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Share\munb\homes\stefan\Desktop\"/>
    </mc:Choice>
  </mc:AlternateContent>
  <bookViews>
    <workbookView xWindow="0" yWindow="0" windowWidth="0" windowHeight="0"/>
  </bookViews>
  <sheets>
    <sheet name="Rekapitulace stavby" sheetId="1" r:id="rId1"/>
    <sheet name="2021_27_01_a - a - přípra..." sheetId="2" r:id="rId2"/>
    <sheet name="2021_27_01_b - b - návrh" sheetId="3" r:id="rId3"/>
    <sheet name="2021_27_01_c - B - Vedlej..." sheetId="4" r:id="rId4"/>
    <sheet name="2021_27_02_a - a - přípra..." sheetId="5" r:id="rId5"/>
    <sheet name="2021_27_02_b - b - návrh" sheetId="6" r:id="rId6"/>
    <sheet name="2021_27_02_c - B - Vedlej..." sheetId="7" r:id="rId7"/>
    <sheet name="2021_27_03_a - a - přípra..." sheetId="8" r:id="rId8"/>
    <sheet name="2021_27_03_b - b - návrh" sheetId="9" r:id="rId9"/>
    <sheet name="2021_27_03_c - B - Vedlej..." sheetId="10" r:id="rId10"/>
    <sheet name="2021_27_04 - SO 101 Zpěvn..." sheetId="11" r:id="rId11"/>
    <sheet name="2021_27_05 - SO 401 Přelo..." sheetId="12" r:id="rId12"/>
  </sheets>
  <calcPr/>
</workbook>
</file>

<file path=xl/calcChain.xml><?xml version="1.0" encoding="utf-8"?>
<calcChain xmlns="http://schemas.openxmlformats.org/spreadsheetml/2006/main">
  <c i="12" l="1" r="T196"/>
  <c r="R196"/>
  <c r="P196"/>
  <c r="J196"/>
  <c r="BK196"/>
  <c r="T190"/>
  <c r="R190"/>
  <c r="P190"/>
  <c r="J190"/>
  <c r="BK190"/>
  <c r="T189"/>
  <c r="R189"/>
  <c r="P189"/>
  <c r="J189"/>
  <c r="BK189"/>
  <c r="T177"/>
  <c r="R177"/>
  <c r="P177"/>
  <c r="J177"/>
  <c r="BK177"/>
  <c r="T137"/>
  <c r="R137"/>
  <c r="P137"/>
  <c r="J137"/>
  <c r="BK137"/>
  <c r="T110"/>
  <c r="R110"/>
  <c r="P110"/>
  <c r="J110"/>
  <c r="BK110"/>
  <c r="T109"/>
  <c r="R109"/>
  <c r="P109"/>
  <c r="J109"/>
  <c r="BK109"/>
  <c r="T90"/>
  <c r="R90"/>
  <c r="P90"/>
  <c r="J90"/>
  <c r="BK90"/>
  <c r="T89"/>
  <c r="R89"/>
  <c r="P89"/>
  <c r="J89"/>
  <c r="BK89"/>
  <c r="T88"/>
  <c r="R88"/>
  <c r="P88"/>
  <c r="J88"/>
  <c r="BK88"/>
  <c i="1" r="AU68"/>
  <c i="12" r="J59"/>
  <c r="J37"/>
  <c r="J36"/>
  <c i="1" r="AY68"/>
  <c i="12" r="J35"/>
  <c i="1" r="AX68"/>
  <c i="12"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J68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J67"/>
  <c r="J66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J65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J64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J63"/>
  <c r="J62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J61"/>
  <c r="J60"/>
  <c r="J84"/>
  <c r="F84"/>
  <c r="F82"/>
  <c r="E80"/>
  <c r="J54"/>
  <c r="F54"/>
  <c r="F52"/>
  <c r="E50"/>
  <c r="J24"/>
  <c r="E24"/>
  <c r="J85"/>
  <c r="J23"/>
  <c r="J18"/>
  <c r="E18"/>
  <c r="F85"/>
  <c r="J17"/>
  <c r="J12"/>
  <c r="J82"/>
  <c r="E7"/>
  <c r="E48"/>
  <c i="11" r="T626"/>
  <c r="R626"/>
  <c r="P626"/>
  <c r="BK626"/>
  <c r="J626"/>
  <c r="J66"/>
  <c r="T609"/>
  <c r="R609"/>
  <c r="P609"/>
  <c r="BK609"/>
  <c r="J609"/>
  <c r="J65"/>
  <c r="T323"/>
  <c r="R323"/>
  <c r="P323"/>
  <c r="BK323"/>
  <c r="J323"/>
  <c r="J64"/>
  <c r="T293"/>
  <c r="R293"/>
  <c r="P293"/>
  <c r="BK293"/>
  <c r="J293"/>
  <c r="J63"/>
  <c r="T273"/>
  <c r="R273"/>
  <c r="P273"/>
  <c r="BK273"/>
  <c r="J273"/>
  <c r="J62"/>
  <c r="T88"/>
  <c r="R88"/>
  <c r="P88"/>
  <c r="BK88"/>
  <c r="J88"/>
  <c r="J61"/>
  <c r="T87"/>
  <c r="R87"/>
  <c r="P87"/>
  <c r="BK87"/>
  <c r="J87"/>
  <c r="J60"/>
  <c r="T86"/>
  <c r="R86"/>
  <c r="P86"/>
  <c r="BK86"/>
  <c r="J86"/>
  <c i="1" r="AU67"/>
  <c i="11" r="J37"/>
  <c r="J36"/>
  <c i="1" r="AY67"/>
  <c i="11" r="J35"/>
  <c i="1" r="AX67"/>
  <c i="11" r="BI627"/>
  <c r="BH627"/>
  <c r="BG627"/>
  <c r="BF627"/>
  <c r="T627"/>
  <c r="R627"/>
  <c r="P627"/>
  <c r="BI622"/>
  <c r="BH622"/>
  <c r="BG622"/>
  <c r="BF622"/>
  <c r="T622"/>
  <c r="R622"/>
  <c r="P622"/>
  <c r="BI618"/>
  <c r="BH618"/>
  <c r="BG618"/>
  <c r="BF618"/>
  <c r="T618"/>
  <c r="R618"/>
  <c r="P618"/>
  <c r="BI614"/>
  <c r="BH614"/>
  <c r="BG614"/>
  <c r="BF614"/>
  <c r="T614"/>
  <c r="R614"/>
  <c r="P614"/>
  <c r="BI610"/>
  <c r="BH610"/>
  <c r="BG610"/>
  <c r="BF610"/>
  <c r="T610"/>
  <c r="R610"/>
  <c r="P610"/>
  <c r="BI601"/>
  <c r="BH601"/>
  <c r="BG601"/>
  <c r="BF601"/>
  <c r="T601"/>
  <c r="R601"/>
  <c r="P601"/>
  <c r="BI594"/>
  <c r="BH594"/>
  <c r="BG594"/>
  <c r="BF594"/>
  <c r="T594"/>
  <c r="R594"/>
  <c r="P594"/>
  <c r="BI588"/>
  <c r="BH588"/>
  <c r="BG588"/>
  <c r="BF588"/>
  <c r="T588"/>
  <c r="R588"/>
  <c r="P588"/>
  <c r="BI582"/>
  <c r="BH582"/>
  <c r="BG582"/>
  <c r="BF582"/>
  <c r="T582"/>
  <c r="R582"/>
  <c r="P582"/>
  <c r="BI577"/>
  <c r="BH577"/>
  <c r="BG577"/>
  <c r="BF577"/>
  <c r="T577"/>
  <c r="R577"/>
  <c r="P577"/>
  <c r="BI568"/>
  <c r="BH568"/>
  <c r="BG568"/>
  <c r="BF568"/>
  <c r="T568"/>
  <c r="R568"/>
  <c r="P568"/>
  <c r="BI564"/>
  <c r="BH564"/>
  <c r="BG564"/>
  <c r="BF564"/>
  <c r="T564"/>
  <c r="R564"/>
  <c r="P564"/>
  <c r="BI559"/>
  <c r="BH559"/>
  <c r="BG559"/>
  <c r="BF559"/>
  <c r="T559"/>
  <c r="R559"/>
  <c r="P559"/>
  <c r="BI552"/>
  <c r="BH552"/>
  <c r="BG552"/>
  <c r="BF552"/>
  <c r="T552"/>
  <c r="R552"/>
  <c r="P552"/>
  <c r="BI545"/>
  <c r="BH545"/>
  <c r="BG545"/>
  <c r="BF545"/>
  <c r="T545"/>
  <c r="R545"/>
  <c r="P545"/>
  <c r="BI536"/>
  <c r="BH536"/>
  <c r="BG536"/>
  <c r="BF536"/>
  <c r="T536"/>
  <c r="R536"/>
  <c r="P536"/>
  <c r="BI529"/>
  <c r="BH529"/>
  <c r="BG529"/>
  <c r="BF529"/>
  <c r="T529"/>
  <c r="R529"/>
  <c r="P529"/>
  <c r="BI524"/>
  <c r="BH524"/>
  <c r="BG524"/>
  <c r="BF524"/>
  <c r="T524"/>
  <c r="R524"/>
  <c r="P524"/>
  <c r="BI519"/>
  <c r="BH519"/>
  <c r="BG519"/>
  <c r="BF519"/>
  <c r="T519"/>
  <c r="R519"/>
  <c r="P519"/>
  <c r="BI512"/>
  <c r="BH512"/>
  <c r="BG512"/>
  <c r="BF512"/>
  <c r="T512"/>
  <c r="R512"/>
  <c r="P512"/>
  <c r="BI503"/>
  <c r="BH503"/>
  <c r="BG503"/>
  <c r="BF503"/>
  <c r="T503"/>
  <c r="R503"/>
  <c r="P503"/>
  <c r="BI494"/>
  <c r="BH494"/>
  <c r="BG494"/>
  <c r="BF494"/>
  <c r="T494"/>
  <c r="R494"/>
  <c r="P494"/>
  <c r="BI485"/>
  <c r="BH485"/>
  <c r="BG485"/>
  <c r="BF485"/>
  <c r="T485"/>
  <c r="R485"/>
  <c r="P485"/>
  <c r="BI476"/>
  <c r="BH476"/>
  <c r="BG476"/>
  <c r="BF476"/>
  <c r="T476"/>
  <c r="R476"/>
  <c r="P476"/>
  <c r="BI467"/>
  <c r="BH467"/>
  <c r="BG467"/>
  <c r="BF467"/>
  <c r="T467"/>
  <c r="R467"/>
  <c r="P467"/>
  <c r="BI462"/>
  <c r="BH462"/>
  <c r="BG462"/>
  <c r="BF462"/>
  <c r="T462"/>
  <c r="R462"/>
  <c r="P462"/>
  <c r="BI457"/>
  <c r="BH457"/>
  <c r="BG457"/>
  <c r="BF457"/>
  <c r="T457"/>
  <c r="R457"/>
  <c r="P457"/>
  <c r="BI452"/>
  <c r="BH452"/>
  <c r="BG452"/>
  <c r="BF452"/>
  <c r="T452"/>
  <c r="R452"/>
  <c r="P452"/>
  <c r="BI447"/>
  <c r="BH447"/>
  <c r="BG447"/>
  <c r="BF447"/>
  <c r="T447"/>
  <c r="R447"/>
  <c r="P447"/>
  <c r="BI442"/>
  <c r="BH442"/>
  <c r="BG442"/>
  <c r="BF442"/>
  <c r="T442"/>
  <c r="R442"/>
  <c r="P442"/>
  <c r="BI438"/>
  <c r="BH438"/>
  <c r="BG438"/>
  <c r="BF438"/>
  <c r="T438"/>
  <c r="R438"/>
  <c r="P438"/>
  <c r="BI433"/>
  <c r="BH433"/>
  <c r="BG433"/>
  <c r="BF433"/>
  <c r="T433"/>
  <c r="R433"/>
  <c r="P433"/>
  <c r="BI426"/>
  <c r="BH426"/>
  <c r="BG426"/>
  <c r="BF426"/>
  <c r="T426"/>
  <c r="R426"/>
  <c r="P426"/>
  <c r="BI419"/>
  <c r="BH419"/>
  <c r="BG419"/>
  <c r="BF419"/>
  <c r="T419"/>
  <c r="R419"/>
  <c r="P419"/>
  <c r="BI412"/>
  <c r="BH412"/>
  <c r="BG412"/>
  <c r="BF412"/>
  <c r="T412"/>
  <c r="R412"/>
  <c r="P412"/>
  <c r="BI406"/>
  <c r="BH406"/>
  <c r="BG406"/>
  <c r="BF406"/>
  <c r="T406"/>
  <c r="R406"/>
  <c r="P406"/>
  <c r="BI400"/>
  <c r="BH400"/>
  <c r="BG400"/>
  <c r="BF400"/>
  <c r="T400"/>
  <c r="R400"/>
  <c r="P400"/>
  <c r="BI394"/>
  <c r="BH394"/>
  <c r="BG394"/>
  <c r="BF394"/>
  <c r="T394"/>
  <c r="R394"/>
  <c r="P394"/>
  <c r="BI388"/>
  <c r="BH388"/>
  <c r="BG388"/>
  <c r="BF388"/>
  <c r="T388"/>
  <c r="R388"/>
  <c r="P388"/>
  <c r="BI382"/>
  <c r="BH382"/>
  <c r="BG382"/>
  <c r="BF382"/>
  <c r="T382"/>
  <c r="R382"/>
  <c r="P382"/>
  <c r="BI375"/>
  <c r="BH375"/>
  <c r="BG375"/>
  <c r="BF375"/>
  <c r="T375"/>
  <c r="R375"/>
  <c r="P375"/>
  <c r="BI370"/>
  <c r="BH370"/>
  <c r="BG370"/>
  <c r="BF370"/>
  <c r="T370"/>
  <c r="R370"/>
  <c r="P370"/>
  <c r="BI365"/>
  <c r="BH365"/>
  <c r="BG365"/>
  <c r="BF365"/>
  <c r="T365"/>
  <c r="R365"/>
  <c r="P365"/>
  <c r="BI361"/>
  <c r="BH361"/>
  <c r="BG361"/>
  <c r="BF361"/>
  <c r="T361"/>
  <c r="R361"/>
  <c r="P361"/>
  <c r="BI357"/>
  <c r="BH357"/>
  <c r="BG357"/>
  <c r="BF357"/>
  <c r="T357"/>
  <c r="R357"/>
  <c r="P357"/>
  <c r="BI352"/>
  <c r="BH352"/>
  <c r="BG352"/>
  <c r="BF352"/>
  <c r="T352"/>
  <c r="R352"/>
  <c r="P352"/>
  <c r="BI347"/>
  <c r="BH347"/>
  <c r="BG347"/>
  <c r="BF347"/>
  <c r="T347"/>
  <c r="R347"/>
  <c r="P347"/>
  <c r="BI343"/>
  <c r="BH343"/>
  <c r="BG343"/>
  <c r="BF343"/>
  <c r="T343"/>
  <c r="R343"/>
  <c r="P343"/>
  <c r="BI339"/>
  <c r="BH339"/>
  <c r="BG339"/>
  <c r="BF339"/>
  <c r="T339"/>
  <c r="R339"/>
  <c r="P339"/>
  <c r="BI333"/>
  <c r="BH333"/>
  <c r="BG333"/>
  <c r="BF333"/>
  <c r="T333"/>
  <c r="R333"/>
  <c r="P333"/>
  <c r="BI327"/>
  <c r="BH327"/>
  <c r="BG327"/>
  <c r="BF327"/>
  <c r="T327"/>
  <c r="R327"/>
  <c r="P327"/>
  <c r="BI324"/>
  <c r="BH324"/>
  <c r="BG324"/>
  <c r="BF324"/>
  <c r="T324"/>
  <c r="R324"/>
  <c r="P324"/>
  <c r="BI319"/>
  <c r="BH319"/>
  <c r="BG319"/>
  <c r="BF319"/>
  <c r="T319"/>
  <c r="R319"/>
  <c r="P319"/>
  <c r="BI315"/>
  <c r="BH315"/>
  <c r="BG315"/>
  <c r="BF315"/>
  <c r="T315"/>
  <c r="R315"/>
  <c r="P315"/>
  <c r="BI311"/>
  <c r="BH311"/>
  <c r="BG311"/>
  <c r="BF311"/>
  <c r="T311"/>
  <c r="R311"/>
  <c r="P311"/>
  <c r="BI307"/>
  <c r="BH307"/>
  <c r="BG307"/>
  <c r="BF307"/>
  <c r="T307"/>
  <c r="R307"/>
  <c r="P307"/>
  <c r="BI294"/>
  <c r="BH294"/>
  <c r="BG294"/>
  <c r="BF294"/>
  <c r="T294"/>
  <c r="R294"/>
  <c r="P294"/>
  <c r="BI286"/>
  <c r="BH286"/>
  <c r="BG286"/>
  <c r="BF286"/>
  <c r="T286"/>
  <c r="R286"/>
  <c r="P286"/>
  <c r="BI281"/>
  <c r="BH281"/>
  <c r="BG281"/>
  <c r="BF281"/>
  <c r="T281"/>
  <c r="R281"/>
  <c r="P281"/>
  <c r="BI274"/>
  <c r="BH274"/>
  <c r="BG274"/>
  <c r="BF274"/>
  <c r="T274"/>
  <c r="R274"/>
  <c r="P274"/>
  <c r="BI260"/>
  <c r="BH260"/>
  <c r="BG260"/>
  <c r="BF260"/>
  <c r="T260"/>
  <c r="R260"/>
  <c r="P260"/>
  <c r="BI247"/>
  <c r="BH247"/>
  <c r="BG247"/>
  <c r="BF247"/>
  <c r="T247"/>
  <c r="R247"/>
  <c r="P247"/>
  <c r="BI234"/>
  <c r="BH234"/>
  <c r="BG234"/>
  <c r="BF234"/>
  <c r="T234"/>
  <c r="R234"/>
  <c r="P234"/>
  <c r="BI221"/>
  <c r="BH221"/>
  <c r="BG221"/>
  <c r="BF221"/>
  <c r="T221"/>
  <c r="R221"/>
  <c r="P221"/>
  <c r="BI208"/>
  <c r="BH208"/>
  <c r="BG208"/>
  <c r="BF208"/>
  <c r="T208"/>
  <c r="R208"/>
  <c r="P208"/>
  <c r="BI195"/>
  <c r="BH195"/>
  <c r="BG195"/>
  <c r="BF195"/>
  <c r="T195"/>
  <c r="R195"/>
  <c r="P195"/>
  <c r="BI182"/>
  <c r="BH182"/>
  <c r="BG182"/>
  <c r="BF182"/>
  <c r="T182"/>
  <c r="R182"/>
  <c r="P182"/>
  <c r="BI169"/>
  <c r="BH169"/>
  <c r="BG169"/>
  <c r="BF169"/>
  <c r="T169"/>
  <c r="R169"/>
  <c r="P169"/>
  <c r="BI156"/>
  <c r="BH156"/>
  <c r="BG156"/>
  <c r="BF156"/>
  <c r="T156"/>
  <c r="R156"/>
  <c r="P156"/>
  <c r="BI152"/>
  <c r="BH152"/>
  <c r="BG152"/>
  <c r="BF152"/>
  <c r="T152"/>
  <c r="R152"/>
  <c r="P152"/>
  <c r="BI139"/>
  <c r="BH139"/>
  <c r="BG139"/>
  <c r="BF139"/>
  <c r="T139"/>
  <c r="R139"/>
  <c r="P139"/>
  <c r="BI135"/>
  <c r="BH135"/>
  <c r="BG135"/>
  <c r="BF135"/>
  <c r="T135"/>
  <c r="R135"/>
  <c r="P135"/>
  <c r="BI122"/>
  <c r="BH122"/>
  <c r="BG122"/>
  <c r="BF122"/>
  <c r="T122"/>
  <c r="R122"/>
  <c r="P122"/>
  <c r="BI118"/>
  <c r="BH118"/>
  <c r="BG118"/>
  <c r="BF118"/>
  <c r="T118"/>
  <c r="R118"/>
  <c r="P118"/>
  <c r="BI114"/>
  <c r="BH114"/>
  <c r="BG114"/>
  <c r="BF114"/>
  <c r="T114"/>
  <c r="R114"/>
  <c r="P114"/>
  <c r="BI101"/>
  <c r="BH101"/>
  <c r="BG101"/>
  <c r="BF101"/>
  <c r="T101"/>
  <c r="R101"/>
  <c r="P101"/>
  <c r="BI97"/>
  <c r="BH97"/>
  <c r="BG97"/>
  <c r="BF97"/>
  <c r="T97"/>
  <c r="R97"/>
  <c r="P97"/>
  <c r="BI93"/>
  <c r="BH93"/>
  <c r="BG93"/>
  <c r="BF93"/>
  <c r="T93"/>
  <c r="R93"/>
  <c r="P93"/>
  <c r="BI89"/>
  <c r="BH89"/>
  <c r="BG89"/>
  <c r="BF89"/>
  <c r="T89"/>
  <c r="R89"/>
  <c r="P89"/>
  <c r="J82"/>
  <c r="F82"/>
  <c r="F80"/>
  <c r="E78"/>
  <c r="J54"/>
  <c r="F54"/>
  <c r="F52"/>
  <c r="E50"/>
  <c r="J24"/>
  <c r="E24"/>
  <c r="J55"/>
  <c r="J23"/>
  <c r="J18"/>
  <c r="E18"/>
  <c r="F83"/>
  <c r="J17"/>
  <c r="J12"/>
  <c r="J80"/>
  <c r="E7"/>
  <c r="E76"/>
  <c i="10" r="T110"/>
  <c r="R110"/>
  <c r="P110"/>
  <c r="BK110"/>
  <c r="J110"/>
  <c r="J68"/>
  <c r="T107"/>
  <c r="R107"/>
  <c r="P107"/>
  <c r="BK107"/>
  <c r="J107"/>
  <c r="J67"/>
  <c r="T101"/>
  <c r="R101"/>
  <c r="P101"/>
  <c r="BK101"/>
  <c r="J101"/>
  <c r="J66"/>
  <c r="T92"/>
  <c r="T91"/>
  <c r="T90"/>
  <c r="R92"/>
  <c r="P92"/>
  <c r="BK92"/>
  <c r="J92"/>
  <c r="J65"/>
  <c r="R91"/>
  <c r="P91"/>
  <c r="R90"/>
  <c r="P90"/>
  <c i="1" r="AU66"/>
  <c i="10" r="J39"/>
  <c r="J38"/>
  <c i="1" r="AY66"/>
  <c i="10" r="J37"/>
  <c i="1" r="AX66"/>
  <c i="10" r="BI113"/>
  <c r="BH113"/>
  <c r="BG113"/>
  <c r="BF113"/>
  <c r="T113"/>
  <c r="R113"/>
  <c r="P113"/>
  <c r="BI111"/>
  <c r="BH111"/>
  <c r="BG111"/>
  <c r="BF111"/>
  <c r="T111"/>
  <c r="R111"/>
  <c r="P111"/>
  <c r="BI108"/>
  <c r="BH108"/>
  <c r="BG108"/>
  <c r="BF108"/>
  <c r="T108"/>
  <c r="R108"/>
  <c r="P108"/>
  <c r="BI102"/>
  <c r="BH102"/>
  <c r="BG102"/>
  <c r="BF102"/>
  <c r="T102"/>
  <c r="R102"/>
  <c r="P102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J86"/>
  <c r="F86"/>
  <c r="F84"/>
  <c r="E82"/>
  <c r="J58"/>
  <c r="F58"/>
  <c r="F56"/>
  <c r="E54"/>
  <c r="J26"/>
  <c r="E26"/>
  <c r="J87"/>
  <c r="J25"/>
  <c r="J20"/>
  <c r="E20"/>
  <c r="F87"/>
  <c r="J19"/>
  <c r="J14"/>
  <c r="J84"/>
  <c r="E7"/>
  <c r="E50"/>
  <c i="9" r="T353"/>
  <c r="R353"/>
  <c r="P353"/>
  <c r="BK353"/>
  <c r="J353"/>
  <c r="J70"/>
  <c r="T307"/>
  <c r="R307"/>
  <c r="P307"/>
  <c r="BK307"/>
  <c r="J307"/>
  <c r="J69"/>
  <c r="T302"/>
  <c r="R302"/>
  <c r="P302"/>
  <c r="BK302"/>
  <c r="J302"/>
  <c r="J68"/>
  <c r="T221"/>
  <c r="R221"/>
  <c r="P221"/>
  <c r="BK221"/>
  <c r="J221"/>
  <c r="J67"/>
  <c r="T210"/>
  <c r="R210"/>
  <c r="P210"/>
  <c r="BK210"/>
  <c r="J210"/>
  <c r="J66"/>
  <c r="T94"/>
  <c r="R94"/>
  <c r="P94"/>
  <c r="BK94"/>
  <c r="J94"/>
  <c r="J65"/>
  <c r="T93"/>
  <c r="T92"/>
  <c r="R93"/>
  <c r="P93"/>
  <c r="BK93"/>
  <c r="J93"/>
  <c r="J64"/>
  <c r="R92"/>
  <c r="P92"/>
  <c r="BK92"/>
  <c r="J92"/>
  <c r="J63"/>
  <c i="1" r="AU65"/>
  <c i="9" r="J39"/>
  <c r="J38"/>
  <c i="1" r="AY65"/>
  <c i="9" r="J37"/>
  <c i="1" r="AX65"/>
  <c i="9" r="BI356"/>
  <c r="BH356"/>
  <c r="BG356"/>
  <c r="BF356"/>
  <c r="T356"/>
  <c r="R356"/>
  <c r="P356"/>
  <c r="BI354"/>
  <c r="BH354"/>
  <c r="BG354"/>
  <c r="BF354"/>
  <c r="T354"/>
  <c r="R354"/>
  <c r="P354"/>
  <c r="BI348"/>
  <c r="BH348"/>
  <c r="BG348"/>
  <c r="BF348"/>
  <c r="T348"/>
  <c r="R348"/>
  <c r="P348"/>
  <c r="BI343"/>
  <c r="BH343"/>
  <c r="BG343"/>
  <c r="BF343"/>
  <c r="T343"/>
  <c r="R343"/>
  <c r="P343"/>
  <c r="BI338"/>
  <c r="BH338"/>
  <c r="BG338"/>
  <c r="BF338"/>
  <c r="T338"/>
  <c r="R338"/>
  <c r="P338"/>
  <c r="BI333"/>
  <c r="BH333"/>
  <c r="BG333"/>
  <c r="BF333"/>
  <c r="T333"/>
  <c r="R333"/>
  <c r="P333"/>
  <c r="BI328"/>
  <c r="BH328"/>
  <c r="BG328"/>
  <c r="BF328"/>
  <c r="T328"/>
  <c r="R328"/>
  <c r="P328"/>
  <c r="BI323"/>
  <c r="BH323"/>
  <c r="BG323"/>
  <c r="BF323"/>
  <c r="T323"/>
  <c r="R323"/>
  <c r="P323"/>
  <c r="BI318"/>
  <c r="BH318"/>
  <c r="BG318"/>
  <c r="BF318"/>
  <c r="T318"/>
  <c r="R318"/>
  <c r="P318"/>
  <c r="BI313"/>
  <c r="BH313"/>
  <c r="BG313"/>
  <c r="BF313"/>
  <c r="T313"/>
  <c r="R313"/>
  <c r="P313"/>
  <c r="BI308"/>
  <c r="BH308"/>
  <c r="BG308"/>
  <c r="BF308"/>
  <c r="T308"/>
  <c r="R308"/>
  <c r="P308"/>
  <c r="BI305"/>
  <c r="BH305"/>
  <c r="BG305"/>
  <c r="BF305"/>
  <c r="T305"/>
  <c r="R305"/>
  <c r="P305"/>
  <c r="BI303"/>
  <c r="BH303"/>
  <c r="BG303"/>
  <c r="BF303"/>
  <c r="T303"/>
  <c r="R303"/>
  <c r="P303"/>
  <c r="BI297"/>
  <c r="BH297"/>
  <c r="BG297"/>
  <c r="BF297"/>
  <c r="T297"/>
  <c r="R297"/>
  <c r="P297"/>
  <c r="BI292"/>
  <c r="BH292"/>
  <c r="BG292"/>
  <c r="BF292"/>
  <c r="T292"/>
  <c r="R292"/>
  <c r="P292"/>
  <c r="BI287"/>
  <c r="BH287"/>
  <c r="BG287"/>
  <c r="BF287"/>
  <c r="T287"/>
  <c r="R287"/>
  <c r="P287"/>
  <c r="BI282"/>
  <c r="BH282"/>
  <c r="BG282"/>
  <c r="BF282"/>
  <c r="T282"/>
  <c r="R282"/>
  <c r="P282"/>
  <c r="BI277"/>
  <c r="BH277"/>
  <c r="BG277"/>
  <c r="BF277"/>
  <c r="T277"/>
  <c r="R277"/>
  <c r="P277"/>
  <c r="BI272"/>
  <c r="BH272"/>
  <c r="BG272"/>
  <c r="BF272"/>
  <c r="T272"/>
  <c r="R272"/>
  <c r="P272"/>
  <c r="BI267"/>
  <c r="BH267"/>
  <c r="BG267"/>
  <c r="BF267"/>
  <c r="T267"/>
  <c r="R267"/>
  <c r="P267"/>
  <c r="BI262"/>
  <c r="BH262"/>
  <c r="BG262"/>
  <c r="BF262"/>
  <c r="T262"/>
  <c r="R262"/>
  <c r="P262"/>
  <c r="BI257"/>
  <c r="BH257"/>
  <c r="BG257"/>
  <c r="BF257"/>
  <c r="T257"/>
  <c r="R257"/>
  <c r="P257"/>
  <c r="BI252"/>
  <c r="BH252"/>
  <c r="BG252"/>
  <c r="BF252"/>
  <c r="T252"/>
  <c r="R252"/>
  <c r="P252"/>
  <c r="BI247"/>
  <c r="BH247"/>
  <c r="BG247"/>
  <c r="BF247"/>
  <c r="T247"/>
  <c r="R247"/>
  <c r="P247"/>
  <c r="BI242"/>
  <c r="BH242"/>
  <c r="BG242"/>
  <c r="BF242"/>
  <c r="T242"/>
  <c r="R242"/>
  <c r="P242"/>
  <c r="BI237"/>
  <c r="BH237"/>
  <c r="BG237"/>
  <c r="BF237"/>
  <c r="T237"/>
  <c r="R237"/>
  <c r="P237"/>
  <c r="BI232"/>
  <c r="BH232"/>
  <c r="BG232"/>
  <c r="BF232"/>
  <c r="T232"/>
  <c r="R232"/>
  <c r="P232"/>
  <c r="BI227"/>
  <c r="BH227"/>
  <c r="BG227"/>
  <c r="BF227"/>
  <c r="T227"/>
  <c r="R227"/>
  <c r="P227"/>
  <c r="BI222"/>
  <c r="BH222"/>
  <c r="BG222"/>
  <c r="BF222"/>
  <c r="T222"/>
  <c r="R222"/>
  <c r="P222"/>
  <c r="BI216"/>
  <c r="BH216"/>
  <c r="BG216"/>
  <c r="BF216"/>
  <c r="T216"/>
  <c r="R216"/>
  <c r="P216"/>
  <c r="BI211"/>
  <c r="BH211"/>
  <c r="BG211"/>
  <c r="BF211"/>
  <c r="T211"/>
  <c r="R211"/>
  <c r="P211"/>
  <c r="BI205"/>
  <c r="BH205"/>
  <c r="BG205"/>
  <c r="BF205"/>
  <c r="T205"/>
  <c r="R205"/>
  <c r="P205"/>
  <c r="BI200"/>
  <c r="BH200"/>
  <c r="BG200"/>
  <c r="BF200"/>
  <c r="T200"/>
  <c r="R200"/>
  <c r="P200"/>
  <c r="BI195"/>
  <c r="BH195"/>
  <c r="BG195"/>
  <c r="BF195"/>
  <c r="T195"/>
  <c r="R195"/>
  <c r="P195"/>
  <c r="BI190"/>
  <c r="BH190"/>
  <c r="BG190"/>
  <c r="BF190"/>
  <c r="T190"/>
  <c r="R190"/>
  <c r="P190"/>
  <c r="BI185"/>
  <c r="BH185"/>
  <c r="BG185"/>
  <c r="BF185"/>
  <c r="T185"/>
  <c r="R185"/>
  <c r="P185"/>
  <c r="BI180"/>
  <c r="BH180"/>
  <c r="BG180"/>
  <c r="BF180"/>
  <c r="T180"/>
  <c r="R180"/>
  <c r="P180"/>
  <c r="BI175"/>
  <c r="BH175"/>
  <c r="BG175"/>
  <c r="BF175"/>
  <c r="T175"/>
  <c r="R175"/>
  <c r="P175"/>
  <c r="BI170"/>
  <c r="BH170"/>
  <c r="BG170"/>
  <c r="BF170"/>
  <c r="T170"/>
  <c r="R170"/>
  <c r="P170"/>
  <c r="BI165"/>
  <c r="BH165"/>
  <c r="BG165"/>
  <c r="BF165"/>
  <c r="T165"/>
  <c r="R165"/>
  <c r="P165"/>
  <c r="BI160"/>
  <c r="BH160"/>
  <c r="BG160"/>
  <c r="BF160"/>
  <c r="T160"/>
  <c r="R160"/>
  <c r="P160"/>
  <c r="BI155"/>
  <c r="BH155"/>
  <c r="BG155"/>
  <c r="BF155"/>
  <c r="T155"/>
  <c r="R155"/>
  <c r="P155"/>
  <c r="BI150"/>
  <c r="BH150"/>
  <c r="BG150"/>
  <c r="BF150"/>
  <c r="T150"/>
  <c r="R150"/>
  <c r="P150"/>
  <c r="BI145"/>
  <c r="BH145"/>
  <c r="BG145"/>
  <c r="BF145"/>
  <c r="T145"/>
  <c r="R145"/>
  <c r="P145"/>
  <c r="BI140"/>
  <c r="BH140"/>
  <c r="BG140"/>
  <c r="BF140"/>
  <c r="T140"/>
  <c r="R140"/>
  <c r="P140"/>
  <c r="BI135"/>
  <c r="BH135"/>
  <c r="BG135"/>
  <c r="BF135"/>
  <c r="T135"/>
  <c r="R135"/>
  <c r="P135"/>
  <c r="BI130"/>
  <c r="BH130"/>
  <c r="BG130"/>
  <c r="BF130"/>
  <c r="T130"/>
  <c r="R130"/>
  <c r="P130"/>
  <c r="BI125"/>
  <c r="BH125"/>
  <c r="BG125"/>
  <c r="BF125"/>
  <c r="T125"/>
  <c r="R125"/>
  <c r="P125"/>
  <c r="BI120"/>
  <c r="BH120"/>
  <c r="BG120"/>
  <c r="BF120"/>
  <c r="T120"/>
  <c r="R120"/>
  <c r="P120"/>
  <c r="BI115"/>
  <c r="BH115"/>
  <c r="BG115"/>
  <c r="BF115"/>
  <c r="T115"/>
  <c r="R115"/>
  <c r="P115"/>
  <c r="BI110"/>
  <c r="BH110"/>
  <c r="BG110"/>
  <c r="BF110"/>
  <c r="T110"/>
  <c r="R110"/>
  <c r="P110"/>
  <c r="BI105"/>
  <c r="BH105"/>
  <c r="BG105"/>
  <c r="BF105"/>
  <c r="T105"/>
  <c r="R105"/>
  <c r="P105"/>
  <c r="BI100"/>
  <c r="BH100"/>
  <c r="BG100"/>
  <c r="BF100"/>
  <c r="T100"/>
  <c r="R100"/>
  <c r="P100"/>
  <c r="BI95"/>
  <c r="BH95"/>
  <c r="BG95"/>
  <c r="BF95"/>
  <c r="T95"/>
  <c r="R95"/>
  <c r="P95"/>
  <c r="J88"/>
  <c r="F88"/>
  <c r="F86"/>
  <c r="E84"/>
  <c r="J58"/>
  <c r="F58"/>
  <c r="F56"/>
  <c r="E54"/>
  <c r="J26"/>
  <c r="E26"/>
  <c r="J89"/>
  <c r="J25"/>
  <c r="J20"/>
  <c r="E20"/>
  <c r="F89"/>
  <c r="J19"/>
  <c r="J14"/>
  <c r="J86"/>
  <c r="E7"/>
  <c r="E80"/>
  <c i="8" r="T310"/>
  <c r="R310"/>
  <c r="P310"/>
  <c r="BK310"/>
  <c r="J310"/>
  <c r="J68"/>
  <c r="T244"/>
  <c r="R244"/>
  <c r="P244"/>
  <c r="BK244"/>
  <c r="J244"/>
  <c r="J67"/>
  <c r="T207"/>
  <c r="R207"/>
  <c r="P207"/>
  <c r="BK207"/>
  <c r="J207"/>
  <c r="J66"/>
  <c r="T92"/>
  <c r="R92"/>
  <c r="P92"/>
  <c r="BK92"/>
  <c r="J92"/>
  <c r="J65"/>
  <c r="T91"/>
  <c r="R91"/>
  <c r="P91"/>
  <c r="BK91"/>
  <c r="J91"/>
  <c r="J64"/>
  <c r="T90"/>
  <c r="R90"/>
  <c r="P90"/>
  <c r="BK90"/>
  <c r="J90"/>
  <c r="J63"/>
  <c i="1" r="AU64"/>
  <c i="8" r="J39"/>
  <c r="J38"/>
  <c i="1" r="AY64"/>
  <c i="8" r="J37"/>
  <c i="1" r="AX64"/>
  <c i="8" r="BI313"/>
  <c r="BH313"/>
  <c r="BG313"/>
  <c r="BF313"/>
  <c r="T313"/>
  <c r="R313"/>
  <c r="P313"/>
  <c r="BI311"/>
  <c r="BH311"/>
  <c r="BG311"/>
  <c r="BF311"/>
  <c r="T311"/>
  <c r="R311"/>
  <c r="P311"/>
  <c r="BI305"/>
  <c r="BH305"/>
  <c r="BG305"/>
  <c r="BF305"/>
  <c r="T305"/>
  <c r="R305"/>
  <c r="P305"/>
  <c r="BI300"/>
  <c r="BH300"/>
  <c r="BG300"/>
  <c r="BF300"/>
  <c r="T300"/>
  <c r="R300"/>
  <c r="P300"/>
  <c r="BI295"/>
  <c r="BH295"/>
  <c r="BG295"/>
  <c r="BF295"/>
  <c r="T295"/>
  <c r="R295"/>
  <c r="P295"/>
  <c r="BI290"/>
  <c r="BH290"/>
  <c r="BG290"/>
  <c r="BF290"/>
  <c r="T290"/>
  <c r="R290"/>
  <c r="P290"/>
  <c r="BI285"/>
  <c r="BH285"/>
  <c r="BG285"/>
  <c r="BF285"/>
  <c r="T285"/>
  <c r="R285"/>
  <c r="P285"/>
  <c r="BI280"/>
  <c r="BH280"/>
  <c r="BG280"/>
  <c r="BF280"/>
  <c r="T280"/>
  <c r="R280"/>
  <c r="P280"/>
  <c r="BI275"/>
  <c r="BH275"/>
  <c r="BG275"/>
  <c r="BF275"/>
  <c r="T275"/>
  <c r="R275"/>
  <c r="P275"/>
  <c r="BI270"/>
  <c r="BH270"/>
  <c r="BG270"/>
  <c r="BF270"/>
  <c r="T270"/>
  <c r="R270"/>
  <c r="P270"/>
  <c r="BI265"/>
  <c r="BH265"/>
  <c r="BG265"/>
  <c r="BF265"/>
  <c r="T265"/>
  <c r="R265"/>
  <c r="P265"/>
  <c r="BI260"/>
  <c r="BH260"/>
  <c r="BG260"/>
  <c r="BF260"/>
  <c r="T260"/>
  <c r="R260"/>
  <c r="P260"/>
  <c r="BI255"/>
  <c r="BH255"/>
  <c r="BG255"/>
  <c r="BF255"/>
  <c r="T255"/>
  <c r="R255"/>
  <c r="P255"/>
  <c r="BI250"/>
  <c r="BH250"/>
  <c r="BG250"/>
  <c r="BF250"/>
  <c r="T250"/>
  <c r="R250"/>
  <c r="P250"/>
  <c r="BI245"/>
  <c r="BH245"/>
  <c r="BG245"/>
  <c r="BF245"/>
  <c r="T245"/>
  <c r="R245"/>
  <c r="P245"/>
  <c r="BI240"/>
  <c r="BH240"/>
  <c r="BG240"/>
  <c r="BF240"/>
  <c r="T240"/>
  <c r="R240"/>
  <c r="P240"/>
  <c r="BI236"/>
  <c r="BH236"/>
  <c r="BG236"/>
  <c r="BF236"/>
  <c r="T236"/>
  <c r="R236"/>
  <c r="P236"/>
  <c r="BI232"/>
  <c r="BH232"/>
  <c r="BG232"/>
  <c r="BF232"/>
  <c r="T232"/>
  <c r="R232"/>
  <c r="P232"/>
  <c r="BI228"/>
  <c r="BH228"/>
  <c r="BG228"/>
  <c r="BF228"/>
  <c r="T228"/>
  <c r="R228"/>
  <c r="P228"/>
  <c r="BI223"/>
  <c r="BH223"/>
  <c r="BG223"/>
  <c r="BF223"/>
  <c r="T223"/>
  <c r="R223"/>
  <c r="P223"/>
  <c r="BI218"/>
  <c r="BH218"/>
  <c r="BG218"/>
  <c r="BF218"/>
  <c r="T218"/>
  <c r="R218"/>
  <c r="P218"/>
  <c r="BI213"/>
  <c r="BH213"/>
  <c r="BG213"/>
  <c r="BF213"/>
  <c r="T213"/>
  <c r="R213"/>
  <c r="P213"/>
  <c r="BI208"/>
  <c r="BH208"/>
  <c r="BG208"/>
  <c r="BF208"/>
  <c r="T208"/>
  <c r="R208"/>
  <c r="P208"/>
  <c r="BI202"/>
  <c r="BH202"/>
  <c r="BG202"/>
  <c r="BF202"/>
  <c r="T202"/>
  <c r="R202"/>
  <c r="P202"/>
  <c r="BI197"/>
  <c r="BH197"/>
  <c r="BG197"/>
  <c r="BF197"/>
  <c r="T197"/>
  <c r="R197"/>
  <c r="P197"/>
  <c r="BI192"/>
  <c r="BH192"/>
  <c r="BG192"/>
  <c r="BF192"/>
  <c r="T192"/>
  <c r="R192"/>
  <c r="P192"/>
  <c r="BI187"/>
  <c r="BH187"/>
  <c r="BG187"/>
  <c r="BF187"/>
  <c r="T187"/>
  <c r="R187"/>
  <c r="P187"/>
  <c r="BI182"/>
  <c r="BH182"/>
  <c r="BG182"/>
  <c r="BF182"/>
  <c r="T182"/>
  <c r="R182"/>
  <c r="P182"/>
  <c r="BI177"/>
  <c r="BH177"/>
  <c r="BG177"/>
  <c r="BF177"/>
  <c r="T177"/>
  <c r="R177"/>
  <c r="P177"/>
  <c r="BI172"/>
  <c r="BH172"/>
  <c r="BG172"/>
  <c r="BF172"/>
  <c r="T172"/>
  <c r="R172"/>
  <c r="P172"/>
  <c r="BI167"/>
  <c r="BH167"/>
  <c r="BG167"/>
  <c r="BF167"/>
  <c r="T167"/>
  <c r="R167"/>
  <c r="P167"/>
  <c r="BI162"/>
  <c r="BH162"/>
  <c r="BG162"/>
  <c r="BF162"/>
  <c r="T162"/>
  <c r="R162"/>
  <c r="P162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42"/>
  <c r="BH142"/>
  <c r="BG142"/>
  <c r="BF142"/>
  <c r="T142"/>
  <c r="R142"/>
  <c r="P142"/>
  <c r="BI137"/>
  <c r="BH137"/>
  <c r="BG137"/>
  <c r="BF137"/>
  <c r="T137"/>
  <c r="R137"/>
  <c r="P137"/>
  <c r="BI132"/>
  <c r="BH132"/>
  <c r="BG132"/>
  <c r="BF132"/>
  <c r="T132"/>
  <c r="R132"/>
  <c r="P132"/>
  <c r="BI127"/>
  <c r="BH127"/>
  <c r="BG127"/>
  <c r="BF127"/>
  <c r="T127"/>
  <c r="R127"/>
  <c r="P127"/>
  <c r="BI122"/>
  <c r="BH122"/>
  <c r="BG122"/>
  <c r="BF122"/>
  <c r="T122"/>
  <c r="R122"/>
  <c r="P122"/>
  <c r="BI117"/>
  <c r="BH117"/>
  <c r="BG117"/>
  <c r="BF117"/>
  <c r="T117"/>
  <c r="R117"/>
  <c r="P117"/>
  <c r="BI112"/>
  <c r="BH112"/>
  <c r="BG112"/>
  <c r="BF112"/>
  <c r="T112"/>
  <c r="R112"/>
  <c r="P112"/>
  <c r="BI107"/>
  <c r="BH107"/>
  <c r="BG107"/>
  <c r="BF107"/>
  <c r="T107"/>
  <c r="R107"/>
  <c r="P107"/>
  <c r="BI103"/>
  <c r="BH103"/>
  <c r="BG103"/>
  <c r="BF103"/>
  <c r="T103"/>
  <c r="R103"/>
  <c r="P103"/>
  <c r="BI98"/>
  <c r="BH98"/>
  <c r="BG98"/>
  <c r="BF98"/>
  <c r="T98"/>
  <c r="R98"/>
  <c r="P98"/>
  <c r="BI93"/>
  <c r="BH93"/>
  <c r="BG93"/>
  <c r="BF93"/>
  <c r="T93"/>
  <c r="R93"/>
  <c r="P93"/>
  <c r="J86"/>
  <c r="F86"/>
  <c r="F84"/>
  <c r="E82"/>
  <c r="J58"/>
  <c r="F58"/>
  <c r="F56"/>
  <c r="E54"/>
  <c r="J26"/>
  <c r="E26"/>
  <c r="J87"/>
  <c r="J25"/>
  <c r="J20"/>
  <c r="E20"/>
  <c r="F87"/>
  <c r="J19"/>
  <c r="J14"/>
  <c r="J84"/>
  <c r="E7"/>
  <c r="E78"/>
  <c i="7" r="T102"/>
  <c r="R102"/>
  <c r="P102"/>
  <c r="BK102"/>
  <c r="J102"/>
  <c r="J67"/>
  <c r="T97"/>
  <c r="R97"/>
  <c r="P97"/>
  <c r="BK97"/>
  <c r="J97"/>
  <c r="J66"/>
  <c r="T91"/>
  <c r="R91"/>
  <c r="P91"/>
  <c r="BK91"/>
  <c r="J91"/>
  <c r="J65"/>
  <c r="T90"/>
  <c r="R90"/>
  <c r="P90"/>
  <c r="T89"/>
  <c r="R89"/>
  <c r="P89"/>
  <c i="1" r="AU62"/>
  <c i="7" r="J39"/>
  <c r="J38"/>
  <c i="1" r="AY62"/>
  <c i="7" r="J37"/>
  <c i="1" r="AX62"/>
  <c i="7" r="BI103"/>
  <c r="BH103"/>
  <c r="BG103"/>
  <c r="BF103"/>
  <c r="T103"/>
  <c r="R103"/>
  <c r="P103"/>
  <c r="BI100"/>
  <c r="BH100"/>
  <c r="BG100"/>
  <c r="BF100"/>
  <c r="T100"/>
  <c r="R100"/>
  <c r="P100"/>
  <c r="BI98"/>
  <c r="BH98"/>
  <c r="BG98"/>
  <c r="BF98"/>
  <c r="T98"/>
  <c r="R98"/>
  <c r="P98"/>
  <c r="BI92"/>
  <c r="BH92"/>
  <c r="BG92"/>
  <c r="BF92"/>
  <c r="T92"/>
  <c r="R92"/>
  <c r="P92"/>
  <c r="J85"/>
  <c r="F85"/>
  <c r="F83"/>
  <c r="E81"/>
  <c r="J58"/>
  <c r="F58"/>
  <c r="F56"/>
  <c r="E54"/>
  <c r="J26"/>
  <c r="E26"/>
  <c r="J86"/>
  <c r="J25"/>
  <c r="J20"/>
  <c r="E20"/>
  <c r="F86"/>
  <c r="J19"/>
  <c r="J14"/>
  <c r="J56"/>
  <c r="E7"/>
  <c r="E77"/>
  <c i="6" r="T336"/>
  <c r="R336"/>
  <c r="P336"/>
  <c r="BK336"/>
  <c r="J336"/>
  <c r="J69"/>
  <c r="T240"/>
  <c r="R240"/>
  <c r="P240"/>
  <c r="BK240"/>
  <c r="J240"/>
  <c r="J68"/>
  <c r="T225"/>
  <c r="R225"/>
  <c r="P225"/>
  <c r="BK225"/>
  <c r="J225"/>
  <c r="J67"/>
  <c r="T169"/>
  <c r="R169"/>
  <c r="P169"/>
  <c r="BK169"/>
  <c r="J169"/>
  <c r="J66"/>
  <c r="T93"/>
  <c r="R93"/>
  <c r="P93"/>
  <c r="BK93"/>
  <c r="BK92"/>
  <c r="J92"/>
  <c r="J64"/>
  <c r="T92"/>
  <c r="R92"/>
  <c r="P92"/>
  <c r="T91"/>
  <c r="R91"/>
  <c r="P91"/>
  <c i="1" r="AU61"/>
  <c i="6" r="J39"/>
  <c r="J38"/>
  <c i="1" r="AY61"/>
  <c i="6" r="J37"/>
  <c i="1" r="AX61"/>
  <c i="6" r="BI339"/>
  <c r="BH339"/>
  <c r="BG339"/>
  <c r="BF339"/>
  <c r="T339"/>
  <c r="R339"/>
  <c r="P339"/>
  <c r="BI337"/>
  <c r="BH337"/>
  <c r="BG337"/>
  <c r="BF337"/>
  <c r="T337"/>
  <c r="R337"/>
  <c r="P337"/>
  <c r="BI331"/>
  <c r="BH331"/>
  <c r="BG331"/>
  <c r="BF331"/>
  <c r="T331"/>
  <c r="R331"/>
  <c r="P331"/>
  <c r="BI326"/>
  <c r="BH326"/>
  <c r="BG326"/>
  <c r="BF326"/>
  <c r="T326"/>
  <c r="R326"/>
  <c r="P326"/>
  <c r="BI321"/>
  <c r="BH321"/>
  <c r="BG321"/>
  <c r="BF321"/>
  <c r="T321"/>
  <c r="R321"/>
  <c r="P321"/>
  <c r="BI316"/>
  <c r="BH316"/>
  <c r="BG316"/>
  <c r="BF316"/>
  <c r="T316"/>
  <c r="R316"/>
  <c r="P316"/>
  <c r="BI311"/>
  <c r="BH311"/>
  <c r="BG311"/>
  <c r="BF311"/>
  <c r="T311"/>
  <c r="R311"/>
  <c r="P311"/>
  <c r="BI306"/>
  <c r="BH306"/>
  <c r="BG306"/>
  <c r="BF306"/>
  <c r="T306"/>
  <c r="R306"/>
  <c r="P306"/>
  <c r="BI301"/>
  <c r="BH301"/>
  <c r="BG301"/>
  <c r="BF301"/>
  <c r="T301"/>
  <c r="R301"/>
  <c r="P301"/>
  <c r="BI296"/>
  <c r="BH296"/>
  <c r="BG296"/>
  <c r="BF296"/>
  <c r="T296"/>
  <c r="R296"/>
  <c r="P296"/>
  <c r="BI291"/>
  <c r="BH291"/>
  <c r="BG291"/>
  <c r="BF291"/>
  <c r="T291"/>
  <c r="R291"/>
  <c r="P291"/>
  <c r="BI286"/>
  <c r="BH286"/>
  <c r="BG286"/>
  <c r="BF286"/>
  <c r="T286"/>
  <c r="R286"/>
  <c r="P286"/>
  <c r="BI281"/>
  <c r="BH281"/>
  <c r="BG281"/>
  <c r="BF281"/>
  <c r="T281"/>
  <c r="R281"/>
  <c r="P281"/>
  <c r="BI276"/>
  <c r="BH276"/>
  <c r="BG276"/>
  <c r="BF276"/>
  <c r="T276"/>
  <c r="R276"/>
  <c r="P276"/>
  <c r="BI271"/>
  <c r="BH271"/>
  <c r="BG271"/>
  <c r="BF271"/>
  <c r="T271"/>
  <c r="R271"/>
  <c r="P271"/>
  <c r="BI266"/>
  <c r="BH266"/>
  <c r="BG266"/>
  <c r="BF266"/>
  <c r="T266"/>
  <c r="R266"/>
  <c r="P266"/>
  <c r="BI261"/>
  <c r="BH261"/>
  <c r="BG261"/>
  <c r="BF261"/>
  <c r="T261"/>
  <c r="R261"/>
  <c r="P261"/>
  <c r="BI256"/>
  <c r="BH256"/>
  <c r="BG256"/>
  <c r="BF256"/>
  <c r="T256"/>
  <c r="R256"/>
  <c r="P256"/>
  <c r="BI251"/>
  <c r="BH251"/>
  <c r="BG251"/>
  <c r="BF251"/>
  <c r="T251"/>
  <c r="R251"/>
  <c r="P251"/>
  <c r="BI246"/>
  <c r="BH246"/>
  <c r="BG246"/>
  <c r="BF246"/>
  <c r="T246"/>
  <c r="R246"/>
  <c r="P246"/>
  <c r="BI241"/>
  <c r="BH241"/>
  <c r="BG241"/>
  <c r="BF241"/>
  <c r="T241"/>
  <c r="R241"/>
  <c r="P241"/>
  <c r="BI235"/>
  <c r="BH235"/>
  <c r="BG235"/>
  <c r="BF235"/>
  <c r="T235"/>
  <c r="R235"/>
  <c r="P235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0"/>
  <c r="BH220"/>
  <c r="BG220"/>
  <c r="BF220"/>
  <c r="T220"/>
  <c r="R220"/>
  <c r="P220"/>
  <c r="BI215"/>
  <c r="BH215"/>
  <c r="BG215"/>
  <c r="BF215"/>
  <c r="T215"/>
  <c r="R215"/>
  <c r="P215"/>
  <c r="BI210"/>
  <c r="BH210"/>
  <c r="BG210"/>
  <c r="BF210"/>
  <c r="T210"/>
  <c r="R210"/>
  <c r="P210"/>
  <c r="BI205"/>
  <c r="BH205"/>
  <c r="BG205"/>
  <c r="BF205"/>
  <c r="T205"/>
  <c r="R205"/>
  <c r="P205"/>
  <c r="BI200"/>
  <c r="BH200"/>
  <c r="BG200"/>
  <c r="BF200"/>
  <c r="T200"/>
  <c r="R200"/>
  <c r="P200"/>
  <c r="BI195"/>
  <c r="BH195"/>
  <c r="BG195"/>
  <c r="BF195"/>
  <c r="T195"/>
  <c r="R195"/>
  <c r="P195"/>
  <c r="BI190"/>
  <c r="BH190"/>
  <c r="BG190"/>
  <c r="BF190"/>
  <c r="T190"/>
  <c r="R190"/>
  <c r="P190"/>
  <c r="BI185"/>
  <c r="BH185"/>
  <c r="BG185"/>
  <c r="BF185"/>
  <c r="T185"/>
  <c r="R185"/>
  <c r="P185"/>
  <c r="BI180"/>
  <c r="BH180"/>
  <c r="BG180"/>
  <c r="BF180"/>
  <c r="T180"/>
  <c r="R180"/>
  <c r="P180"/>
  <c r="BI175"/>
  <c r="BH175"/>
  <c r="BG175"/>
  <c r="BF175"/>
  <c r="T175"/>
  <c r="R175"/>
  <c r="P175"/>
  <c r="BI170"/>
  <c r="BH170"/>
  <c r="BG170"/>
  <c r="BF170"/>
  <c r="T170"/>
  <c r="R170"/>
  <c r="P170"/>
  <c r="BI164"/>
  <c r="BH164"/>
  <c r="BG164"/>
  <c r="BF164"/>
  <c r="T164"/>
  <c r="R164"/>
  <c r="P164"/>
  <c r="BI159"/>
  <c r="BH159"/>
  <c r="BG159"/>
  <c r="BF159"/>
  <c r="T159"/>
  <c r="R159"/>
  <c r="P159"/>
  <c r="BI154"/>
  <c r="BH154"/>
  <c r="BG154"/>
  <c r="BF154"/>
  <c r="T154"/>
  <c r="R154"/>
  <c r="P154"/>
  <c r="BI149"/>
  <c r="BH149"/>
  <c r="BG149"/>
  <c r="BF149"/>
  <c r="T149"/>
  <c r="R149"/>
  <c r="P149"/>
  <c r="BI144"/>
  <c r="BH144"/>
  <c r="BG144"/>
  <c r="BF144"/>
  <c r="T144"/>
  <c r="R144"/>
  <c r="P144"/>
  <c r="BI139"/>
  <c r="BH139"/>
  <c r="BG139"/>
  <c r="BF139"/>
  <c r="T139"/>
  <c r="R139"/>
  <c r="P139"/>
  <c r="BI134"/>
  <c r="BH134"/>
  <c r="BG134"/>
  <c r="BF134"/>
  <c r="T134"/>
  <c r="R134"/>
  <c r="P134"/>
  <c r="BI129"/>
  <c r="BH129"/>
  <c r="BG129"/>
  <c r="BF129"/>
  <c r="T129"/>
  <c r="R129"/>
  <c r="P129"/>
  <c r="BI124"/>
  <c r="BH124"/>
  <c r="BG124"/>
  <c r="BF124"/>
  <c r="T124"/>
  <c r="R124"/>
  <c r="P124"/>
  <c r="BI119"/>
  <c r="BH119"/>
  <c r="BG119"/>
  <c r="BF119"/>
  <c r="T119"/>
  <c r="R119"/>
  <c r="P119"/>
  <c r="BI114"/>
  <c r="BH114"/>
  <c r="BG114"/>
  <c r="BF114"/>
  <c r="T114"/>
  <c r="R114"/>
  <c r="P114"/>
  <c r="BI109"/>
  <c r="BH109"/>
  <c r="BG109"/>
  <c r="BF109"/>
  <c r="T109"/>
  <c r="R109"/>
  <c r="P109"/>
  <c r="BI104"/>
  <c r="BH104"/>
  <c r="BG104"/>
  <c r="BF104"/>
  <c r="T104"/>
  <c r="R104"/>
  <c r="P104"/>
  <c r="BI99"/>
  <c r="BH99"/>
  <c r="BG99"/>
  <c r="BF99"/>
  <c r="T99"/>
  <c r="R99"/>
  <c r="P99"/>
  <c r="BI94"/>
  <c r="BH94"/>
  <c r="BG94"/>
  <c r="BF94"/>
  <c r="T94"/>
  <c r="R94"/>
  <c r="P94"/>
  <c r="J87"/>
  <c r="F87"/>
  <c r="F85"/>
  <c r="E83"/>
  <c r="J58"/>
  <c r="F58"/>
  <c r="F56"/>
  <c r="E54"/>
  <c r="J26"/>
  <c r="E26"/>
  <c r="J59"/>
  <c r="J25"/>
  <c r="J20"/>
  <c r="E20"/>
  <c r="F59"/>
  <c r="J19"/>
  <c r="J14"/>
  <c r="J85"/>
  <c r="E7"/>
  <c r="E79"/>
  <c i="5" r="T192"/>
  <c r="R192"/>
  <c r="P192"/>
  <c r="BK192"/>
  <c r="J192"/>
  <c r="J67"/>
  <c r="T187"/>
  <c r="R187"/>
  <c r="P187"/>
  <c r="BK187"/>
  <c r="J187"/>
  <c r="J66"/>
  <c r="T91"/>
  <c r="R91"/>
  <c r="P91"/>
  <c r="BK91"/>
  <c r="J91"/>
  <c r="J65"/>
  <c r="T90"/>
  <c r="R90"/>
  <c r="P90"/>
  <c r="BK90"/>
  <c r="J90"/>
  <c r="J64"/>
  <c r="T89"/>
  <c r="R89"/>
  <c r="P89"/>
  <c r="BK89"/>
  <c r="J89"/>
  <c r="J63"/>
  <c i="1" r="AU60"/>
  <c i="5" r="J39"/>
  <c r="J38"/>
  <c i="1" r="AY60"/>
  <c i="5" r="J37"/>
  <c i="1" r="AX60"/>
  <c i="5" r="BI263"/>
  <c r="BH263"/>
  <c r="BG263"/>
  <c r="BF263"/>
  <c r="T263"/>
  <c r="R263"/>
  <c r="P263"/>
  <c r="BI258"/>
  <c r="BH258"/>
  <c r="BG258"/>
  <c r="BF258"/>
  <c r="T258"/>
  <c r="R258"/>
  <c r="P258"/>
  <c r="BI253"/>
  <c r="BH253"/>
  <c r="BG253"/>
  <c r="BF253"/>
  <c r="T253"/>
  <c r="R253"/>
  <c r="P253"/>
  <c r="BI248"/>
  <c r="BH248"/>
  <c r="BG248"/>
  <c r="BF248"/>
  <c r="T248"/>
  <c r="R248"/>
  <c r="P248"/>
  <c r="BI243"/>
  <c r="BH243"/>
  <c r="BG243"/>
  <c r="BF243"/>
  <c r="T243"/>
  <c r="R243"/>
  <c r="P243"/>
  <c r="BI238"/>
  <c r="BH238"/>
  <c r="BG238"/>
  <c r="BF238"/>
  <c r="T238"/>
  <c r="R238"/>
  <c r="P238"/>
  <c r="BI233"/>
  <c r="BH233"/>
  <c r="BG233"/>
  <c r="BF233"/>
  <c r="T233"/>
  <c r="R233"/>
  <c r="P233"/>
  <c r="BI228"/>
  <c r="BH228"/>
  <c r="BG228"/>
  <c r="BF228"/>
  <c r="T228"/>
  <c r="R228"/>
  <c r="P228"/>
  <c r="BI223"/>
  <c r="BH223"/>
  <c r="BG223"/>
  <c r="BF223"/>
  <c r="T223"/>
  <c r="R223"/>
  <c r="P223"/>
  <c r="BI218"/>
  <c r="BH218"/>
  <c r="BG218"/>
  <c r="BF218"/>
  <c r="T218"/>
  <c r="R218"/>
  <c r="P218"/>
  <c r="BI213"/>
  <c r="BH213"/>
  <c r="BG213"/>
  <c r="BF213"/>
  <c r="T213"/>
  <c r="R213"/>
  <c r="P213"/>
  <c r="BI208"/>
  <c r="BH208"/>
  <c r="BG208"/>
  <c r="BF208"/>
  <c r="T208"/>
  <c r="R208"/>
  <c r="P208"/>
  <c r="BI203"/>
  <c r="BH203"/>
  <c r="BG203"/>
  <c r="BF203"/>
  <c r="T203"/>
  <c r="R203"/>
  <c r="P203"/>
  <c r="BI198"/>
  <c r="BH198"/>
  <c r="BG198"/>
  <c r="BF198"/>
  <c r="T198"/>
  <c r="R198"/>
  <c r="P198"/>
  <c r="BI193"/>
  <c r="BH193"/>
  <c r="BG193"/>
  <c r="BF193"/>
  <c r="T193"/>
  <c r="R193"/>
  <c r="P193"/>
  <c r="BI188"/>
  <c r="BH188"/>
  <c r="BG188"/>
  <c r="BF188"/>
  <c r="T188"/>
  <c r="R188"/>
  <c r="P188"/>
  <c r="BI182"/>
  <c r="BH182"/>
  <c r="BG182"/>
  <c r="BF182"/>
  <c r="T182"/>
  <c r="R182"/>
  <c r="P182"/>
  <c r="BI177"/>
  <c r="BH177"/>
  <c r="BG177"/>
  <c r="BF177"/>
  <c r="T177"/>
  <c r="R177"/>
  <c r="P177"/>
  <c r="BI172"/>
  <c r="BH172"/>
  <c r="BG172"/>
  <c r="BF172"/>
  <c r="T172"/>
  <c r="R172"/>
  <c r="P172"/>
  <c r="BI167"/>
  <c r="BH167"/>
  <c r="BG167"/>
  <c r="BF167"/>
  <c r="T167"/>
  <c r="R167"/>
  <c r="P167"/>
  <c r="BI162"/>
  <c r="BH162"/>
  <c r="BG162"/>
  <c r="BF162"/>
  <c r="T162"/>
  <c r="R162"/>
  <c r="P162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42"/>
  <c r="BH142"/>
  <c r="BG142"/>
  <c r="BF142"/>
  <c r="T142"/>
  <c r="R142"/>
  <c r="P142"/>
  <c r="BI137"/>
  <c r="BH137"/>
  <c r="BG137"/>
  <c r="BF137"/>
  <c r="T137"/>
  <c r="R137"/>
  <c r="P137"/>
  <c r="BI132"/>
  <c r="BH132"/>
  <c r="BG132"/>
  <c r="BF132"/>
  <c r="T132"/>
  <c r="R132"/>
  <c r="P132"/>
  <c r="BI127"/>
  <c r="BH127"/>
  <c r="BG127"/>
  <c r="BF127"/>
  <c r="T127"/>
  <c r="R127"/>
  <c r="P127"/>
  <c r="BI122"/>
  <c r="BH122"/>
  <c r="BG122"/>
  <c r="BF122"/>
  <c r="T122"/>
  <c r="R122"/>
  <c r="P122"/>
  <c r="BI117"/>
  <c r="BH117"/>
  <c r="BG117"/>
  <c r="BF117"/>
  <c r="T117"/>
  <c r="R117"/>
  <c r="P117"/>
  <c r="BI112"/>
  <c r="BH112"/>
  <c r="BG112"/>
  <c r="BF112"/>
  <c r="T112"/>
  <c r="R112"/>
  <c r="P112"/>
  <c r="BI107"/>
  <c r="BH107"/>
  <c r="BG107"/>
  <c r="BF107"/>
  <c r="T107"/>
  <c r="R107"/>
  <c r="P107"/>
  <c r="BI102"/>
  <c r="BH102"/>
  <c r="BG102"/>
  <c r="BF102"/>
  <c r="T102"/>
  <c r="R102"/>
  <c r="P102"/>
  <c r="BI97"/>
  <c r="BH97"/>
  <c r="BG97"/>
  <c r="BF97"/>
  <c r="T97"/>
  <c r="R97"/>
  <c r="P97"/>
  <c r="BI92"/>
  <c r="BH92"/>
  <c r="BG92"/>
  <c r="BF92"/>
  <c r="T92"/>
  <c r="R92"/>
  <c r="P92"/>
  <c r="J85"/>
  <c r="F85"/>
  <c r="F83"/>
  <c r="E81"/>
  <c r="J58"/>
  <c r="F58"/>
  <c r="F56"/>
  <c r="E54"/>
  <c r="J26"/>
  <c r="E26"/>
  <c r="J59"/>
  <c r="J25"/>
  <c r="J20"/>
  <c r="E20"/>
  <c r="F59"/>
  <c r="J19"/>
  <c r="J14"/>
  <c r="J83"/>
  <c r="E7"/>
  <c r="E50"/>
  <c i="4" r="T102"/>
  <c r="R102"/>
  <c r="P102"/>
  <c r="BK102"/>
  <c r="J102"/>
  <c r="J67"/>
  <c r="T97"/>
  <c r="R97"/>
  <c r="P97"/>
  <c r="BK97"/>
  <c r="J97"/>
  <c r="J66"/>
  <c r="T91"/>
  <c r="R91"/>
  <c r="P91"/>
  <c r="BK91"/>
  <c r="J91"/>
  <c r="J65"/>
  <c r="T90"/>
  <c r="R90"/>
  <c r="P90"/>
  <c r="T89"/>
  <c r="R89"/>
  <c r="P89"/>
  <c i="1" r="AU58"/>
  <c i="4" r="J39"/>
  <c r="J38"/>
  <c i="1" r="AY58"/>
  <c i="4" r="J37"/>
  <c i="1" r="AX58"/>
  <c i="4" r="BI103"/>
  <c r="BH103"/>
  <c r="BG103"/>
  <c r="BF103"/>
  <c r="T103"/>
  <c r="R103"/>
  <c r="P103"/>
  <c r="BI100"/>
  <c r="BH100"/>
  <c r="BG100"/>
  <c r="BF100"/>
  <c r="T100"/>
  <c r="R100"/>
  <c r="P100"/>
  <c r="BI98"/>
  <c r="BH98"/>
  <c r="BG98"/>
  <c r="BF98"/>
  <c r="T98"/>
  <c r="R98"/>
  <c r="P98"/>
  <c r="BI92"/>
  <c r="BH92"/>
  <c r="BG92"/>
  <c r="BF92"/>
  <c r="T92"/>
  <c r="R92"/>
  <c r="P92"/>
  <c r="J85"/>
  <c r="F85"/>
  <c r="F83"/>
  <c r="E81"/>
  <c r="J58"/>
  <c r="F58"/>
  <c r="F56"/>
  <c r="E54"/>
  <c r="J26"/>
  <c r="E26"/>
  <c r="J86"/>
  <c r="J25"/>
  <c r="J20"/>
  <c r="E20"/>
  <c r="F86"/>
  <c r="J19"/>
  <c r="J14"/>
  <c r="J83"/>
  <c r="E7"/>
  <c r="E77"/>
  <c i="3" r="T279"/>
  <c r="R279"/>
  <c r="P279"/>
  <c r="BK279"/>
  <c r="BK278"/>
  <c r="J278"/>
  <c r="J71"/>
  <c r="T278"/>
  <c r="R278"/>
  <c r="P278"/>
  <c r="T273"/>
  <c r="R273"/>
  <c r="P273"/>
  <c r="BK273"/>
  <c r="J273"/>
  <c r="J70"/>
  <c r="T227"/>
  <c r="R227"/>
  <c r="P227"/>
  <c r="BK227"/>
  <c r="J227"/>
  <c r="J69"/>
  <c r="T222"/>
  <c r="R222"/>
  <c r="P222"/>
  <c r="BK222"/>
  <c r="J222"/>
  <c r="J68"/>
  <c r="T148"/>
  <c r="R148"/>
  <c r="P148"/>
  <c r="BK148"/>
  <c r="J148"/>
  <c r="J67"/>
  <c r="T137"/>
  <c r="R137"/>
  <c r="P137"/>
  <c r="BK137"/>
  <c r="J137"/>
  <c r="J66"/>
  <c r="T96"/>
  <c r="R96"/>
  <c r="P96"/>
  <c r="P95"/>
  <c r="P94"/>
  <c i="1" r="AU57"/>
  <c i="3" r="BK96"/>
  <c r="J96"/>
  <c r="J65"/>
  <c r="T95"/>
  <c r="R95"/>
  <c r="T94"/>
  <c r="R94"/>
  <c r="J39"/>
  <c r="J38"/>
  <c i="1" r="AY57"/>
  <c i="3" r="J37"/>
  <c i="1" r="AX57"/>
  <c i="3" r="BI280"/>
  <c r="BH280"/>
  <c r="BG280"/>
  <c r="BF280"/>
  <c r="T280"/>
  <c r="R280"/>
  <c r="P280"/>
  <c r="BI276"/>
  <c r="BH276"/>
  <c r="BG276"/>
  <c r="BF276"/>
  <c r="T276"/>
  <c r="R276"/>
  <c r="P276"/>
  <c r="BI274"/>
  <c r="BH274"/>
  <c r="BG274"/>
  <c r="BF274"/>
  <c r="T274"/>
  <c r="R274"/>
  <c r="P274"/>
  <c r="BI268"/>
  <c r="BH268"/>
  <c r="BG268"/>
  <c r="BF268"/>
  <c r="T268"/>
  <c r="R268"/>
  <c r="P268"/>
  <c r="BI263"/>
  <c r="BH263"/>
  <c r="BG263"/>
  <c r="BF263"/>
  <c r="T263"/>
  <c r="R263"/>
  <c r="P263"/>
  <c r="BI258"/>
  <c r="BH258"/>
  <c r="BG258"/>
  <c r="BF258"/>
  <c r="T258"/>
  <c r="R258"/>
  <c r="P258"/>
  <c r="BI253"/>
  <c r="BH253"/>
  <c r="BG253"/>
  <c r="BF253"/>
  <c r="T253"/>
  <c r="R253"/>
  <c r="P253"/>
  <c r="BI248"/>
  <c r="BH248"/>
  <c r="BG248"/>
  <c r="BF248"/>
  <c r="T248"/>
  <c r="R248"/>
  <c r="P248"/>
  <c r="BI243"/>
  <c r="BH243"/>
  <c r="BG243"/>
  <c r="BF243"/>
  <c r="T243"/>
  <c r="R243"/>
  <c r="P243"/>
  <c r="BI238"/>
  <c r="BH238"/>
  <c r="BG238"/>
  <c r="BF238"/>
  <c r="T238"/>
  <c r="R238"/>
  <c r="P238"/>
  <c r="BI233"/>
  <c r="BH233"/>
  <c r="BG233"/>
  <c r="BF233"/>
  <c r="T233"/>
  <c r="R233"/>
  <c r="P233"/>
  <c r="BI228"/>
  <c r="BH228"/>
  <c r="BG228"/>
  <c r="BF228"/>
  <c r="T228"/>
  <c r="R228"/>
  <c r="P228"/>
  <c r="BI225"/>
  <c r="BH225"/>
  <c r="BG225"/>
  <c r="BF225"/>
  <c r="T225"/>
  <c r="R225"/>
  <c r="P225"/>
  <c r="BI223"/>
  <c r="BH223"/>
  <c r="BG223"/>
  <c r="BF223"/>
  <c r="T223"/>
  <c r="R223"/>
  <c r="P223"/>
  <c r="BI217"/>
  <c r="BH217"/>
  <c r="BG217"/>
  <c r="BF217"/>
  <c r="T217"/>
  <c r="R217"/>
  <c r="P217"/>
  <c r="BI212"/>
  <c r="BH212"/>
  <c r="BG212"/>
  <c r="BF212"/>
  <c r="T212"/>
  <c r="R212"/>
  <c r="P212"/>
  <c r="BI208"/>
  <c r="BH208"/>
  <c r="BG208"/>
  <c r="BF208"/>
  <c r="T208"/>
  <c r="R208"/>
  <c r="P208"/>
  <c r="BI203"/>
  <c r="BH203"/>
  <c r="BG203"/>
  <c r="BF203"/>
  <c r="T203"/>
  <c r="R203"/>
  <c r="P203"/>
  <c r="BI198"/>
  <c r="BH198"/>
  <c r="BG198"/>
  <c r="BF198"/>
  <c r="T198"/>
  <c r="R198"/>
  <c r="P198"/>
  <c r="BI193"/>
  <c r="BH193"/>
  <c r="BG193"/>
  <c r="BF193"/>
  <c r="T193"/>
  <c r="R193"/>
  <c r="P193"/>
  <c r="BI189"/>
  <c r="BH189"/>
  <c r="BG189"/>
  <c r="BF189"/>
  <c r="T189"/>
  <c r="R189"/>
  <c r="P189"/>
  <c r="BI184"/>
  <c r="BH184"/>
  <c r="BG184"/>
  <c r="BF184"/>
  <c r="T184"/>
  <c r="R184"/>
  <c r="P184"/>
  <c r="BI179"/>
  <c r="BH179"/>
  <c r="BG179"/>
  <c r="BF179"/>
  <c r="T179"/>
  <c r="R179"/>
  <c r="P179"/>
  <c r="BI174"/>
  <c r="BH174"/>
  <c r="BG174"/>
  <c r="BF174"/>
  <c r="T174"/>
  <c r="R174"/>
  <c r="P174"/>
  <c r="BI169"/>
  <c r="BH169"/>
  <c r="BG169"/>
  <c r="BF169"/>
  <c r="T169"/>
  <c r="R169"/>
  <c r="P169"/>
  <c r="BI164"/>
  <c r="BH164"/>
  <c r="BG164"/>
  <c r="BF164"/>
  <c r="T164"/>
  <c r="R164"/>
  <c r="P164"/>
  <c r="BI159"/>
  <c r="BH159"/>
  <c r="BG159"/>
  <c r="BF159"/>
  <c r="T159"/>
  <c r="R159"/>
  <c r="P159"/>
  <c r="BI154"/>
  <c r="BH154"/>
  <c r="BG154"/>
  <c r="BF154"/>
  <c r="T154"/>
  <c r="R154"/>
  <c r="P154"/>
  <c r="BI149"/>
  <c r="BH149"/>
  <c r="BG149"/>
  <c r="BF149"/>
  <c r="T149"/>
  <c r="R149"/>
  <c r="P149"/>
  <c r="BI143"/>
  <c r="BH143"/>
  <c r="BG143"/>
  <c r="BF143"/>
  <c r="T143"/>
  <c r="R143"/>
  <c r="P143"/>
  <c r="BI138"/>
  <c r="BH138"/>
  <c r="BG138"/>
  <c r="BF138"/>
  <c r="T138"/>
  <c r="R138"/>
  <c r="P138"/>
  <c r="BI132"/>
  <c r="BH132"/>
  <c r="BG132"/>
  <c r="BF132"/>
  <c r="T132"/>
  <c r="R132"/>
  <c r="P132"/>
  <c r="BI127"/>
  <c r="BH127"/>
  <c r="BG127"/>
  <c r="BF127"/>
  <c r="T127"/>
  <c r="R127"/>
  <c r="P127"/>
  <c r="BI122"/>
  <c r="BH122"/>
  <c r="BG122"/>
  <c r="BF122"/>
  <c r="T122"/>
  <c r="R122"/>
  <c r="P122"/>
  <c r="BI117"/>
  <c r="BH117"/>
  <c r="BG117"/>
  <c r="BF117"/>
  <c r="T117"/>
  <c r="R117"/>
  <c r="P117"/>
  <c r="BI112"/>
  <c r="BH112"/>
  <c r="BG112"/>
  <c r="BF112"/>
  <c r="T112"/>
  <c r="R112"/>
  <c r="P112"/>
  <c r="BI107"/>
  <c r="BH107"/>
  <c r="BG107"/>
  <c r="BF107"/>
  <c r="T107"/>
  <c r="R107"/>
  <c r="P107"/>
  <c r="BI102"/>
  <c r="BH102"/>
  <c r="BG102"/>
  <c r="BF102"/>
  <c r="T102"/>
  <c r="R102"/>
  <c r="P102"/>
  <c r="BI97"/>
  <c r="BH97"/>
  <c r="BG97"/>
  <c r="BF97"/>
  <c r="T97"/>
  <c r="R97"/>
  <c r="P97"/>
  <c r="J90"/>
  <c r="F90"/>
  <c r="F88"/>
  <c r="E86"/>
  <c r="J58"/>
  <c r="F58"/>
  <c r="F56"/>
  <c r="E54"/>
  <c r="J26"/>
  <c r="E26"/>
  <c r="J91"/>
  <c r="J25"/>
  <c r="J20"/>
  <c r="E20"/>
  <c r="F91"/>
  <c r="J19"/>
  <c r="J14"/>
  <c r="J88"/>
  <c r="E7"/>
  <c r="E82"/>
  <c i="2" r="T185"/>
  <c r="R185"/>
  <c r="P185"/>
  <c r="BK185"/>
  <c r="J185"/>
  <c r="J66"/>
  <c r="T90"/>
  <c r="R90"/>
  <c r="P90"/>
  <c r="P89"/>
  <c r="P88"/>
  <c i="1" r="AU56"/>
  <c i="2" r="BK90"/>
  <c r="J90"/>
  <c r="J65"/>
  <c r="T89"/>
  <c r="R89"/>
  <c r="T88"/>
  <c r="R88"/>
  <c r="J39"/>
  <c r="J38"/>
  <c i="1" r="AY56"/>
  <c i="2" r="J37"/>
  <c i="1" r="AX56"/>
  <c i="2" r="BI242"/>
  <c r="BH242"/>
  <c r="BG242"/>
  <c r="BF242"/>
  <c r="T242"/>
  <c r="R242"/>
  <c r="P242"/>
  <c r="BI238"/>
  <c r="BH238"/>
  <c r="BG238"/>
  <c r="BF238"/>
  <c r="T238"/>
  <c r="R238"/>
  <c r="P238"/>
  <c r="BI234"/>
  <c r="BH234"/>
  <c r="BG234"/>
  <c r="BF234"/>
  <c r="T234"/>
  <c r="R234"/>
  <c r="P234"/>
  <c r="BI230"/>
  <c r="BH230"/>
  <c r="BG230"/>
  <c r="BF230"/>
  <c r="T230"/>
  <c r="R230"/>
  <c r="P230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4"/>
  <c r="BH214"/>
  <c r="BG214"/>
  <c r="BF214"/>
  <c r="T214"/>
  <c r="R214"/>
  <c r="P214"/>
  <c r="BI210"/>
  <c r="BH210"/>
  <c r="BG210"/>
  <c r="BF210"/>
  <c r="T210"/>
  <c r="R210"/>
  <c r="P210"/>
  <c r="BI206"/>
  <c r="BH206"/>
  <c r="BG206"/>
  <c r="BF206"/>
  <c r="T206"/>
  <c r="R206"/>
  <c r="P206"/>
  <c r="BI202"/>
  <c r="BH202"/>
  <c r="BG202"/>
  <c r="BF202"/>
  <c r="T202"/>
  <c r="R202"/>
  <c r="P202"/>
  <c r="BI198"/>
  <c r="BH198"/>
  <c r="BG198"/>
  <c r="BF198"/>
  <c r="T198"/>
  <c r="R198"/>
  <c r="P198"/>
  <c r="BI194"/>
  <c r="BH194"/>
  <c r="BG194"/>
  <c r="BF194"/>
  <c r="T194"/>
  <c r="R194"/>
  <c r="P194"/>
  <c r="BI190"/>
  <c r="BH190"/>
  <c r="BG190"/>
  <c r="BF190"/>
  <c r="T190"/>
  <c r="R190"/>
  <c r="P190"/>
  <c r="BI186"/>
  <c r="BH186"/>
  <c r="BG186"/>
  <c r="BF186"/>
  <c r="T186"/>
  <c r="R186"/>
  <c r="P186"/>
  <c r="BI181"/>
  <c r="BH181"/>
  <c r="BG181"/>
  <c r="BF181"/>
  <c r="T181"/>
  <c r="R181"/>
  <c r="P181"/>
  <c r="BI176"/>
  <c r="BH176"/>
  <c r="BG176"/>
  <c r="BF176"/>
  <c r="T176"/>
  <c r="R176"/>
  <c r="P176"/>
  <c r="BI171"/>
  <c r="BH171"/>
  <c r="BG171"/>
  <c r="BF171"/>
  <c r="T171"/>
  <c r="R171"/>
  <c r="P171"/>
  <c r="BI166"/>
  <c r="BH166"/>
  <c r="BG166"/>
  <c r="BF166"/>
  <c r="T166"/>
  <c r="R166"/>
  <c r="P166"/>
  <c r="BI161"/>
  <c r="BH161"/>
  <c r="BG161"/>
  <c r="BF161"/>
  <c r="T161"/>
  <c r="R161"/>
  <c r="P161"/>
  <c r="BI156"/>
  <c r="BH156"/>
  <c r="BG156"/>
  <c r="BF156"/>
  <c r="T156"/>
  <c r="R156"/>
  <c r="P156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6"/>
  <c r="BH136"/>
  <c r="BG136"/>
  <c r="BF136"/>
  <c r="T136"/>
  <c r="R136"/>
  <c r="P136"/>
  <c r="BI131"/>
  <c r="BH131"/>
  <c r="BG131"/>
  <c r="BF131"/>
  <c r="T131"/>
  <c r="R131"/>
  <c r="P131"/>
  <c r="BI126"/>
  <c r="BH126"/>
  <c r="BG126"/>
  <c r="BF126"/>
  <c r="T126"/>
  <c r="R126"/>
  <c r="P126"/>
  <c r="BI121"/>
  <c r="BH121"/>
  <c r="BG121"/>
  <c r="BF121"/>
  <c r="T121"/>
  <c r="R121"/>
  <c r="P121"/>
  <c r="BI116"/>
  <c r="BH116"/>
  <c r="BG116"/>
  <c r="BF116"/>
  <c r="T116"/>
  <c r="R116"/>
  <c r="P116"/>
  <c r="BI111"/>
  <c r="BH111"/>
  <c r="BG111"/>
  <c r="BF111"/>
  <c r="T111"/>
  <c r="R111"/>
  <c r="P111"/>
  <c r="BI106"/>
  <c r="BH106"/>
  <c r="BG106"/>
  <c r="BF106"/>
  <c r="T106"/>
  <c r="R106"/>
  <c r="P106"/>
  <c r="BI101"/>
  <c r="BH101"/>
  <c r="BG101"/>
  <c r="BF101"/>
  <c r="T101"/>
  <c r="R101"/>
  <c r="P101"/>
  <c r="BI96"/>
  <c r="BH96"/>
  <c r="BG96"/>
  <c r="BF96"/>
  <c r="T96"/>
  <c r="R96"/>
  <c r="P96"/>
  <c r="BI91"/>
  <c r="BH91"/>
  <c r="BG91"/>
  <c r="BF91"/>
  <c r="T91"/>
  <c r="R91"/>
  <c r="P91"/>
  <c r="J84"/>
  <c r="F84"/>
  <c r="F82"/>
  <c r="E80"/>
  <c r="J58"/>
  <c r="F58"/>
  <c r="F56"/>
  <c r="E54"/>
  <c r="J26"/>
  <c r="E26"/>
  <c r="J85"/>
  <c r="J25"/>
  <c r="J20"/>
  <c r="E20"/>
  <c r="F85"/>
  <c r="J19"/>
  <c r="J14"/>
  <c r="J82"/>
  <c r="E7"/>
  <c r="E50"/>
  <c i="1" r="L50"/>
  <c r="AM50"/>
  <c r="AM49"/>
  <c r="L49"/>
  <c r="AM47"/>
  <c r="L47"/>
  <c r="L45"/>
  <c r="L44"/>
  <c i="2" r="J242"/>
  <c r="BK238"/>
  <c r="BK234"/>
  <c r="J230"/>
  <c r="BK226"/>
  <c r="J222"/>
  <c r="BK218"/>
  <c r="BK214"/>
  <c r="J210"/>
  <c r="BK206"/>
  <c r="BK202"/>
  <c r="J198"/>
  <c r="J194"/>
  <c r="BK190"/>
  <c r="J186"/>
  <c r="J181"/>
  <c r="BK171"/>
  <c r="J166"/>
  <c r="BK156"/>
  <c r="J141"/>
  <c r="BK136"/>
  <c r="J126"/>
  <c r="BK116"/>
  <c r="J106"/>
  <c r="BK101"/>
  <c r="J96"/>
  <c i="1" r="AS63"/>
  <c i="2" r="BK242"/>
  <c r="J238"/>
  <c r="J234"/>
  <c r="BK230"/>
  <c r="J226"/>
  <c r="BK222"/>
  <c r="J218"/>
  <c r="J214"/>
  <c r="BK210"/>
  <c r="J206"/>
  <c r="J202"/>
  <c r="BK198"/>
  <c r="BK194"/>
  <c r="J190"/>
  <c r="BK181"/>
  <c r="BK176"/>
  <c r="BK166"/>
  <c r="BK161"/>
  <c r="BK151"/>
  <c r="BK146"/>
  <c r="BK141"/>
  <c r="BK131"/>
  <c r="J121"/>
  <c r="BK106"/>
  <c r="J101"/>
  <c r="BK91"/>
  <c i="1" r="AS59"/>
  <c i="2" r="BK186"/>
  <c r="J176"/>
  <c r="J171"/>
  <c r="J161"/>
  <c r="J156"/>
  <c r="J136"/>
  <c r="J131"/>
  <c r="BK126"/>
  <c r="J111"/>
  <c r="BK96"/>
  <c r="J91"/>
  <c r="J151"/>
  <c r="J146"/>
  <c r="BK121"/>
  <c r="J116"/>
  <c r="BK111"/>
  <c i="1" r="AS55"/>
  <c i="3" r="BK276"/>
  <c r="BK268"/>
  <c r="J263"/>
  <c r="J253"/>
  <c r="J248"/>
  <c r="BK238"/>
  <c r="BK228"/>
  <c r="J225"/>
  <c r="BK217"/>
  <c r="BK208"/>
  <c r="BK203"/>
  <c r="J193"/>
  <c r="BK189"/>
  <c r="BK174"/>
  <c r="J154"/>
  <c r="J149"/>
  <c r="BK143"/>
  <c r="J138"/>
  <c r="BK132"/>
  <c r="J122"/>
  <c r="BK117"/>
  <c r="BK107"/>
  <c r="BK97"/>
  <c r="J274"/>
  <c r="J268"/>
  <c r="J258"/>
  <c r="BK253"/>
  <c r="J243"/>
  <c r="J238"/>
  <c r="J233"/>
  <c r="J223"/>
  <c r="J217"/>
  <c r="BK212"/>
  <c r="J208"/>
  <c r="J203"/>
  <c r="BK198"/>
  <c r="BK193"/>
  <c r="J189"/>
  <c r="BK184"/>
  <c r="J179"/>
  <c r="J169"/>
  <c r="BK164"/>
  <c r="J159"/>
  <c r="BK154"/>
  <c r="BK138"/>
  <c r="J127"/>
  <c r="J117"/>
  <c r="BK112"/>
  <c r="J107"/>
  <c r="J102"/>
  <c r="BK280"/>
  <c r="J280"/>
  <c r="J276"/>
  <c r="BK274"/>
  <c r="BK263"/>
  <c r="BK258"/>
  <c r="BK248"/>
  <c r="BK243"/>
  <c r="BK233"/>
  <c r="J228"/>
  <c r="BK225"/>
  <c r="BK223"/>
  <c r="J212"/>
  <c r="J198"/>
  <c r="J184"/>
  <c r="BK179"/>
  <c r="J174"/>
  <c r="BK169"/>
  <c r="J164"/>
  <c r="BK159"/>
  <c r="BK149"/>
  <c r="J143"/>
  <c r="J132"/>
  <c r="BK127"/>
  <c r="BK122"/>
  <c r="J112"/>
  <c r="BK102"/>
  <c r="J97"/>
  <c i="4" r="BK103"/>
  <c r="J100"/>
  <c r="J98"/>
  <c r="J92"/>
  <c r="J103"/>
  <c r="BK100"/>
  <c r="BK98"/>
  <c r="BK92"/>
  <c i="5" r="J263"/>
  <c r="J253"/>
  <c r="BK248"/>
  <c r="BK228"/>
  <c r="J218"/>
  <c r="BK213"/>
  <c r="J193"/>
  <c r="J182"/>
  <c r="J157"/>
  <c r="BK142"/>
  <c r="BK137"/>
  <c r="J127"/>
  <c r="J117"/>
  <c r="BK112"/>
  <c r="BK107"/>
  <c r="J102"/>
  <c r="J92"/>
  <c i="1" r="AU55"/>
  <c i="5" r="BK263"/>
  <c r="J258"/>
  <c r="J213"/>
  <c r="J208"/>
  <c r="BK198"/>
  <c r="J188"/>
  <c r="J177"/>
  <c r="J167"/>
  <c r="BK162"/>
  <c r="BK157"/>
  <c r="BK147"/>
  <c r="J122"/>
  <c r="BK117"/>
  <c r="J107"/>
  <c r="BK102"/>
  <c r="BK97"/>
  <c r="BK92"/>
  <c r="J248"/>
  <c r="J243"/>
  <c r="BK238"/>
  <c r="J233"/>
  <c r="J228"/>
  <c r="J223"/>
  <c r="BK203"/>
  <c r="J172"/>
  <c r="BK167"/>
  <c r="BK152"/>
  <c r="J147"/>
  <c r="J132"/>
  <c r="BK122"/>
  <c r="BK258"/>
  <c r="BK253"/>
  <c r="BK243"/>
  <c r="J238"/>
  <c r="BK233"/>
  <c r="BK223"/>
  <c r="BK218"/>
  <c r="BK208"/>
  <c r="J203"/>
  <c r="J198"/>
  <c r="BK193"/>
  <c r="BK188"/>
  <c r="BK182"/>
  <c r="BK177"/>
  <c r="BK172"/>
  <c r="J162"/>
  <c r="J152"/>
  <c r="J142"/>
  <c r="J137"/>
  <c r="BK132"/>
  <c r="BK127"/>
  <c r="J112"/>
  <c r="J97"/>
  <c i="6" r="BK339"/>
  <c r="BK337"/>
  <c r="BK291"/>
  <c r="J286"/>
  <c r="BK281"/>
  <c r="J261"/>
  <c r="J256"/>
  <c r="J251"/>
  <c r="BK235"/>
  <c r="J230"/>
  <c r="J228"/>
  <c r="BK226"/>
  <c r="BK215"/>
  <c r="BK205"/>
  <c r="BK200"/>
  <c r="J195"/>
  <c r="BK190"/>
  <c r="J185"/>
  <c r="BK154"/>
  <c r="J149"/>
  <c r="BK134"/>
  <c r="BK129"/>
  <c r="J124"/>
  <c r="BK119"/>
  <c r="BK114"/>
  <c r="J99"/>
  <c r="J337"/>
  <c r="BK331"/>
  <c r="J326"/>
  <c r="BK321"/>
  <c r="BK316"/>
  <c r="BK311"/>
  <c r="BK306"/>
  <c r="J306"/>
  <c r="J301"/>
  <c r="BK296"/>
  <c r="J291"/>
  <c r="J281"/>
  <c r="BK276"/>
  <c r="J271"/>
  <c r="BK261"/>
  <c r="BK256"/>
  <c r="BK241"/>
  <c r="J235"/>
  <c r="J226"/>
  <c r="BK220"/>
  <c r="J210"/>
  <c r="BK185"/>
  <c r="J180"/>
  <c r="J175"/>
  <c r="BK164"/>
  <c r="J159"/>
  <c r="J139"/>
  <c r="J119"/>
  <c r="J109"/>
  <c r="J104"/>
  <c r="J94"/>
  <c r="J339"/>
  <c r="J331"/>
  <c r="BK326"/>
  <c r="J321"/>
  <c r="J316"/>
  <c r="J311"/>
  <c r="BK301"/>
  <c r="J296"/>
  <c r="BK286"/>
  <c r="J276"/>
  <c r="J266"/>
  <c r="J246"/>
  <c r="BK228"/>
  <c r="J220"/>
  <c r="J215"/>
  <c r="BK210"/>
  <c r="J205"/>
  <c r="J190"/>
  <c r="BK175"/>
  <c r="J170"/>
  <c r="BK149"/>
  <c r="J144"/>
  <c r="J129"/>
  <c r="BK94"/>
  <c r="BK271"/>
  <c r="BK266"/>
  <c r="BK251"/>
  <c r="BK246"/>
  <c r="J241"/>
  <c r="BK230"/>
  <c r="J200"/>
  <c r="BK195"/>
  <c r="BK180"/>
  <c r="BK170"/>
  <c r="J164"/>
  <c r="BK159"/>
  <c r="J154"/>
  <c r="BK144"/>
  <c r="BK139"/>
  <c r="J134"/>
  <c r="BK124"/>
  <c r="J114"/>
  <c r="BK109"/>
  <c r="BK104"/>
  <c r="BK99"/>
  <c i="7" r="BK100"/>
  <c r="BK98"/>
  <c r="BK92"/>
  <c r="J103"/>
  <c r="J92"/>
  <c r="BK103"/>
  <c r="J100"/>
  <c r="J98"/>
  <c i="8" r="J300"/>
  <c r="BK295"/>
  <c r="J285"/>
  <c r="BK280"/>
  <c r="BK275"/>
  <c r="J265"/>
  <c r="BK260"/>
  <c r="BK250"/>
  <c r="BK240"/>
  <c r="BK236"/>
  <c r="J228"/>
  <c r="BK218"/>
  <c r="BK213"/>
  <c r="J208"/>
  <c r="J187"/>
  <c r="BK182"/>
  <c r="J172"/>
  <c r="BK167"/>
  <c r="BK162"/>
  <c r="J157"/>
  <c r="BK142"/>
  <c r="J132"/>
  <c r="J117"/>
  <c r="BK112"/>
  <c r="BK103"/>
  <c r="J93"/>
  <c r="J311"/>
  <c r="J305"/>
  <c r="BK300"/>
  <c r="BK285"/>
  <c r="J280"/>
  <c r="BK270"/>
  <c r="BK265"/>
  <c r="J260"/>
  <c r="J255"/>
  <c r="J240"/>
  <c r="J236"/>
  <c r="BK232"/>
  <c r="J223"/>
  <c r="BK208"/>
  <c r="BK202"/>
  <c r="J192"/>
  <c r="J182"/>
  <c r="J177"/>
  <c r="J147"/>
  <c r="BK137"/>
  <c r="J127"/>
  <c r="BK98"/>
  <c r="BK305"/>
  <c r="J295"/>
  <c r="J290"/>
  <c r="J270"/>
  <c r="BK255"/>
  <c r="J250"/>
  <c r="BK245"/>
  <c r="J232"/>
  <c r="BK228"/>
  <c r="BK223"/>
  <c r="J218"/>
  <c r="J202"/>
  <c r="J197"/>
  <c r="BK177"/>
  <c r="J167"/>
  <c r="J162"/>
  <c r="BK157"/>
  <c r="BK152"/>
  <c r="BK147"/>
  <c r="BK132"/>
  <c r="BK127"/>
  <c r="BK122"/>
  <c r="BK117"/>
  <c r="J112"/>
  <c r="BK107"/>
  <c r="BK313"/>
  <c r="J313"/>
  <c r="BK311"/>
  <c r="BK290"/>
  <c r="J275"/>
  <c r="J245"/>
  <c r="J213"/>
  <c r="BK197"/>
  <c r="BK192"/>
  <c r="BK187"/>
  <c r="BK172"/>
  <c r="J152"/>
  <c r="J142"/>
  <c r="J137"/>
  <c r="J122"/>
  <c r="J107"/>
  <c r="J103"/>
  <c r="J98"/>
  <c r="BK93"/>
  <c i="1" r="AU59"/>
  <c i="9" r="J354"/>
  <c r="BK343"/>
  <c r="J328"/>
  <c r="BK323"/>
  <c r="J308"/>
  <c r="J305"/>
  <c r="J303"/>
  <c r="BK267"/>
  <c r="J252"/>
  <c r="BK247"/>
  <c r="BK227"/>
  <c r="J222"/>
  <c r="J205"/>
  <c r="J180"/>
  <c r="BK175"/>
  <c r="J170"/>
  <c r="BK155"/>
  <c r="BK140"/>
  <c r="BK125"/>
  <c r="BK120"/>
  <c r="BK110"/>
  <c r="BK105"/>
  <c r="BK95"/>
  <c r="BK318"/>
  <c r="J313"/>
  <c r="J297"/>
  <c r="J287"/>
  <c r="BK282"/>
  <c r="J257"/>
  <c r="J237"/>
  <c r="BK232"/>
  <c r="J216"/>
  <c r="J200"/>
  <c r="BK195"/>
  <c r="J185"/>
  <c r="J145"/>
  <c r="BK135"/>
  <c r="J120"/>
  <c r="J115"/>
  <c r="J105"/>
  <c r="BK100"/>
  <c r="J95"/>
  <c r="BK356"/>
  <c r="J356"/>
  <c r="BK354"/>
  <c r="J348"/>
  <c r="BK338"/>
  <c r="BK333"/>
  <c r="BK303"/>
  <c r="BK297"/>
  <c r="BK292"/>
  <c r="J282"/>
  <c r="BK277"/>
  <c r="J272"/>
  <c r="J267"/>
  <c r="BK262"/>
  <c r="BK257"/>
  <c r="BK252"/>
  <c r="J247"/>
  <c r="J242"/>
  <c r="J232"/>
  <c r="BK216"/>
  <c r="BK211"/>
  <c r="BK205"/>
  <c r="BK200"/>
  <c r="J195"/>
  <c r="J190"/>
  <c r="BK185"/>
  <c r="BK180"/>
  <c r="J175"/>
  <c r="BK170"/>
  <c r="BK165"/>
  <c r="J160"/>
  <c r="BK150"/>
  <c r="BK145"/>
  <c r="J140"/>
  <c r="BK130"/>
  <c r="J100"/>
  <c r="BK348"/>
  <c r="J343"/>
  <c r="J338"/>
  <c r="J333"/>
  <c r="BK328"/>
  <c r="J323"/>
  <c r="J318"/>
  <c r="BK313"/>
  <c r="BK308"/>
  <c r="BK305"/>
  <c r="J292"/>
  <c r="BK287"/>
  <c r="J277"/>
  <c r="BK272"/>
  <c r="J262"/>
  <c r="BK242"/>
  <c r="BK237"/>
  <c r="J227"/>
  <c r="BK222"/>
  <c r="J211"/>
  <c r="BK190"/>
  <c r="J165"/>
  <c r="BK160"/>
  <c r="J155"/>
  <c r="J150"/>
  <c r="J135"/>
  <c r="J130"/>
  <c r="J125"/>
  <c r="BK115"/>
  <c r="J110"/>
  <c i="10" r="BK113"/>
  <c r="BK111"/>
  <c r="J108"/>
  <c r="J102"/>
  <c r="J99"/>
  <c r="BK97"/>
  <c r="BK95"/>
  <c r="BK93"/>
  <c r="BK102"/>
  <c r="BK99"/>
  <c r="J97"/>
  <c r="J111"/>
  <c r="BK108"/>
  <c r="J113"/>
  <c r="J95"/>
  <c r="J93"/>
  <c i="11" r="BK618"/>
  <c r="BK610"/>
  <c r="J601"/>
  <c r="BK582"/>
  <c r="BK564"/>
  <c r="J536"/>
  <c r="BK529"/>
  <c r="BK524"/>
  <c r="BK503"/>
  <c r="BK494"/>
  <c r="J485"/>
  <c r="BK476"/>
  <c r="BK467"/>
  <c r="BK457"/>
  <c r="J442"/>
  <c r="J438"/>
  <c r="BK433"/>
  <c r="BK426"/>
  <c r="J419"/>
  <c r="BK406"/>
  <c r="J388"/>
  <c r="J375"/>
  <c r="J370"/>
  <c r="BK365"/>
  <c r="BK361"/>
  <c r="BK357"/>
  <c r="J347"/>
  <c r="J333"/>
  <c r="J315"/>
  <c r="BK286"/>
  <c r="J281"/>
  <c r="J234"/>
  <c r="BK208"/>
  <c r="BK195"/>
  <c r="J139"/>
  <c r="BK135"/>
  <c r="J122"/>
  <c r="BK114"/>
  <c r="J101"/>
  <c r="BK97"/>
  <c r="J93"/>
  <c r="J89"/>
  <c r="J627"/>
  <c r="BK622"/>
  <c r="J618"/>
  <c r="BK614"/>
  <c r="BK588"/>
  <c r="J577"/>
  <c r="BK568"/>
  <c r="J564"/>
  <c r="BK559"/>
  <c r="BK552"/>
  <c r="BK545"/>
  <c r="BK536"/>
  <c r="J529"/>
  <c r="J524"/>
  <c r="J519"/>
  <c r="J467"/>
  <c r="BK462"/>
  <c r="BK447"/>
  <c r="J433"/>
  <c r="J426"/>
  <c r="J412"/>
  <c r="J400"/>
  <c r="BK394"/>
  <c r="BK370"/>
  <c r="J365"/>
  <c r="J357"/>
  <c r="BK339"/>
  <c r="J327"/>
  <c r="BK324"/>
  <c r="J307"/>
  <c r="BK281"/>
  <c r="J274"/>
  <c r="J260"/>
  <c r="BK247"/>
  <c r="J221"/>
  <c r="J169"/>
  <c r="J135"/>
  <c r="BK118"/>
  <c r="BK101"/>
  <c r="BK601"/>
  <c r="BK594"/>
  <c r="J588"/>
  <c r="BK577"/>
  <c r="J559"/>
  <c r="J552"/>
  <c r="BK519"/>
  <c r="BK512"/>
  <c r="J503"/>
  <c r="J494"/>
  <c r="J476"/>
  <c r="J457"/>
  <c r="BK452"/>
  <c r="BK442"/>
  <c r="BK438"/>
  <c r="BK419"/>
  <c r="J406"/>
  <c r="BK400"/>
  <c r="J394"/>
  <c r="BK388"/>
  <c r="J382"/>
  <c r="J361"/>
  <c r="BK352"/>
  <c r="J343"/>
  <c r="BK327"/>
  <c r="BK319"/>
  <c r="BK315"/>
  <c r="J311"/>
  <c r="BK294"/>
  <c r="J286"/>
  <c r="BK274"/>
  <c r="BK260"/>
  <c r="J247"/>
  <c r="J208"/>
  <c r="J182"/>
  <c r="BK152"/>
  <c r="BK139"/>
  <c r="BK122"/>
  <c r="J118"/>
  <c r="BK93"/>
  <c r="BK89"/>
  <c r="BK627"/>
  <c r="J622"/>
  <c r="J614"/>
  <c r="J610"/>
  <c r="J594"/>
  <c r="J582"/>
  <c r="J568"/>
  <c r="J545"/>
  <c r="J512"/>
  <c r="BK485"/>
  <c r="J462"/>
  <c r="J452"/>
  <c r="J447"/>
  <c r="BK412"/>
  <c r="BK382"/>
  <c r="BK375"/>
  <c r="J352"/>
  <c r="BK347"/>
  <c r="BK343"/>
  <c r="J339"/>
  <c r="BK333"/>
  <c r="J324"/>
  <c r="J319"/>
  <c r="BK311"/>
  <c r="BK307"/>
  <c r="J294"/>
  <c r="BK234"/>
  <c r="BK221"/>
  <c r="J195"/>
  <c r="BK182"/>
  <c r="BK169"/>
  <c r="BK156"/>
  <c r="J156"/>
  <c r="J152"/>
  <c r="J114"/>
  <c r="J97"/>
  <c i="1" r="AU63"/>
  <c i="12" r="BK199"/>
  <c r="BK198"/>
  <c r="J195"/>
  <c r="BK194"/>
  <c r="J193"/>
  <c r="BK188"/>
  <c r="J186"/>
  <c r="J183"/>
  <c r="J182"/>
  <c r="BK181"/>
  <c r="BK178"/>
  <c r="BK174"/>
  <c r="J173"/>
  <c r="BK172"/>
  <c r="BK170"/>
  <c r="BK169"/>
  <c r="BK166"/>
  <c r="BK164"/>
  <c r="BK160"/>
  <c r="J158"/>
  <c r="BK155"/>
  <c r="BK153"/>
  <c r="BK151"/>
  <c r="BK150"/>
  <c r="BK149"/>
  <c r="BK148"/>
  <c r="J144"/>
  <c r="J143"/>
  <c r="BK142"/>
  <c r="BK139"/>
  <c r="J135"/>
  <c r="BK134"/>
  <c r="J133"/>
  <c r="J131"/>
  <c r="BK128"/>
  <c r="J127"/>
  <c r="J123"/>
  <c r="J120"/>
  <c r="J117"/>
  <c r="BK115"/>
  <c r="J112"/>
  <c r="BK107"/>
  <c r="BK102"/>
  <c r="BK97"/>
  <c r="BK95"/>
  <c r="J94"/>
  <c r="BK201"/>
  <c r="J201"/>
  <c r="J200"/>
  <c r="J198"/>
  <c r="J192"/>
  <c r="BK191"/>
  <c r="J187"/>
  <c r="BK186"/>
  <c r="J185"/>
  <c r="J184"/>
  <c r="BK183"/>
  <c r="BK182"/>
  <c r="J181"/>
  <c r="BK180"/>
  <c r="J176"/>
  <c r="J168"/>
  <c r="BK167"/>
  <c r="J165"/>
  <c r="J162"/>
  <c r="J156"/>
  <c r="J153"/>
  <c r="J152"/>
  <c r="J151"/>
  <c r="J148"/>
  <c r="BK147"/>
  <c r="BK146"/>
  <c r="J145"/>
  <c r="BK144"/>
  <c r="BK141"/>
  <c r="J140"/>
  <c r="J139"/>
  <c r="BK135"/>
  <c r="J134"/>
  <c r="BK132"/>
  <c r="BK131"/>
  <c r="J130"/>
  <c r="BK129"/>
  <c r="J128"/>
  <c r="BK127"/>
  <c r="J126"/>
  <c r="J125"/>
  <c r="BK119"/>
  <c r="BK118"/>
  <c r="BK116"/>
  <c r="J115"/>
  <c r="J114"/>
  <c r="BK113"/>
  <c r="BK112"/>
  <c r="BK111"/>
  <c r="BK108"/>
  <c r="J107"/>
  <c r="J102"/>
  <c r="J101"/>
  <c r="BK100"/>
  <c r="BK98"/>
  <c r="J97"/>
  <c r="BK96"/>
  <c r="BK93"/>
  <c r="J92"/>
  <c r="BK91"/>
  <c r="J30"/>
  <c r="BK200"/>
  <c r="J199"/>
  <c r="BK197"/>
  <c r="BK195"/>
  <c r="J194"/>
  <c r="BK185"/>
  <c r="BK179"/>
  <c r="J178"/>
  <c r="BK175"/>
  <c r="J174"/>
  <c r="BK171"/>
  <c r="J170"/>
  <c r="J169"/>
  <c r="BK168"/>
  <c r="J167"/>
  <c r="J166"/>
  <c r="BK165"/>
  <c r="J163"/>
  <c r="BK162"/>
  <c r="J161"/>
  <c r="J160"/>
  <c r="J159"/>
  <c r="BK158"/>
  <c r="BK157"/>
  <c r="BK156"/>
  <c r="J155"/>
  <c r="J154"/>
  <c r="J150"/>
  <c r="J149"/>
  <c r="J147"/>
  <c r="J146"/>
  <c r="J142"/>
  <c r="J141"/>
  <c r="BK138"/>
  <c r="J136"/>
  <c r="BK125"/>
  <c r="J124"/>
  <c r="BK123"/>
  <c r="BK122"/>
  <c r="BK121"/>
  <c r="BK120"/>
  <c r="J118"/>
  <c r="BK114"/>
  <c r="J113"/>
  <c r="J108"/>
  <c r="J106"/>
  <c r="BK105"/>
  <c r="BK104"/>
  <c r="BK103"/>
  <c r="J99"/>
  <c r="J95"/>
  <c r="BK92"/>
  <c r="J197"/>
  <c r="BK193"/>
  <c r="BK192"/>
  <c r="J191"/>
  <c r="J188"/>
  <c r="BK187"/>
  <c r="BK184"/>
  <c r="J180"/>
  <c r="J179"/>
  <c r="BK176"/>
  <c r="J175"/>
  <c r="BK173"/>
  <c r="J172"/>
  <c r="J171"/>
  <c r="J164"/>
  <c r="BK163"/>
  <c r="BK161"/>
  <c r="BK159"/>
  <c r="J157"/>
  <c r="BK154"/>
  <c r="BK152"/>
  <c r="BK145"/>
  <c r="BK143"/>
  <c r="BK140"/>
  <c r="J138"/>
  <c r="BK136"/>
  <c r="BK133"/>
  <c r="J132"/>
  <c r="BK130"/>
  <c r="J129"/>
  <c r="BK126"/>
  <c r="BK124"/>
  <c r="J122"/>
  <c r="J121"/>
  <c r="J119"/>
  <c r="BK117"/>
  <c r="J116"/>
  <c r="J111"/>
  <c r="BK106"/>
  <c r="J105"/>
  <c r="J104"/>
  <c r="J103"/>
  <c r="BK101"/>
  <c r="J100"/>
  <c r="BK99"/>
  <c r="J98"/>
  <c r="J96"/>
  <c r="BK94"/>
  <c r="J93"/>
  <c r="J91"/>
  <c i="11" r="J30"/>
  <c l="1" r="J59"/>
  <c i="12" r="J55"/>
  <c r="BE91"/>
  <c r="BE95"/>
  <c r="BE97"/>
  <c r="BE107"/>
  <c r="BE112"/>
  <c r="BE114"/>
  <c r="BE115"/>
  <c r="BE120"/>
  <c r="BE128"/>
  <c r="BE134"/>
  <c r="BE139"/>
  <c r="BE141"/>
  <c r="BE147"/>
  <c r="BE149"/>
  <c r="BE150"/>
  <c r="BE155"/>
  <c r="BE158"/>
  <c r="BE160"/>
  <c r="BE165"/>
  <c r="BE166"/>
  <c r="BE168"/>
  <c r="BE169"/>
  <c r="BE181"/>
  <c r="BE197"/>
  <c r="BE199"/>
  <c r="J52"/>
  <c r="F55"/>
  <c r="BE93"/>
  <c r="BE96"/>
  <c r="BE100"/>
  <c r="BE106"/>
  <c r="BE111"/>
  <c r="BE116"/>
  <c r="BE119"/>
  <c r="BE126"/>
  <c r="BE127"/>
  <c r="BE132"/>
  <c r="BE133"/>
  <c r="BE138"/>
  <c r="BE143"/>
  <c r="BE144"/>
  <c r="BE148"/>
  <c r="BE151"/>
  <c r="BE152"/>
  <c r="BE172"/>
  <c r="BE176"/>
  <c r="BE180"/>
  <c r="BE182"/>
  <c r="BE183"/>
  <c r="BE185"/>
  <c r="BE186"/>
  <c r="BE187"/>
  <c r="BE191"/>
  <c r="BE192"/>
  <c r="BE198"/>
  <c i="1" r="AG68"/>
  <c i="12" r="E78"/>
  <c r="BE94"/>
  <c r="BE103"/>
  <c r="BE105"/>
  <c r="BE117"/>
  <c r="BE122"/>
  <c r="BE123"/>
  <c r="BE142"/>
  <c r="BE153"/>
  <c r="BE154"/>
  <c r="BE157"/>
  <c r="BE162"/>
  <c r="BE170"/>
  <c r="BE171"/>
  <c r="BE173"/>
  <c r="BE174"/>
  <c r="BE175"/>
  <c r="BE178"/>
  <c r="BE179"/>
  <c r="BE188"/>
  <c r="BE193"/>
  <c r="BE194"/>
  <c r="BE195"/>
  <c r="BE200"/>
  <c r="BE201"/>
  <c r="BE92"/>
  <c r="BE98"/>
  <c r="BE99"/>
  <c r="BE101"/>
  <c r="BE102"/>
  <c r="BE104"/>
  <c r="BE108"/>
  <c r="BE113"/>
  <c r="BE118"/>
  <c r="BE121"/>
  <c r="BE124"/>
  <c r="BE125"/>
  <c r="BE129"/>
  <c r="BE130"/>
  <c r="BE131"/>
  <c r="BE135"/>
  <c r="BE136"/>
  <c r="BE140"/>
  <c r="BE145"/>
  <c r="BE146"/>
  <c r="BE156"/>
  <c r="BE159"/>
  <c r="BE161"/>
  <c r="BE163"/>
  <c r="BE164"/>
  <c r="BE167"/>
  <c r="BE184"/>
  <c i="10" r="BK91"/>
  <c r="J91"/>
  <c r="J64"/>
  <c i="11" r="E48"/>
  <c r="J52"/>
  <c r="J83"/>
  <c r="BE89"/>
  <c r="BE118"/>
  <c r="BE122"/>
  <c r="BE274"/>
  <c r="BE311"/>
  <c r="BE324"/>
  <c r="BE352"/>
  <c r="BE357"/>
  <c r="BE361"/>
  <c r="BE388"/>
  <c r="BE419"/>
  <c r="BE467"/>
  <c r="BE494"/>
  <c r="BE519"/>
  <c r="BE529"/>
  <c r="BE545"/>
  <c r="BE559"/>
  <c r="BE582"/>
  <c r="BE610"/>
  <c r="BE614"/>
  <c r="BE618"/>
  <c r="BE622"/>
  <c r="BE627"/>
  <c r="F55"/>
  <c r="BE97"/>
  <c r="BE101"/>
  <c r="BE195"/>
  <c r="BE208"/>
  <c r="BE281"/>
  <c r="BE333"/>
  <c r="BE365"/>
  <c r="BE370"/>
  <c r="BE426"/>
  <c r="BE433"/>
  <c r="BE457"/>
  <c r="BE462"/>
  <c r="BE524"/>
  <c r="BE536"/>
  <c r="BE564"/>
  <c r="BE93"/>
  <c r="BE135"/>
  <c r="BE139"/>
  <c r="BE182"/>
  <c r="BE286"/>
  <c r="BE315"/>
  <c r="BE327"/>
  <c r="BE343"/>
  <c r="BE347"/>
  <c r="BE382"/>
  <c r="BE400"/>
  <c r="BE412"/>
  <c r="BE452"/>
  <c r="BE476"/>
  <c r="BE485"/>
  <c r="BE503"/>
  <c r="BE577"/>
  <c r="BE594"/>
  <c r="BE601"/>
  <c r="BE114"/>
  <c r="BE152"/>
  <c r="BE156"/>
  <c r="BE169"/>
  <c r="BE221"/>
  <c r="BE234"/>
  <c r="BE247"/>
  <c r="BE260"/>
  <c r="BE294"/>
  <c r="BE307"/>
  <c r="BE319"/>
  <c r="BE339"/>
  <c r="BE375"/>
  <c r="BE394"/>
  <c r="BE406"/>
  <c r="BE438"/>
  <c r="BE442"/>
  <c r="BE447"/>
  <c r="BE512"/>
  <c r="BE552"/>
  <c r="BE568"/>
  <c r="BE588"/>
  <c i="1" r="AG67"/>
  <c i="10" r="E78"/>
  <c r="BE99"/>
  <c r="BE102"/>
  <c r="BE108"/>
  <c r="J56"/>
  <c r="J59"/>
  <c r="BE93"/>
  <c r="BE95"/>
  <c r="BE97"/>
  <c r="BE111"/>
  <c r="BE113"/>
  <c r="F59"/>
  <c i="9" r="J56"/>
  <c r="J59"/>
  <c r="BE95"/>
  <c r="BE100"/>
  <c r="BE135"/>
  <c r="BE140"/>
  <c r="BE180"/>
  <c r="BE195"/>
  <c r="BE200"/>
  <c r="BE247"/>
  <c r="E50"/>
  <c r="F59"/>
  <c r="BE110"/>
  <c r="BE115"/>
  <c r="BE120"/>
  <c r="BE211"/>
  <c r="BE222"/>
  <c r="BE282"/>
  <c r="BE305"/>
  <c r="BE308"/>
  <c r="BE348"/>
  <c r="BE354"/>
  <c r="BE356"/>
  <c r="BE105"/>
  <c r="BE125"/>
  <c r="BE150"/>
  <c r="BE155"/>
  <c r="BE165"/>
  <c r="BE170"/>
  <c r="BE175"/>
  <c r="BE190"/>
  <c r="BE205"/>
  <c r="BE216"/>
  <c r="BE227"/>
  <c r="BE242"/>
  <c r="BE252"/>
  <c r="BE257"/>
  <c r="BE262"/>
  <c r="BE267"/>
  <c r="BE272"/>
  <c r="BE297"/>
  <c r="BE303"/>
  <c r="BE323"/>
  <c r="BE328"/>
  <c r="BE338"/>
  <c r="BE343"/>
  <c r="BE130"/>
  <c r="BE145"/>
  <c r="BE160"/>
  <c r="BE185"/>
  <c r="BE232"/>
  <c r="BE237"/>
  <c r="BE277"/>
  <c r="BE287"/>
  <c r="BE292"/>
  <c r="BE313"/>
  <c r="BE318"/>
  <c r="BE333"/>
  <c i="7" r="BK90"/>
  <c r="J90"/>
  <c r="J64"/>
  <c i="8" r="J56"/>
  <c r="F59"/>
  <c r="BE142"/>
  <c r="BE147"/>
  <c r="BE162"/>
  <c r="BE177"/>
  <c r="BE202"/>
  <c r="BE218"/>
  <c r="BE223"/>
  <c r="BE232"/>
  <c r="BE265"/>
  <c r="BE270"/>
  <c r="BE280"/>
  <c r="BE295"/>
  <c r="BE305"/>
  <c r="BE313"/>
  <c r="E50"/>
  <c r="J59"/>
  <c r="BE93"/>
  <c r="BE98"/>
  <c r="BE137"/>
  <c r="BE167"/>
  <c r="BE182"/>
  <c r="BE187"/>
  <c r="BE208"/>
  <c r="BE213"/>
  <c r="BE236"/>
  <c r="BE260"/>
  <c r="BE275"/>
  <c r="BE311"/>
  <c r="BE103"/>
  <c r="BE107"/>
  <c r="BE112"/>
  <c r="BE117"/>
  <c r="BE127"/>
  <c r="BE152"/>
  <c r="BE157"/>
  <c r="BE240"/>
  <c r="BE290"/>
  <c r="BE122"/>
  <c r="BE132"/>
  <c r="BE172"/>
  <c r="BE192"/>
  <c r="BE197"/>
  <c r="BE228"/>
  <c r="BE245"/>
  <c r="BE250"/>
  <c r="BE255"/>
  <c r="BE285"/>
  <c r="BE300"/>
  <c i="7" r="J59"/>
  <c r="BE92"/>
  <c i="6" r="J93"/>
  <c r="J65"/>
  <c i="7" r="F59"/>
  <c r="J83"/>
  <c r="BE100"/>
  <c i="6" r="BK91"/>
  <c r="J91"/>
  <c r="J63"/>
  <c i="7" r="E50"/>
  <c r="BE98"/>
  <c r="BE103"/>
  <c i="6" r="F88"/>
  <c r="BE185"/>
  <c r="BE210"/>
  <c r="BE215"/>
  <c r="BE226"/>
  <c r="J88"/>
  <c r="BE99"/>
  <c r="BE104"/>
  <c r="BE119"/>
  <c r="BE134"/>
  <c r="BE154"/>
  <c r="BE180"/>
  <c r="BE230"/>
  <c r="BE235"/>
  <c r="BE251"/>
  <c r="BE256"/>
  <c r="BE261"/>
  <c r="BE281"/>
  <c r="BE291"/>
  <c r="BE301"/>
  <c r="BE311"/>
  <c r="BE321"/>
  <c r="BE326"/>
  <c r="E50"/>
  <c r="J56"/>
  <c r="BE94"/>
  <c r="BE109"/>
  <c r="BE114"/>
  <c r="BE124"/>
  <c r="BE129"/>
  <c r="BE144"/>
  <c r="BE149"/>
  <c r="BE190"/>
  <c r="BE195"/>
  <c r="BE200"/>
  <c r="BE228"/>
  <c r="BE271"/>
  <c r="BE296"/>
  <c r="BE306"/>
  <c r="BE316"/>
  <c r="BE139"/>
  <c r="BE159"/>
  <c r="BE164"/>
  <c r="BE170"/>
  <c r="BE175"/>
  <c r="BE205"/>
  <c r="BE220"/>
  <c r="BE241"/>
  <c r="BE246"/>
  <c r="BE266"/>
  <c r="BE276"/>
  <c r="BE286"/>
  <c r="BE331"/>
  <c r="BE337"/>
  <c r="BE339"/>
  <c i="4" r="BK90"/>
  <c r="J90"/>
  <c r="J64"/>
  <c i="5" r="J56"/>
  <c r="E77"/>
  <c r="J86"/>
  <c r="BE102"/>
  <c r="BE117"/>
  <c r="BE142"/>
  <c r="BE152"/>
  <c r="BE162"/>
  <c r="BE228"/>
  <c r="F86"/>
  <c r="BE97"/>
  <c r="BE112"/>
  <c r="BE137"/>
  <c r="BE157"/>
  <c r="BE172"/>
  <c r="BE182"/>
  <c r="BE188"/>
  <c r="BE193"/>
  <c r="BE208"/>
  <c r="BE213"/>
  <c r="BE253"/>
  <c r="BE107"/>
  <c r="BE122"/>
  <c r="BE132"/>
  <c r="BE177"/>
  <c r="BE203"/>
  <c r="BE218"/>
  <c r="BE223"/>
  <c r="BE233"/>
  <c r="BE243"/>
  <c r="BE263"/>
  <c r="BE92"/>
  <c r="BE127"/>
  <c r="BE147"/>
  <c r="BE167"/>
  <c r="BE198"/>
  <c r="BE238"/>
  <c r="BE248"/>
  <c r="BE258"/>
  <c i="4" r="E50"/>
  <c r="J59"/>
  <c r="BE103"/>
  <c i="3" r="BK95"/>
  <c r="J95"/>
  <c r="J64"/>
  <c r="J279"/>
  <c r="J72"/>
  <c i="4" r="F59"/>
  <c r="BE92"/>
  <c r="J56"/>
  <c r="BE98"/>
  <c r="BE100"/>
  <c i="2" r="BK89"/>
  <c r="BK88"/>
  <c r="J88"/>
  <c r="J63"/>
  <c i="3" r="E50"/>
  <c r="J56"/>
  <c r="J59"/>
  <c r="BE97"/>
  <c r="BE117"/>
  <c r="BE122"/>
  <c r="BE132"/>
  <c r="BE138"/>
  <c r="BE154"/>
  <c r="BE208"/>
  <c r="BE225"/>
  <c r="BE280"/>
  <c r="F59"/>
  <c r="BE107"/>
  <c r="BE143"/>
  <c r="BE149"/>
  <c r="BE159"/>
  <c r="BE164"/>
  <c r="BE174"/>
  <c r="BE179"/>
  <c r="BE184"/>
  <c r="BE189"/>
  <c r="BE193"/>
  <c r="BE203"/>
  <c r="BE212"/>
  <c r="BE217"/>
  <c r="BE223"/>
  <c r="BE228"/>
  <c r="BE233"/>
  <c r="BE238"/>
  <c r="BE248"/>
  <c r="BE253"/>
  <c r="BE268"/>
  <c r="BE276"/>
  <c r="BE102"/>
  <c r="BE112"/>
  <c r="BE127"/>
  <c r="BE169"/>
  <c r="BE198"/>
  <c r="BE243"/>
  <c r="BE258"/>
  <c r="BE263"/>
  <c r="BE274"/>
  <c i="2" r="J56"/>
  <c r="E76"/>
  <c r="BE91"/>
  <c r="BE96"/>
  <c r="BE101"/>
  <c r="BE121"/>
  <c r="BE126"/>
  <c r="BE131"/>
  <c r="BE136"/>
  <c r="BE156"/>
  <c r="J59"/>
  <c r="BE141"/>
  <c r="BE146"/>
  <c r="BE181"/>
  <c r="BE186"/>
  <c r="BE111"/>
  <c r="BE116"/>
  <c r="BE161"/>
  <c r="BE171"/>
  <c r="BE190"/>
  <c r="BE194"/>
  <c r="BE206"/>
  <c r="BE222"/>
  <c r="BE226"/>
  <c r="BE238"/>
  <c r="F59"/>
  <c r="BE106"/>
  <c r="BE151"/>
  <c r="BE166"/>
  <c r="BE176"/>
  <c r="BE198"/>
  <c r="BE202"/>
  <c r="BE210"/>
  <c r="BE214"/>
  <c r="BE218"/>
  <c r="BE230"/>
  <c r="BE234"/>
  <c r="BE242"/>
  <c r="F36"/>
  <c i="1" r="BA56"/>
  <c i="2" r="F39"/>
  <c i="1" r="BD56"/>
  <c i="2" r="J36"/>
  <c i="1" r="AW56"/>
  <c i="2" r="F37"/>
  <c i="1" r="BB56"/>
  <c i="2" r="F38"/>
  <c i="1" r="BC56"/>
  <c r="AS54"/>
  <c i="3" r="F37"/>
  <c i="1" r="BB57"/>
  <c i="3" r="F39"/>
  <c i="1" r="BD57"/>
  <c i="3" r="F36"/>
  <c i="1" r="BA57"/>
  <c i="3" r="J36"/>
  <c i="1" r="AW57"/>
  <c i="3" r="F38"/>
  <c i="1" r="BC57"/>
  <c i="4" r="F36"/>
  <c i="1" r="BA58"/>
  <c i="4" r="J36"/>
  <c i="1" r="AW58"/>
  <c i="4" r="F37"/>
  <c i="1" r="BB58"/>
  <c i="4" r="F38"/>
  <c i="1" r="BC58"/>
  <c i="4" r="F39"/>
  <c i="1" r="BD58"/>
  <c i="5" r="J36"/>
  <c i="1" r="AW60"/>
  <c i="5" r="F38"/>
  <c i="1" r="BC60"/>
  <c i="5" r="F39"/>
  <c i="1" r="BD60"/>
  <c i="5" r="F37"/>
  <c i="1" r="BB60"/>
  <c i="5" r="F36"/>
  <c i="1" r="BA60"/>
  <c i="6" r="F37"/>
  <c i="1" r="BB61"/>
  <c i="6" r="F39"/>
  <c i="1" r="BD61"/>
  <c i="6" r="J36"/>
  <c i="1" r="AW61"/>
  <c i="5" r="J32"/>
  <c i="6" r="F38"/>
  <c i="1" r="BC61"/>
  <c i="6" r="F36"/>
  <c i="1" r="BA61"/>
  <c i="7" r="F36"/>
  <c i="1" r="BA62"/>
  <c i="7" r="F38"/>
  <c i="1" r="BC62"/>
  <c i="7" r="F37"/>
  <c i="1" r="BB62"/>
  <c i="7" r="F39"/>
  <c i="1" r="BD62"/>
  <c i="7" r="J36"/>
  <c i="1" r="AW62"/>
  <c i="8" r="J36"/>
  <c i="1" r="AW64"/>
  <c i="8" r="F37"/>
  <c i="1" r="BB64"/>
  <c i="8" r="F36"/>
  <c i="1" r="BA64"/>
  <c i="8" r="F39"/>
  <c i="1" r="BD64"/>
  <c i="8" r="F38"/>
  <c i="1" r="BC64"/>
  <c i="9" r="F38"/>
  <c i="1" r="BC65"/>
  <c i="9" r="F39"/>
  <c i="1" r="BD65"/>
  <c i="9" r="F36"/>
  <c i="1" r="BA65"/>
  <c i="9" r="F37"/>
  <c i="1" r="BB65"/>
  <c i="9" r="J36"/>
  <c i="1" r="AW65"/>
  <c i="8" r="J32"/>
  <c i="10" r="F36"/>
  <c i="1" r="BA66"/>
  <c i="10" r="F37"/>
  <c i="1" r="BB66"/>
  <c i="10" r="J36"/>
  <c i="1" r="AW66"/>
  <c i="10" r="F39"/>
  <c i="1" r="BD66"/>
  <c i="10" r="F38"/>
  <c i="1" r="BC66"/>
  <c i="9" r="J32"/>
  <c i="11" r="J34"/>
  <c i="1" r="AW67"/>
  <c i="11" r="F35"/>
  <c i="1" r="BB67"/>
  <c i="11" r="F34"/>
  <c i="1" r="BA67"/>
  <c i="11" r="F37"/>
  <c i="1" r="BD67"/>
  <c i="11" r="F36"/>
  <c i="1" r="BC67"/>
  <c i="12" r="F34"/>
  <c i="1" r="BA68"/>
  <c r="AU54"/>
  <c i="12" r="F35"/>
  <c i="1" r="BB68"/>
  <c i="12" r="J34"/>
  <c i="1" r="AW68"/>
  <c i="12" r="F37"/>
  <c i="1" r="BD68"/>
  <c i="12" r="F36"/>
  <c i="1" r="BC68"/>
  <c i="10" l="1" r="BK90"/>
  <c r="J90"/>
  <c r="J63"/>
  <c i="1" r="AG65"/>
  <c r="AG64"/>
  <c i="7" r="BK89"/>
  <c r="J89"/>
  <c i="1" r="AG60"/>
  <c i="4" r="BK89"/>
  <c r="J89"/>
  <c r="J63"/>
  <c i="3" r="BK94"/>
  <c r="J94"/>
  <c i="2" r="J89"/>
  <c r="J64"/>
  <c r="F35"/>
  <c i="1" r="AZ56"/>
  <c i="2" r="J35"/>
  <c i="1" r="AV56"/>
  <c r="AT56"/>
  <c i="3" r="F35"/>
  <c i="1" r="AZ57"/>
  <c i="2" r="J32"/>
  <c i="1" r="AG56"/>
  <c i="3" r="J35"/>
  <c i="1" r="AV57"/>
  <c r="AT57"/>
  <c i="3" r="J32"/>
  <c i="1" r="AG57"/>
  <c i="4" r="J35"/>
  <c i="1" r="AV58"/>
  <c r="AT58"/>
  <c r="BB55"/>
  <c r="AX55"/>
  <c r="BA55"/>
  <c r="AW55"/>
  <c i="4" r="F35"/>
  <c i="1" r="AZ58"/>
  <c r="BD55"/>
  <c r="BC55"/>
  <c r="AY55"/>
  <c i="5" r="J35"/>
  <c i="1" r="AV60"/>
  <c r="AT60"/>
  <c r="AN60"/>
  <c i="5" r="F35"/>
  <c i="1" r="AZ60"/>
  <c i="6" r="F35"/>
  <c i="1" r="AZ61"/>
  <c i="6" r="J35"/>
  <c i="1" r="AV61"/>
  <c r="AT61"/>
  <c i="6" r="J32"/>
  <c i="1" r="AG61"/>
  <c i="7" r="J35"/>
  <c i="1" r="AV62"/>
  <c r="AT62"/>
  <c r="BB59"/>
  <c r="AX59"/>
  <c r="BA59"/>
  <c r="AW59"/>
  <c i="7" r="F35"/>
  <c i="1" r="AZ62"/>
  <c r="BC59"/>
  <c r="AY59"/>
  <c r="BD59"/>
  <c i="7" r="J32"/>
  <c i="1" r="AG62"/>
  <c i="8" r="F35"/>
  <c i="1" r="AZ64"/>
  <c i="8" r="J35"/>
  <c i="1" r="AV64"/>
  <c r="AT64"/>
  <c r="AN64"/>
  <c i="9" r="F35"/>
  <c i="1" r="AZ65"/>
  <c i="9" r="J35"/>
  <c i="1" r="AV65"/>
  <c r="AT65"/>
  <c r="AN65"/>
  <c i="10" r="F35"/>
  <c i="1" r="AZ66"/>
  <c i="10" r="J35"/>
  <c i="1" r="AV66"/>
  <c r="AT66"/>
  <c r="BD63"/>
  <c r="BB63"/>
  <c r="AX63"/>
  <c r="BC63"/>
  <c r="AY63"/>
  <c r="BA63"/>
  <c r="AW63"/>
  <c i="11" r="J33"/>
  <c i="1" r="AV67"/>
  <c r="AT67"/>
  <c r="AN67"/>
  <c i="11" r="F33"/>
  <c i="1" r="AZ67"/>
  <c i="12" r="J33"/>
  <c i="1" r="AV68"/>
  <c r="AT68"/>
  <c r="AN68"/>
  <c i="12" r="F33"/>
  <c i="1" r="AZ68"/>
  <c i="12" l="1" r="J39"/>
  <c i="11" r="J39"/>
  <c i="9" r="J41"/>
  <c i="1" r="AN62"/>
  <c i="8" r="J41"/>
  <c i="7" r="J63"/>
  <c i="1" r="AN61"/>
  <c i="7" r="J41"/>
  <c i="6" r="J41"/>
  <c i="5" r="J41"/>
  <c i="1" r="AN57"/>
  <c i="3" r="J63"/>
  <c i="1" r="AN56"/>
  <c i="3" r="J41"/>
  <c i="2" r="J41"/>
  <c i="1" r="AZ55"/>
  <c i="4" r="J32"/>
  <c i="1" r="AG58"/>
  <c r="AN58"/>
  <c r="AZ59"/>
  <c r="AV59"/>
  <c r="AT59"/>
  <c r="AG59"/>
  <c r="AZ63"/>
  <c r="AV63"/>
  <c r="AT63"/>
  <c i="10" r="J32"/>
  <c i="1" r="AG66"/>
  <c r="AG63"/>
  <c r="BC54"/>
  <c r="AY54"/>
  <c r="BB54"/>
  <c r="W31"/>
  <c r="BD54"/>
  <c r="W33"/>
  <c r="BA54"/>
  <c r="W30"/>
  <c l="1" r="AN63"/>
  <c i="10" r="J41"/>
  <c i="1" r="AN66"/>
  <c r="AN59"/>
  <c i="4" r="J41"/>
  <c i="1" r="AV55"/>
  <c r="AT55"/>
  <c r="AG55"/>
  <c r="AG54"/>
  <c r="AK26"/>
  <c r="AZ54"/>
  <c r="AV54"/>
  <c r="AK29"/>
  <c r="AX54"/>
  <c r="AW54"/>
  <c r="AK30"/>
  <c r="W32"/>
  <c l="1" r="AN55"/>
  <c r="AK35"/>
  <c r="W29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<sst xmlns="http://schemas.openxmlformats.org/spreadsheetml/2006/main">
  <si>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</si>
  <si>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</si>
  <si>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</si>
  <si>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</si>
  <si>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</si>
  <si>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{3d02e57f-1c57-40bb-a3ba-dc4801ddd7c7}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</si>
  <si>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</si>
  <si>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</si>
  <si>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</si>
  <si>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</si>
  <si>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</si>
  <si>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</si>
  <si>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</si>
  <si>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</si>
  <si>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</si>
  <si>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2021_27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</si>
  <si>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</si>
  <si>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</si>
  <si>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Nový Bydžov - rekonstrukce ul. Metličanská II. a III. etapa A (vlevo ve směru staničení)</t>
  </si>
  <si>
    <t>KSO:</t>
  </si>
  <si>
    <t>822</t>
  </si>
  <si>
    <t>CC-CZ:</t>
  </si>
  <si>
    <t>2</t>
  </si>
  <si>
    <t>Místo:</t>
  </si>
  <si>
    <t>Nový Bydžov</t>
  </si>
  <si>
    <t>Datum:</t>
  </si>
  <si>
    <t>4. 10. 2021</t>
  </si>
  <si>
    <t>CZ-CPV:</t>
  </si>
  <si>
    <t>45000000-7</t>
  </si>
  <si>
    <t>CZ-CPA:</t>
  </si>
  <si>
    <t>42</t>
  </si>
  <si>
    <t>Zadavatel:</t>
  </si>
  <si>
    <t>IČ:</t>
  </si>
  <si>
    <t>00269247</t>
  </si>
  <si>
    <t>Město Nový Bydžov</t>
  </si>
  <si>
    <t>DIČ:</t>
  </si>
  <si>
    <t>CZ00269247</t>
  </si>
  <si>
    <t>Uchazeč:</t>
  </si>
  <si>
    <t>Vyplň údaj</t>
  </si>
  <si>
    <t>Projektant:</t>
  </si>
  <si>
    <t>27476049</t>
  </si>
  <si>
    <t>VIAPROJEKT s.r.o.</t>
  </si>
  <si>
    <t>CZ27476049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</si>
  <si>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</si>
  <si>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</si>
  <si>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</si>
  <si>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</si>
  <si>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</si>
  <si>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</si>
  <si>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</si>
  <si>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</si>
  <si>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</si>
  <si>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</si>
  <si>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</si>
  <si>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</si>
  <si>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</si>
  <si>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</si>
  <si>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</si>
  <si>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</si>
  <si>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</si>
  <si>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</si>
  <si>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</si>
  <si>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</si>
  <si>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</si>
  <si>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</si>
  <si>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</si>
  <si>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</si>
  <si>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</si>
  <si>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</si>
  <si>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</si>
  <si>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</si>
  <si>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</si>
  <si>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</si>
  <si>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</si>
  <si>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</si>
  <si>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</si>
  <si>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</si>
  <si>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</si>
  <si>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</si>
  <si>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</si>
  <si>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</si>
  <si>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</si>
  <si>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</si>
  <si>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</si>
  <si>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</si>
  <si>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</si>
  <si>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2021_27_01</t>
  </si>
  <si>
    <t>SO 101 Zpevněné plochy - Komunikace pro pěší - Uznatelné náklady</t>
  </si>
  <si>
    <t>STA</t>
  </si>
  <si>
    <t>1</t>
  </si>
  <si>
    <t>{3dd43962-a733-48e0-8ced-cc58218b0657}</t>
  </si>
  <si>
    <t>2021_27_01_a</t>
  </si>
  <si>
    <t>a - příprava území</t>
  </si>
  <si>
    <t>Soupis</t>
  </si>
  <si>
    <t>{da9b50e4-1522-4686-9b08-39f188bbaf7c}</t>
  </si>
  <si>
    <t>2021_27_01_b</t>
  </si>
  <si>
    <t>b - návrh</t>
  </si>
  <si>
    <t>{a470e40c-e1ac-4db1-b4c3-4e5faaaed708}</t>
  </si>
  <si>
    <t>2021_27_01_c</t>
  </si>
  <si>
    <t>B - Vedlejší a ostatní náklady</t>
  </si>
  <si>
    <t>{f649b7e9-e435-4d10-9a20-1a2b545fa3f6}</t>
  </si>
  <si>
    <t>2021_27_02</t>
  </si>
  <si>
    <t>SO 101 Zpevněné plochy - Jízdní pruh pro cyklisty - Uznatelné náklady</t>
  </si>
  <si>
    <t>{8c9012e7-daf4-4174-ad48-90ee804ed458}</t>
  </si>
  <si>
    <t>2021_27_02_a</t>
  </si>
  <si>
    <t>{19875c48-f6d9-4455-a145-8f0a5d2a8acf}</t>
  </si>
  <si>
    <t>2021_27_02_b</t>
  </si>
  <si>
    <t>{bc3a2032-dbaa-4fec-93be-b1c79fa3f236}</t>
  </si>
  <si>
    <t>2021_27_02_c</t>
  </si>
  <si>
    <t>{d9fa3055-4a4c-426f-a9f0-0b82116109c2}</t>
  </si>
  <si>
    <t>2021_27_03</t>
  </si>
  <si>
    <t>SO 101 Zpevněné plochy - Neuznatelné náklady</t>
  </si>
  <si>
    <t>{02a723a9-b0b6-479e-a520-a1539ec3b81b}</t>
  </si>
  <si>
    <t>2021_27_03_a</t>
  </si>
  <si>
    <t>{a83503a3-6482-4bd5-984f-20e7c62b251d}</t>
  </si>
  <si>
    <t>2021_27_03_b</t>
  </si>
  <si>
    <t>{db918048-20c3-4763-a431-940f97a4bb6d}</t>
  </si>
  <si>
    <t>2021_27_03_c</t>
  </si>
  <si>
    <t>{a3dac155-0479-4a2f-8ec8-65ac69ca4277}</t>
  </si>
  <si>
    <t>2021_27_04</t>
  </si>
  <si>
    <t>SO 101 Zpěvněné plochy - odvodnění - Uznatelné náklady</t>
  </si>
  <si>
    <t>{e4586e39-82c9-4937-b16c-6799680b6c21}</t>
  </si>
  <si>
    <t>2021_27_05</t>
  </si>
  <si>
    <t>SO 401 Přeložka vedení CETIN a.s.</t>
  </si>
  <si>
    <t>{4c9e93d3-aeb3-499c-b716-ca213a524c01}</t>
  </si>
  <si>
    <t>KRYCÍ LIST SOUPISU PRACÍ</t>
  </si>
  <si>
    <t>Objekt:</t>
  </si>
  <si>
    <t>2021_27_01 - SO 101 Zpevněné plochy - Komunikace pro pěší - Uznatelné náklady</t>
  </si>
  <si>
    <t>Soupis:</t>
  </si>
  <si>
    <t>2021_27_01_a - a - příprava území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</si>
  <si>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</si>
  <si>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</si>
  <si>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</si>
  <si>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</si>
  <si>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</si>
  <si>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</si>
  <si>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997 - Přesun sutě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</si>
  <si>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</si>
  <si>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</si>
  <si>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</si>
  <si>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</si>
  <si>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</si>
  <si>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</si>
  <si>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</si>
  <si>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</si>
  <si>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</si>
  <si>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</si>
  <si>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</si>
  <si>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</si>
  <si>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</si>
  <si>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</si>
  <si>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</si>
  <si>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</si>
  <si>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</si>
  <si>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</si>
  <si>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113106142</t>
  </si>
  <si>
    <t>Rozebrání dlažeb z betonových nebo kamenných dlaždic komunikací pro pěší strojně pl přes 50 m2</t>
  </si>
  <si>
    <t>m2</t>
  </si>
  <si>
    <t>4</t>
  </si>
  <si>
    <t>1915105727</t>
  </si>
  <si>
    <t>Online PSC</t>
  </si>
  <si>
    <t>https://podminky.urs.cz/item/CS_URS_2021_01/113106142</t>
  </si>
  <si>
    <t>P</t>
  </si>
  <si>
    <t>Poznámka k položce:_x000d_
demolice chodníku-kryt betonová dlažba 30/30, viz. příloha D.1.1.1. a D.1.1.2.</t>
  </si>
  <si>
    <t>VV</t>
  </si>
  <si>
    <t>68</t>
  </si>
  <si>
    <t>Součet</t>
  </si>
  <si>
    <t>-739479596</t>
  </si>
  <si>
    <t>Poznámka k položce:_x000d_
demolice chodníku-kryt betonová dlažba 50/50, viz. příloha D.1.1.1. a D.1.1.2.</t>
  </si>
  <si>
    <t>38+51+71</t>
  </si>
  <si>
    <t>3</t>
  </si>
  <si>
    <t>113106185</t>
  </si>
  <si>
    <t>Rozebrání dlažeb vozovek z drobných kostek s ložem z kameniva strojně pl do 50 m2</t>
  </si>
  <si>
    <t>-832455623</t>
  </si>
  <si>
    <t>https://podminky.urs.cz/item/CS_URS_2021_01/113106185</t>
  </si>
  <si>
    <t>Poznámka k položce:_x000d_
demolice vjezdu-kryt žulové kostky 100/100, viz. příloha D.1.1.1. a D.1.1.2.</t>
  </si>
  <si>
    <t>10</t>
  </si>
  <si>
    <t>113106191</t>
  </si>
  <si>
    <t>Rozebrání vozovek ze silničních dílců se spárami zalitými živicí strojně pl do 50 m2</t>
  </si>
  <si>
    <t>-1809155623</t>
  </si>
  <si>
    <t>https://podminky.urs.cz/item/CS_URS_2021_01/113106191</t>
  </si>
  <si>
    <t>Poznámka k položce:_x000d_
demolice vjezdu-kryt betonové panely, viz. příloha D.1.1.1. a D.1.1.2.</t>
  </si>
  <si>
    <t>5</t>
  </si>
  <si>
    <t>113107162</t>
  </si>
  <si>
    <t>Odstranění podkladu z kameniva drceného tl 200 mm strojně pl přes 50 do 200 m2</t>
  </si>
  <si>
    <t>-316916581</t>
  </si>
  <si>
    <t>https://podminky.urs.cz/item/CS_URS_2021_01/113107162</t>
  </si>
  <si>
    <t>Poznámka k položce:_x000d_
demolice chodníku-krytbetonová dlažba 30/30, viz. příloha D.1.1.1. a D.1.1.2.</t>
  </si>
  <si>
    <t>6</t>
  </si>
  <si>
    <t>1480559419</t>
  </si>
  <si>
    <t>Poznámka k položce:_x000d_
demolice vjezdu, kryt kamenivo (R-materiál), viz. příloha D.1.1.1. a D.1.1.2.</t>
  </si>
  <si>
    <t>15+16+18+9</t>
  </si>
  <si>
    <t>7</t>
  </si>
  <si>
    <t>1833766110</t>
  </si>
  <si>
    <t>Poznámka k položce:_x000d_
demolice vjezdu a zpevněné plochy-kryt beton, viz. příloha D.1.1.1. a D.1.1.2.</t>
  </si>
  <si>
    <t>8</t>
  </si>
  <si>
    <t>113107322</t>
  </si>
  <si>
    <t>Odstranění podkladu z kameniva drceného tl 200 mm strojně pl do 50 m2</t>
  </si>
  <si>
    <t>1645327096</t>
  </si>
  <si>
    <t>https://podminky.urs.cz/item/CS_URS_2021_01/113107322</t>
  </si>
  <si>
    <t>12+12+14+3</t>
  </si>
  <si>
    <t>9</t>
  </si>
  <si>
    <t>-155735</t>
  </si>
  <si>
    <t>Poznámka k položce:_x000d_
demolice vjezdu-kryt žulová dlažba 100/100, viz. příloha D.1.1.1. a D.1.1.2.</t>
  </si>
  <si>
    <t>113107323</t>
  </si>
  <si>
    <t>Odstranění podkladu z kameniva drceného tl 300 mm strojně pl do 50 m2</t>
  </si>
  <si>
    <t>-2041800494</t>
  </si>
  <si>
    <t>https://podminky.urs.cz/item/CS_URS_2021_01/113107323</t>
  </si>
  <si>
    <t>Poznámka k položce:_x000d_
demolice komunikace-kryt kamenivo, viz. příloha D.1.1.1. a D.1.1.2.</t>
  </si>
  <si>
    <t>11</t>
  </si>
  <si>
    <t>573110981</t>
  </si>
  <si>
    <t>12</t>
  </si>
  <si>
    <t>113107324</t>
  </si>
  <si>
    <t>Odstranění podkladu z kameniva drceného tl 400 mm strojně pl do 50 m2</t>
  </si>
  <si>
    <t>1908795013</t>
  </si>
  <si>
    <t>https://podminky.urs.cz/item/CS_URS_2021_01/113107324</t>
  </si>
  <si>
    <t>Poznámka k položce:_x000d_
demolice komunikace-kryt živice, viz. příloha D.1.1.1. a D.1.1.2.</t>
  </si>
  <si>
    <t>2,5+0,5+1</t>
  </si>
  <si>
    <t>13</t>
  </si>
  <si>
    <t>113107331</t>
  </si>
  <si>
    <t>Odstranění podkladu z betonu prostého tl 150 mm strojně pl do 50 m2</t>
  </si>
  <si>
    <t>-1696216166</t>
  </si>
  <si>
    <t>https://podminky.urs.cz/item/CS_URS_2021_01/113107331</t>
  </si>
  <si>
    <t>14</t>
  </si>
  <si>
    <t>113107343</t>
  </si>
  <si>
    <t>Odstranění podkladu živičného tl 150 mm strojně pl do 50 m2</t>
  </si>
  <si>
    <t>214295</t>
  </si>
  <si>
    <t>https://podminky.urs.cz/item/CS_URS_2021_01/113107343</t>
  </si>
  <si>
    <t>113202111</t>
  </si>
  <si>
    <t>Vytrhání obrub krajníků obrubníků stojatých</t>
  </si>
  <si>
    <t>m</t>
  </si>
  <si>
    <t>2059980962</t>
  </si>
  <si>
    <t>https://podminky.urs.cz/item/CS_URS_2021_01/113202111</t>
  </si>
  <si>
    <t>Poznámka k položce:_x000d_
betonový obrubník, viz. příloha D.1.1.1. a D.1.1.2.</t>
  </si>
  <si>
    <t>2,6+2,6+2,6+2,6+2,8+2,8+3</t>
  </si>
  <si>
    <t>16</t>
  </si>
  <si>
    <t>113204111</t>
  </si>
  <si>
    <t>Vytrhání obrub záhonových</t>
  </si>
  <si>
    <t>-1076123472</t>
  </si>
  <si>
    <t>https://podminky.urs.cz/item/CS_URS_2021_01/113204111</t>
  </si>
  <si>
    <t>52+6</t>
  </si>
  <si>
    <t>17</t>
  </si>
  <si>
    <t>121151103</t>
  </si>
  <si>
    <t>Sejmutí ornice plochy do 100 m2 tl vrstvy do 200 mm strojně</t>
  </si>
  <si>
    <t>-1854851897</t>
  </si>
  <si>
    <t>https://podminky.urs.cz/item/CS_URS_2021_01/121151103</t>
  </si>
  <si>
    <t>Poznámka k položce:_x000d_
sejmutí ornice v tl. 15 cm, viz. příloha D.1.1.1. a D.1.1.2.</t>
  </si>
  <si>
    <t>22,5+2,9+31+83,6+45,7+21,2+31,3+24,4+108,4+23+3</t>
  </si>
  <si>
    <t>18</t>
  </si>
  <si>
    <t>162351103</t>
  </si>
  <si>
    <t>Vodorovné přemístění do 500 m výkopku/sypaniny z horniny třídy těžitelnosti I, skupiny 1 až 3</t>
  </si>
  <si>
    <t>m3</t>
  </si>
  <si>
    <t>-1019688629</t>
  </si>
  <si>
    <t>https://podminky.urs.cz/item/CS_URS_2021_01/162351103</t>
  </si>
  <si>
    <t>Poznámka k položce:_x000d_
sejmutá ornice, odvoz na meziskládku, zpětně se použije, viz. příloha D.1.1.1. a D.1.1.2.</t>
  </si>
  <si>
    <t>(22,5+2,9+31+83,6+45,7+21,2+31,3+24,4+108,4+23+3)*0,15</t>
  </si>
  <si>
    <t>19</t>
  </si>
  <si>
    <t>172</t>
  </si>
  <si>
    <t>Odstranění dřevěného sloupu</t>
  </si>
  <si>
    <t>kus</t>
  </si>
  <si>
    <t>-1367780750</t>
  </si>
  <si>
    <t>Poznámka k položce:_x000d_
demontáž včetně základu+doprava+poplatek za uložení na skládku, viz. příloha D.1.1.1. a D.1.1.2.</t>
  </si>
  <si>
    <t>997</t>
  </si>
  <si>
    <t>Přesun sutě</t>
  </si>
  <si>
    <t>20</t>
  </si>
  <si>
    <t>997221551</t>
  </si>
  <si>
    <t>Vodorovná doprava suti ze sypkých materiálů do 1 km</t>
  </si>
  <si>
    <t>t</t>
  </si>
  <si>
    <t>1248651439</t>
  </si>
  <si>
    <t>https://podminky.urs.cz/item/CS_URS_2021_01/997221551</t>
  </si>
  <si>
    <t>"živice" 4*0,316</t>
  </si>
  <si>
    <t>-1850651601</t>
  </si>
  <si>
    <t>"suť" (4*0,58)+(1*0,44)+(68*0,29)+(160*0,29)+(41*0,29)+(10*0,44)+(10*0,29)+(41*0,325)+(58*0,29)</t>
  </si>
  <si>
    <t>22</t>
  </si>
  <si>
    <t>997221559</t>
  </si>
  <si>
    <t>Příplatek ZKD 1 km u vodorovné dopravy suti ze sypkých materiálů</t>
  </si>
  <si>
    <t>-1031301827</t>
  </si>
  <si>
    <t>https://podminky.urs.cz/item/CS_URS_2021_01/997221559</t>
  </si>
  <si>
    <t>"živice+příplatek za dalších 9 km" (4*0,316)*9</t>
  </si>
  <si>
    <t>23</t>
  </si>
  <si>
    <t>1299409261</t>
  </si>
  <si>
    <t>"suť+příplatek za dalších 9 km" 118,215*9</t>
  </si>
  <si>
    <t>24</t>
  </si>
  <si>
    <t>997221571</t>
  </si>
  <si>
    <t>Vodorovná doprava vybouraných hmot do 1 km</t>
  </si>
  <si>
    <t>-557712856</t>
  </si>
  <si>
    <t>https://podminky.urs.cz/item/CS_URS_2021_01/997221571</t>
  </si>
  <si>
    <t>"vybourané hmoty" (10*0,408)+(10*0,32)+(19*0,205)+(58*0,04)+(68*0,255)+(160*0,255)</t>
  </si>
  <si>
    <t>25</t>
  </si>
  <si>
    <t>997221579</t>
  </si>
  <si>
    <t>Příplatek ZKD 1 km u vodorovné dopravy vybouraných hmot</t>
  </si>
  <si>
    <t>-1069353230</t>
  </si>
  <si>
    <t>https://podminky.urs.cz/item/CS_URS_2021_01/997221579</t>
  </si>
  <si>
    <t>"vybourané hmoty+příplatek za dalších 9 km" 71,635*9</t>
  </si>
  <si>
    <t>26</t>
  </si>
  <si>
    <t>997221611</t>
  </si>
  <si>
    <t>Nakládání suti na dopravní prostředky pro vodorovnou dopravu</t>
  </si>
  <si>
    <t>1628352981</t>
  </si>
  <si>
    <t>https://podminky.urs.cz/item/CS_URS_2021_01/997221611</t>
  </si>
  <si>
    <t>27</t>
  </si>
  <si>
    <t>-726616762</t>
  </si>
  <si>
    <t>"suť" (4*0,58)+(1*0,44)+(68,0*0,29)+(160,0*0,29)+(41*0,29)+(10*0,44)+(10*0,29)+(41*0,325)+(58*0,29)</t>
  </si>
  <si>
    <t>28</t>
  </si>
  <si>
    <t>997221612</t>
  </si>
  <si>
    <t>Nakládání vybouraných hmot na dopravní prostředky pro vodorovnou dopravu</t>
  </si>
  <si>
    <t>-823419414</t>
  </si>
  <si>
    <t>https://podminky.urs.cz/item/CS_URS_2021_01/997221612</t>
  </si>
  <si>
    <t>"vybourané hmoty" (10*0,408)+(10*0,320)+(19*0,205)+(58*0,04)+(68*0,255)+(160*0,255)</t>
  </si>
  <si>
    <t>29</t>
  </si>
  <si>
    <t>997221615</t>
  </si>
  <si>
    <t>Poplatek za uložení na skládce (skládkovné) stavebního odpadu betonového kód odpadu 17 01 01</t>
  </si>
  <si>
    <t>-1578741160</t>
  </si>
  <si>
    <t>https://podminky.urs.cz/item/CS_URS_2021_01/997221615</t>
  </si>
  <si>
    <t>"suť" (41*0,325)</t>
  </si>
  <si>
    <t>30</t>
  </si>
  <si>
    <t>-749484905</t>
  </si>
  <si>
    <t>"vybourané hmoty" (19*0,205)+(58*0,04)+(68*0,255)+(160*0,255)</t>
  </si>
  <si>
    <t>31</t>
  </si>
  <si>
    <t>997221625</t>
  </si>
  <si>
    <t>Poplatek za uložení na skládce (skládkovné) stavebního odpadu železobetonového kód odpadu 17 01 01</t>
  </si>
  <si>
    <t>-454667467</t>
  </si>
  <si>
    <t>https://podminky.urs.cz/item/CS_URS_2021_01/997221625</t>
  </si>
  <si>
    <t>"vybourané hmoty-panely" (10*0,408)</t>
  </si>
  <si>
    <t>32</t>
  </si>
  <si>
    <t>997221645</t>
  </si>
  <si>
    <t>Poplatek za uložení na skládce (skládkovné) odpadu asfaltového bez dehtu kód odpadu 17 03 02</t>
  </si>
  <si>
    <t>-1734131531</t>
  </si>
  <si>
    <t>https://podminky.urs.cz/item/CS_URS_2021_01/997221645</t>
  </si>
  <si>
    <t>"živice" (4*0,316)</t>
  </si>
  <si>
    <t>33</t>
  </si>
  <si>
    <t>997221655</t>
  </si>
  <si>
    <t>Poplatek za uložení na skládce (skládkovné) zeminy a kamení kód odpadu 17 05 04</t>
  </si>
  <si>
    <t>-1540086316</t>
  </si>
  <si>
    <t>https://podminky.urs.cz/item/CS_URS_2021_01/997221655</t>
  </si>
  <si>
    <t>"suť" (4*0,58)+(1*0,44)+(68*0,29)+(160*0,29)+(41*0,29)+(10*0,44)+(10*0,29)+(58*0,29)</t>
  </si>
  <si>
    <t>34</t>
  </si>
  <si>
    <t>-1953215158</t>
  </si>
  <si>
    <t>"vybourané hmoty" (10*0,32)</t>
  </si>
  <si>
    <t>2021_27_01_b - b - návrh</t>
  </si>
  <si>
    <t xml:space="preserve">    3 - Svislé a kompletní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</si>
  <si>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</si>
  <si>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</si>
  <si>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</si>
  <si>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</si>
  <si>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</si>
  <si>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</si>
  <si>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>122251104</t>
  </si>
  <si>
    <t>Odkopávky a prokopávky nezapažené v hornině třídy těžitelnosti I, skupiny 3 objem do 500 m3 strojně</t>
  </si>
  <si>
    <t>-1615842245</t>
  </si>
  <si>
    <t>https://podminky.urs.cz/item/CS_URS_2021_01/122251104</t>
  </si>
  <si>
    <t>Poznámka k položce:_x000d_
výkop, viz. příloha D.1.1.9.</t>
  </si>
  <si>
    <t>283</t>
  </si>
  <si>
    <t>132251101</t>
  </si>
  <si>
    <t>Hloubení rýh nezapažených š do 800 mm v hornině třídy těžitelnosti I, skupiny 3 objem do 20 m3 strojně</t>
  </si>
  <si>
    <t>1709218557</t>
  </si>
  <si>
    <t>https://podminky.urs.cz/item/CS_URS_2021_01/132251101</t>
  </si>
  <si>
    <t>Poznámka k položce:_x000d_
sondy, viz. příloha D.1.1.1.</t>
  </si>
  <si>
    <t>139001101</t>
  </si>
  <si>
    <t>Příplatek za ztížení vykopávky v blízkosti podzemního vedení</t>
  </si>
  <si>
    <t>1215343921</t>
  </si>
  <si>
    <t>https://podminky.urs.cz/item/CS_URS_2021_01/139001101</t>
  </si>
  <si>
    <t>Poznámka k položce:_x000d_
výkop, 10% z celkové kubatury, viz. příloha D.1.1.9.</t>
  </si>
  <si>
    <t>283*0,1</t>
  </si>
  <si>
    <t>273442247</t>
  </si>
  <si>
    <t>162751117</t>
  </si>
  <si>
    <t>Vodorovné přemístění do 10000 m výkopku/sypaniny z horniny třídy těžitelnosti I, skupiny 1 až 3</t>
  </si>
  <si>
    <t>532229104</t>
  </si>
  <si>
    <t>https://podminky.urs.cz/item/CS_URS_2021_01/162751117</t>
  </si>
  <si>
    <t>171201221</t>
  </si>
  <si>
    <t>-1864781700</t>
  </si>
  <si>
    <t>https://podminky.urs.cz/item/CS_URS_2021_01/171201221</t>
  </si>
  <si>
    <t>283*1,8</t>
  </si>
  <si>
    <t>171251201</t>
  </si>
  <si>
    <t>Uložení sypaniny na skládky nebo meziskládky</t>
  </si>
  <si>
    <t>1969821199</t>
  </si>
  <si>
    <t>https://podminky.urs.cz/item/CS_URS_2021_01/171251201</t>
  </si>
  <si>
    <t>181951112</t>
  </si>
  <si>
    <t>Úprava pláně v hornině třídy těžitelnosti I, skupiny 1 až 3 se zhutněním strojně</t>
  </si>
  <si>
    <t>758769454</t>
  </si>
  <si>
    <t>https://podminky.urs.cz/item/CS_URS_2021_01/181951112</t>
  </si>
  <si>
    <t>Poznámka k položce:_x000d_
zpevněné plochy, viz. příloha D.1.1.1., D.1.1.3, D.1.1.4</t>
  </si>
  <si>
    <t>149+673</t>
  </si>
  <si>
    <t>Svislé a kompletní konstrukce</t>
  </si>
  <si>
    <t>339921132</t>
  </si>
  <si>
    <t>Osazování betonových palisád do betonového základu v řadě výšky prvku přes 0,5 do 1 m</t>
  </si>
  <si>
    <t>657075388</t>
  </si>
  <si>
    <t>https://podminky.urs.cz/item/CS_URS_2021_01/339921132</t>
  </si>
  <si>
    <t>Poznámka k položce:_x000d_
viz. příloha D.1.1.1., D.1.1.3, D.1.1.7.</t>
  </si>
  <si>
    <t>36,5+0,5+37,5+12,5</t>
  </si>
  <si>
    <t>M</t>
  </si>
  <si>
    <t>59228408</t>
  </si>
  <si>
    <t>palisáda betonová tyčová hranatá přírodní 110x110x600mm</t>
  </si>
  <si>
    <t>1831712571</t>
  </si>
  <si>
    <t>https://podminky.urs.cz/item/CS_URS_2021_01/59228408</t>
  </si>
  <si>
    <t>Poznámka k položce:_x000d_
+ztratné, viz. příloha D.1.1.1., D.1.1.3, D.1.1.4., D.1.1.7.</t>
  </si>
  <si>
    <t>(87/0,11)*1,01</t>
  </si>
  <si>
    <t>Komunikace pozemní</t>
  </si>
  <si>
    <t>564851111</t>
  </si>
  <si>
    <t>Podklad ze štěrkodrtě ŠD tl 150 mm</t>
  </si>
  <si>
    <t>-656470847</t>
  </si>
  <si>
    <t>https://podminky.urs.cz/item/CS_URS_2021_01/564851111</t>
  </si>
  <si>
    <t>Poznámka k položce:_x000d_
komunikace pro pěší pojízdná, ŠD fr. 0-32, viz. příloha D.1.1.1., D.1.1.3.,D.1.1.4., D.1.1.6., D.1.1.10., D.1.1.11.</t>
  </si>
  <si>
    <t>9,2+10,4+9,1+12+11,8+11,1+11,1+12+11,1+10,3+10,3+11,2+11,2+8,2</t>
  </si>
  <si>
    <t>564871111</t>
  </si>
  <si>
    <t>Podklad ze štěrkodrtě ŠD tl 250 mm</t>
  </si>
  <si>
    <t>-1179481928</t>
  </si>
  <si>
    <t>https://podminky.urs.cz/item/CS_URS_2021_01/564871111</t>
  </si>
  <si>
    <t>Poznámka k položce:_x000d_
komunikace pro pěší, ŠD fr. 0/32, viz. příloha D.1.1.1., D.1.1.3., D.1.1.4., D.1.1.6., D.1.1.10., D.1.1.11.</t>
  </si>
  <si>
    <t>70+25,3+11+23,3+50,6+79,2+77,5+26,2+26,5+35,5+46,6+19,5+44,2+78,7+31,4+27,5</t>
  </si>
  <si>
    <t>1697862780</t>
  </si>
  <si>
    <t>Poznámka k položce:_x000d_
úprava podloží u chodníku a chodníku pojízdného, ŠD fr. 0/63 (C), viz. příloha D.1.1.1., D.1.1.3., D.1.1.4, D.1.1.6., D.1.1.10.</t>
  </si>
  <si>
    <t>567122114</t>
  </si>
  <si>
    <t>Podklad ze směsi stmelené cementem SC C 8/10 (KSC I) tl 150 mm</t>
  </si>
  <si>
    <t>1375128977</t>
  </si>
  <si>
    <t>https://podminky.urs.cz/item/CS_URS_2021_01/567122114</t>
  </si>
  <si>
    <t>Poznámka k položce:_x000d_
komunikace pro pěší pojízdná, viz. příloha D.1.1.1., D.1.1.3., D.1.1.4., D.1.1.6.</t>
  </si>
  <si>
    <t>571908111</t>
  </si>
  <si>
    <t>Kryt vymývaným dekoračním kamenivem (kačírkem) tl 200 mm</t>
  </si>
  <si>
    <t>1723216004</t>
  </si>
  <si>
    <t>https://podminky.urs.cz/item/CS_URS_2021_01/571908111</t>
  </si>
  <si>
    <t>Poznámka k položce:_x000d_
kačírek, fr. 16/32, viz. příloha D.1.1.1., D.1.1.3., D.1.1.4</t>
  </si>
  <si>
    <t>596211222</t>
  </si>
  <si>
    <t>Kladení zámkové dlažby komunikací pro pěší tl 80 mm skupiny B pl do 300 m2</t>
  </si>
  <si>
    <t>158126378</t>
  </si>
  <si>
    <t>https://podminky.urs.cz/item/CS_URS_2021_01/596211222</t>
  </si>
  <si>
    <t>Poznámka k položce:_x000d_
komunikace pro pěší pojízdná, viz. příloha D.1.1.1., D.1.1.3., D.1.1.4., D.1.1.6., D.1.1.10., D.1.1.11.</t>
  </si>
  <si>
    <t>59245020</t>
  </si>
  <si>
    <t>dlažba tvar obdélník betonová 200x100x80mm přírodní</t>
  </si>
  <si>
    <t>295730015</t>
  </si>
  <si>
    <t>https://podminky.urs.cz/item/CS_URS_2021_01/59245020</t>
  </si>
  <si>
    <t>Poznámka k položce:_x000d_
komunikace pro pěší pojízdná+ztratné, viz. příloha D.1.1.1., D.1.1.3., D.1.1.4., D.1.1.6., D.1.1.10., D.1.1.11.</t>
  </si>
  <si>
    <t>(149-29,48-14,74)*1,02</t>
  </si>
  <si>
    <t>59245226</t>
  </si>
  <si>
    <t>dlažba tvar obdélník betonová pro nevidomé 200x100x80mm barevná</t>
  </si>
  <si>
    <t>-2138601976</t>
  </si>
  <si>
    <t>https://podminky.urs.cz/item/CS_URS_2021_01/59245226</t>
  </si>
  <si>
    <t>Poznámka k položce:_x000d_
komunikace pro pěší pojízdná, varovný pás, barva červená+ztratné, viz. příloha D.1.1.1., D.1.1.3., D.1.1.4., D.1.1.11.</t>
  </si>
  <si>
    <t>((4,6+5+4,5+6+5,9+5+5,2+6+5,8+5+5+5,6+5,9+4,2)*0,4)*1,03</t>
  </si>
  <si>
    <t>593453</t>
  </si>
  <si>
    <t>betonová rovná dlažba 200/200/80, bez zkosených hran, barva přírodní</t>
  </si>
  <si>
    <t>1781509849</t>
  </si>
  <si>
    <t>Poznámka k položce:_x000d_
ohraničení varovného pásu u komunikace pro pěší pojízdné+ztratné, viz. příloha D.1.1.1., D.1.1.3., D.1.1.4., D.1.1.11.</t>
  </si>
  <si>
    <t>(4,6+5+4,5+6+5,9+5+5,2+6+5,8+5+5+5,6+5,9+4,2)*0,2*1,03</t>
  </si>
  <si>
    <t>596211223</t>
  </si>
  <si>
    <t>Kladení zámkové dlažby komunikací pro pěší tl 80 mm skupiny B pl přes 300 m2</t>
  </si>
  <si>
    <t>-91229719</t>
  </si>
  <si>
    <t>https://podminky.urs.cz/item/CS_URS_2021_01/596211223</t>
  </si>
  <si>
    <t>Poznámka k položce:_x000d_
komunikace pro pěší, viz. příloha D.1.1.1., D.1.1.3., D.1.1.4., D.1.1.6., D.1.1.10., D.1.1.11.</t>
  </si>
  <si>
    <t>564124093</t>
  </si>
  <si>
    <t>(673-13,96-9,26)*1,01</t>
  </si>
  <si>
    <t>-2138426806</t>
  </si>
  <si>
    <t xml:space="preserve">Poznámka k položce:_x000d_
komunikace pro pěší, varovný pás, barva červená+ztratné, viz. příloha D.1.1.1., D.1.1.3., D.1.1.4., D.1.1.6., D.1.1.10., D.1.1.11. </t>
  </si>
  <si>
    <t>((1,5+1,2+1,2+1,1)+(0,32*28))*1,03</t>
  </si>
  <si>
    <t>-1146336317</t>
  </si>
  <si>
    <t>Poznámka k položce:_x000d_
ohraničení varovného pásu u komunikace pro pěší+ztratné, viz. příloha D.1.1.1., D.1.1.3., D.1.1.4., D.1.1.6., D.1.1.10., D.1.1.11.</t>
  </si>
  <si>
    <t>((4+3+2,7+3)+(1,2*28))*0,2*1,03</t>
  </si>
  <si>
    <t>596211224</t>
  </si>
  <si>
    <t>Příplatek za kombinaci dvou barev u kladení betonových dlažeb komunikací pro pěší tl 80 mm skupiny B</t>
  </si>
  <si>
    <t>-1763376546</t>
  </si>
  <si>
    <t>https://podminky.urs.cz/item/CS_URS_2021_01/596211224</t>
  </si>
  <si>
    <t>1799750220</t>
  </si>
  <si>
    <t>Trubní vedení</t>
  </si>
  <si>
    <t>899331111</t>
  </si>
  <si>
    <t>Výšková úprava uličního vstupu nebo vpusti do 200 mm zvýšením poklopu</t>
  </si>
  <si>
    <t>87525071</t>
  </si>
  <si>
    <t>https://podminky.urs.cz/item/CS_URS_2021_01/899331111</t>
  </si>
  <si>
    <t>899431111</t>
  </si>
  <si>
    <t>Výšková úprava uličního vstupu nebo vpusti do 200 mm zvýšením krycího hrnce, šoupěte nebo hydrantu</t>
  </si>
  <si>
    <t>-1251743370</t>
  </si>
  <si>
    <t>https://podminky.urs.cz/item/CS_URS_2021_01/899431111</t>
  </si>
  <si>
    <t>Ostatní konstrukce a práce, bourání</t>
  </si>
  <si>
    <t>916231213</t>
  </si>
  <si>
    <t>Osazení chodníkového obrubníku betonového stojatého s boční opěrou do lože z betonu prostého</t>
  </si>
  <si>
    <t>1582508338</t>
  </si>
  <si>
    <t>https://podminky.urs.cz/item/CS_URS_2021_01/916231213</t>
  </si>
  <si>
    <t>Poznámka k položce:_x000d_
osazený do betonového lože C20/25nXF3 s opěrou, viz. příloha D.1.1.1., D.1.1.6., D.1.1.7., D.1.1.8.</t>
  </si>
  <si>
    <t>158+256</t>
  </si>
  <si>
    <t>59217023</t>
  </si>
  <si>
    <t>obrubník betonový chodníkový 1000x150x250mm</t>
  </si>
  <si>
    <t>2088181683</t>
  </si>
  <si>
    <t>https://podminky.urs.cz/item/CS_URS_2021_01/59217023</t>
  </si>
  <si>
    <t>Poznámka k položce:_x000d_
barva přírodní+ztratné, viz. příloha D.1.1.1., D.1.1.6., D.1.1.7., D.1.1.8., D.1.1.10.</t>
  </si>
  <si>
    <t>(158+256)*1,01</t>
  </si>
  <si>
    <t>916331112</t>
  </si>
  <si>
    <t>Osazení zahradního obrubníku betonového do lože z betonu s boční opěrou</t>
  </si>
  <si>
    <t>1712924321</t>
  </si>
  <si>
    <t>https://podminky.urs.cz/item/CS_URS_2021_01/916331112</t>
  </si>
  <si>
    <t>Poznámka k položce:_x000d_
u komunikace pro pěší, osazený do betonového lože C20/25nXF3 s opěrou, viz, příloha D.1.1.1., D.1.1.6., D.1.1.7., D.1.1.8., D.1.1.10., D.1.1.11.</t>
  </si>
  <si>
    <t>12,1+13+12,6+2,6+1,2+5,9+10,7+3,2+2,5+4,2</t>
  </si>
  <si>
    <t>59217011</t>
  </si>
  <si>
    <t>obrubník betonový zahradní 500x50x200mm</t>
  </si>
  <si>
    <t>516441006</t>
  </si>
  <si>
    <t>https://podminky.urs.cz/item/CS_URS_2021_01/59217011</t>
  </si>
  <si>
    <t>Poznámka k položce:_x000d_
barva přírodní+ztratné, viz. příloha D.1.1.1., D.1.1.6., D.1.1.7., D.1.1.8.</t>
  </si>
  <si>
    <t>(12,1+13+12,6+2,6+1,2+5,9+10,7+3,2+2,5+4,2)*1,01</t>
  </si>
  <si>
    <t>133060696</t>
  </si>
  <si>
    <t>Poznámka k položce:_x000d_
u pojízdné komunikace pro pěší, osazený do betonového lože C20/25nXF3 s opěrou, viz. příloha D.1.1.1., D.1.1.6.</t>
  </si>
  <si>
    <t>5,6+2,5+5,5+6+6+5,9+5+4,5</t>
  </si>
  <si>
    <t>59217012</t>
  </si>
  <si>
    <t>obrubník betonový zahradní 500x80x250mm</t>
  </si>
  <si>
    <t>-1337666449</t>
  </si>
  <si>
    <t>https://podminky.urs.cz/item/CS_URS_2021_01/59217012</t>
  </si>
  <si>
    <t>Poznámka k položce:_x000d_
barva přírodní+ztratné, viz. příloha D.1.1.1., D.1.1.6.</t>
  </si>
  <si>
    <t>(5,6+2,5+5,5+6+6+5,9+5+4,5)*1,01</t>
  </si>
  <si>
    <t>916991121</t>
  </si>
  <si>
    <t>Lože pod obrubníky, krajníky nebo obruby z dlažebních kostek z betonu prostého</t>
  </si>
  <si>
    <t>-659465123</t>
  </si>
  <si>
    <t>https://podminky.urs.cz/item/CS_URS_2021_01/916991121</t>
  </si>
  <si>
    <t>Poznámka k položce:_x000d_
lože pod obrubníky a palisády (odhad)</t>
  </si>
  <si>
    <t>35</t>
  </si>
  <si>
    <t>919726121</t>
  </si>
  <si>
    <t>Geotextilie pro ochranu, separaci a filtraci netkaná měrná hmotnost do 200 g/m2</t>
  </si>
  <si>
    <t>560947584</t>
  </si>
  <si>
    <t>https://podminky.urs.cz/item/CS_URS_2021_01/919726121</t>
  </si>
  <si>
    <t>Poznámka k položce:_x000d_
odvodnění vrstvy nad nepropustným podkladem, netkaná geotextílie tl. 5 až 15 mm, viz. příloha D.1.1.1.</t>
  </si>
  <si>
    <t>(4,6+5+4,5+6+5,9+5+5,2+6+5,8+5+5+5,6+5,9+4,2)*0,5</t>
  </si>
  <si>
    <t>36</t>
  </si>
  <si>
    <t>919726201</t>
  </si>
  <si>
    <t>Geotextilie pro vyztužení, separaci a filtraci tkaná z PP podélná pevnost v tahu do 15 kN/m</t>
  </si>
  <si>
    <t>24037154</t>
  </si>
  <si>
    <t>https://podminky.urs.cz/item/CS_URS_2021_01/919726201</t>
  </si>
  <si>
    <t>Poznámka k položce:_x000d_
kačírek, viz. příloha D.1.1.1., D.1.1.3., D.1.1.4.</t>
  </si>
  <si>
    <t>998</t>
  </si>
  <si>
    <t>Přesun hmot</t>
  </si>
  <si>
    <t>37</t>
  </si>
  <si>
    <t>998223011</t>
  </si>
  <si>
    <t>Přesun hmot pro pozemní komunikace s krytem dlážděným</t>
  </si>
  <si>
    <t>-586374051</t>
  </si>
  <si>
    <t>https://podminky.urs.cz/item/CS_URS_2021_01/998223011</t>
  </si>
  <si>
    <t>38</t>
  </si>
  <si>
    <t>998223091</t>
  </si>
  <si>
    <t>Příplatek k přesunu hmot pro pozemní komunikace s krytem dlážděným za zvětšený přesun do 1000 m</t>
  </si>
  <si>
    <t>-691667369</t>
  </si>
  <si>
    <t>https://podminky.urs.cz/item/CS_URS_2021_01/998223091</t>
  </si>
  <si>
    <t>PSV</t>
  </si>
  <si>
    <t>Práce a dodávky PSV</t>
  </si>
  <si>
    <t>711</t>
  </si>
  <si>
    <t>Izolace proti vodě, vlhkosti a plynům</t>
  </si>
  <si>
    <t>39</t>
  </si>
  <si>
    <t>711161212</t>
  </si>
  <si>
    <t>Izolace proti zemní vlhkosti nopovou fólií svislá, nopek v 8,0 mm, tl do 0,6 mm</t>
  </si>
  <si>
    <t>526431745</t>
  </si>
  <si>
    <t>https://podminky.urs.cz/item/CS_URS_2021_01/711161212</t>
  </si>
  <si>
    <t>Poznámka k položce:_x000d_
podél stávajícího oplocení, viz. příloha D.1.1.1.</t>
  </si>
  <si>
    <t>(5,4+25,3+34+1,9+12,5+12,6+9,3+19,5+41,2+16,2+11,2+10,9)*0,5</t>
  </si>
  <si>
    <t>2021_27_01_c - B - Vedlejší a ostatní náklady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</si>
  <si>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</si>
  <si>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</si>
  <si>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</si>
  <si>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</si>
  <si>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VRN</t>
  </si>
  <si>
    <t>Vedlejší rozpočtové náklady</t>
  </si>
  <si>
    <t>VRN3</t>
  </si>
  <si>
    <t>Zařízení staveniště</t>
  </si>
  <si>
    <t>030001000</t>
  </si>
  <si>
    <t>kpl.</t>
  </si>
  <si>
    <t>1024</t>
  </si>
  <si>
    <t>1651586876</t>
  </si>
  <si>
    <t>https://podminky.urs.cz/item/CS_URS_2021_01/030001000</t>
  </si>
  <si>
    <t>Poznámka k položce:_x000d_
stavební buňky, toiky, napojení na inženýrské sítě, informační tabule atd.</t>
  </si>
  <si>
    <t>VRN4</t>
  </si>
  <si>
    <t>Inženýrská činnost</t>
  </si>
  <si>
    <t>043134000</t>
  </si>
  <si>
    <t>Zkoušky zatěžovací</t>
  </si>
  <si>
    <t>1729903355</t>
  </si>
  <si>
    <t>https://podminky.urs.cz/item/CS_URS_2021_01/043134000</t>
  </si>
  <si>
    <t>045203000</t>
  </si>
  <si>
    <t>Kompletační činnost</t>
  </si>
  <si>
    <t>638935967</t>
  </si>
  <si>
    <t>https://podminky.urs.cz/item/CS_URS_2021_01/045203000</t>
  </si>
  <si>
    <t>VRN7</t>
  </si>
  <si>
    <t>Provozní vlivy</t>
  </si>
  <si>
    <t>072002000</t>
  </si>
  <si>
    <t>Silniční provoz</t>
  </si>
  <si>
    <t>487139928</t>
  </si>
  <si>
    <t>https://podminky.urs.cz/item/CS_URS_2021_01/072002000</t>
  </si>
  <si>
    <t>Poznámka k položce:_x000d_
přechodné dopravní značení</t>
  </si>
  <si>
    <t>2021_27_02 - SO 101 Zpevněné plochy - Jízdní pruh pro cyklisty - Uznatelné náklady</t>
  </si>
  <si>
    <t>2021_27_02_a - a - příprava území</t>
  </si>
  <si>
    <t>113106132</t>
  </si>
  <si>
    <t>Rozebrání dlažeb z betonových nebo kamenných dlaždic komunikací pro pěší strojně pl do 50 m2</t>
  </si>
  <si>
    <t>-19567864</t>
  </si>
  <si>
    <t>https://podminky.urs.cz/item/CS_URS_2021_01/113106132</t>
  </si>
  <si>
    <t>Poznámka k položce:_x000d_
demolice chodníku-kryt betonová dlažba 30/30, viz. příloha D.1.1.1., D.1.1.2.</t>
  </si>
  <si>
    <t>2095251458</t>
  </si>
  <si>
    <t>Poznámka k položce:_x000d_
demolice chodníku-kryt betonová dlažba 50/50, viz. příloha D.1.1.1., D.1.1.2.</t>
  </si>
  <si>
    <t>8+10+12</t>
  </si>
  <si>
    <t>1799279233</t>
  </si>
  <si>
    <t>Poznámka k položce:_x000d_
demolice vjezdu-kryt kamenná dlažba 100/100, viz. příloha D.1.1.1., D.1.1.2</t>
  </si>
  <si>
    <t>876401292</t>
  </si>
  <si>
    <t>Poznámka k položce:_x000d_
demolice vjezdu-kryt betonové panely, viz. příloha D.1.1.1., D.1.1.2.</t>
  </si>
  <si>
    <t>113107224</t>
  </si>
  <si>
    <t>Odstranění podkladu z kameniva drceného tl 400 mm strojně pl přes 200 m2</t>
  </si>
  <si>
    <t>1643892157</t>
  </si>
  <si>
    <t>https://podminky.urs.cz/item/CS_URS_2021_01/113107224</t>
  </si>
  <si>
    <t>Poznámka k položce:_x000d_
Demolice stávající komunikace-kryt živice-oprava v šířce 0,5 m, viz. příloha D.1.1.1., D.1.1.2.</t>
  </si>
  <si>
    <t>424*0,5</t>
  </si>
  <si>
    <t>323220532</t>
  </si>
  <si>
    <t>Poznámka k položce:_x000d_
demolice stávající komunikace-kryt živice, viz. příloha D.1.1.1., D.1.1.2.</t>
  </si>
  <si>
    <t>96+129+1</t>
  </si>
  <si>
    <t>113107243</t>
  </si>
  <si>
    <t>Odstranění podkladu živičného tl 150 mm strojně pl přes 200 m2</t>
  </si>
  <si>
    <t>558607731</t>
  </si>
  <si>
    <t>https://podminky.urs.cz/item/CS_URS_2021_01/113107243</t>
  </si>
  <si>
    <t>453312344</t>
  </si>
  <si>
    <t>711109687</t>
  </si>
  <si>
    <t>1208039854</t>
  </si>
  <si>
    <t>1724305677</t>
  </si>
  <si>
    <t>Poznámka k položce:_x000d_
demolice vjezdu a zpevněné plochy-kryt beton, viz. příloha D.1.1.1., D.1.1.2</t>
  </si>
  <si>
    <t>3+3+3</t>
  </si>
  <si>
    <t>-2019252225</t>
  </si>
  <si>
    <t>-1335248273</t>
  </si>
  <si>
    <t>Poznámka k položce:_x000d_
demolice vjezdu-kryt kamenivo, viz. příloha D.1.1.1., D.1.1.2.</t>
  </si>
  <si>
    <t>3,3+3,4+1,7+3,6</t>
  </si>
  <si>
    <t>1287576460</t>
  </si>
  <si>
    <t>-2135581049</t>
  </si>
  <si>
    <t>Poznámka k položce:_x000d_
demolice vjezdu a zpevněné plochy-kryt beton, viz. příloha D.1.1.1., D.1.1.2.</t>
  </si>
  <si>
    <t>1586946422</t>
  </si>
  <si>
    <t>Poznámka k položce:_x000d_
betonový obrubník, viz. příloha D.1.1.1., D.1.1.2.</t>
  </si>
  <si>
    <t>52+103</t>
  </si>
  <si>
    <t>113203111</t>
  </si>
  <si>
    <t>Vytrhání obrub z dlažebních kostek</t>
  </si>
  <si>
    <t>230719230</t>
  </si>
  <si>
    <t>https://podminky.urs.cz/item/CS_URS_2021_01/113203111</t>
  </si>
  <si>
    <t>Poznámka k položce:_x000d_
viz. příloha D.1.1.1., D.1.1.2.</t>
  </si>
  <si>
    <t>939073506</t>
  </si>
  <si>
    <t>Poznámka k položce:_x000d_
sejmutí ornice, viz. příloha D.1.1.1., D.1.1.2.</t>
  </si>
  <si>
    <t>8,8+11,2+21+3,5+5,1+5,4+23</t>
  </si>
  <si>
    <t>1962567311</t>
  </si>
  <si>
    <t>Poznámka k položce:_x000d_
sejmutá ornice tl. 15 cm, odvoz na meziskládku, zpětně se použije, viz. příloha D.1.1.1., D.1.1.2.</t>
  </si>
  <si>
    <t>(8,8+11,2+21+3,5+5,1+5,4+23)*0,15</t>
  </si>
  <si>
    <t>917</t>
  </si>
  <si>
    <t>Vybourání uličních vpustí</t>
  </si>
  <si>
    <t>-1045049702</t>
  </si>
  <si>
    <t>Poznámka k položce:_x000d_
demolice UV+doprava+poplatek za uložení na skládku, viz. příloha D.1.1.1., D.1.1.2.</t>
  </si>
  <si>
    <t>835546374</t>
  </si>
  <si>
    <t>Poznámka k položce:_x000d_
živice</t>
  </si>
  <si>
    <t>(212*0,316)+(226*0,316)</t>
  </si>
  <si>
    <t>-969768546</t>
  </si>
  <si>
    <t>Poznámka k položce:_x000d_
suť</t>
  </si>
  <si>
    <t>(212*0,58)+(226*0,58)+(18*0,29)+(30*0,29)+(9*0,29)+(2*0,29)+(2*0,44)+(12*0,29)+(9*0,325)</t>
  </si>
  <si>
    <t>142868478</t>
  </si>
  <si>
    <t>Poznámka k položce:_x000d_
živice+příplatek za dalších 9 km</t>
  </si>
  <si>
    <t>138,408*9</t>
  </si>
  <si>
    <t>1348979952</t>
  </si>
  <si>
    <t>Poznámka k položce:_x000d_
suť+příplatek za dalších 9 km</t>
  </si>
  <si>
    <t>278,435*9</t>
  </si>
  <si>
    <t>-2050736664</t>
  </si>
  <si>
    <t>Poznámka k položce:_x000d_
vybourané hmoty</t>
  </si>
  <si>
    <t>(18*0,255)+(30*0,255)+(155*0,205)+(35*0,115)+(2*0,32)+(2*0,408)</t>
  </si>
  <si>
    <t>-155449756</t>
  </si>
  <si>
    <t>Poznámka k položce:_x000d_
vybourané hmoty+příplatek za dalších 9 km</t>
  </si>
  <si>
    <t>49,496*9</t>
  </si>
  <si>
    <t>974794816</t>
  </si>
  <si>
    <t>1699014012</t>
  </si>
  <si>
    <t>(212*0,58)+(225*0,58)+(18*0,29)+(30*0,29)+(9*0,29)+(4*0,29)+(2*0,44)+(12*0,29)+(9*0,325)</t>
  </si>
  <si>
    <t>63236850</t>
  </si>
  <si>
    <t>1532452829</t>
  </si>
  <si>
    <t>9*0,325</t>
  </si>
  <si>
    <t>-714529908</t>
  </si>
  <si>
    <t>(18*0,255)+(30*0,255)+(155*0,205)</t>
  </si>
  <si>
    <t>1985463377</t>
  </si>
  <si>
    <t>Poznámka k položce:_x000d_
vybourané hmoty-panely</t>
  </si>
  <si>
    <t>2*0,408</t>
  </si>
  <si>
    <t>13556457</t>
  </si>
  <si>
    <t>(35*0,115)+(2*0,320)</t>
  </si>
  <si>
    <t>-1456739719</t>
  </si>
  <si>
    <t>(212*0,58)+(226*0,58)+(18*0,29)+(30*0,29)+(9*0,29)+(2*0,44)+(2*0,29)+(12*0,29)</t>
  </si>
  <si>
    <t>997221875</t>
  </si>
  <si>
    <t>Poplatek za uložení stavebního odpadu na recyklační skládce (skládkovné) asfaltového bez obsahu dehtu zatříděného do Katalogu odpadů pod kódem 17 03 02</t>
  </si>
  <si>
    <t>1886870633</t>
  </si>
  <si>
    <t>https://podminky.urs.cz/item/CS_URS_2021_01/997221875</t>
  </si>
  <si>
    <t>2021_27_02_b - b - návrh</t>
  </si>
  <si>
    <t>-203953617</t>
  </si>
  <si>
    <t>340</t>
  </si>
  <si>
    <t>691417449</t>
  </si>
  <si>
    <t>840954851</t>
  </si>
  <si>
    <t>340*0,1</t>
  </si>
  <si>
    <t>-464934894</t>
  </si>
  <si>
    <t>-1633071430</t>
  </si>
  <si>
    <t>Poznámka k položce:_x000d_
SDZ návrh, viz. příloha D.1.1.1., D.1.1.3, D.1.1.4.</t>
  </si>
  <si>
    <t>0,3*0,3*0,6*2</t>
  </si>
  <si>
    <t>-840512639</t>
  </si>
  <si>
    <t>2113567757</t>
  </si>
  <si>
    <t>Poznámka k položce:_x000d_
SDZ posun, viz. příloha D.1.1.3.</t>
  </si>
  <si>
    <t>0,3*0,3*0,6*1</t>
  </si>
  <si>
    <t>167151101</t>
  </si>
  <si>
    <t>Nakládání výkopku z hornin třídy těžitelnosti I, skupiny 1 až 3 do 100 m3</t>
  </si>
  <si>
    <t>1825204516</t>
  </si>
  <si>
    <t>https://podminky.urs.cz/item/CS_URS_2021_01/167151101</t>
  </si>
  <si>
    <t>Poznámka k položce:_x000d_
SDZ návrh, viz. příloha D.1.1.1., D.1.1.3., D.1.1.4.</t>
  </si>
  <si>
    <t>-1797978414</t>
  </si>
  <si>
    <t>627435875</t>
  </si>
  <si>
    <t>(0,3*0,3*0,6*2)*1,8</t>
  </si>
  <si>
    <t>-475208965</t>
  </si>
  <si>
    <t>340*1,8</t>
  </si>
  <si>
    <t>-1367504541</t>
  </si>
  <si>
    <t>(0,3*0,3*0,6*1)*1,8</t>
  </si>
  <si>
    <t>880804682</t>
  </si>
  <si>
    <t>360797483</t>
  </si>
  <si>
    <t>-1514391957</t>
  </si>
  <si>
    <t>564861111</t>
  </si>
  <si>
    <t>Podklad ze štěrkodrtě ŠD tl 200 mm</t>
  </si>
  <si>
    <t>1116263139</t>
  </si>
  <si>
    <t>https://podminky.urs.cz/item/CS_URS_2021_01/564861111</t>
  </si>
  <si>
    <t>Poznámka k položce:_x000d_
oprava komunikace v šířce 0,5 m, ŠD fr. 0-32, viz. příloha D.1.1.1., D.1.1.3., D.1.1.4., D.1.1.6.</t>
  </si>
  <si>
    <t>-1957989435</t>
  </si>
  <si>
    <t>Poznámka k položce:_x000d_
jízdní pruh pro cyklisty, ŠD fr. 0-32, viz. příloha D.1.1.1., D.1.1.3., D.1.1.4., D.1.1.6.</t>
  </si>
  <si>
    <t>49+102+231+15+(403*0,3)</t>
  </si>
  <si>
    <t>-414858376</t>
  </si>
  <si>
    <t>Poznámka k položce:_x000d_
úprava podloží u opravy komunikace a cykl. jízdního pruhu ŠD fr. 0/63 (C) v tl. 250-400, v rozpočtu se pořítá tl. 400 mm, viz. příloha D.1.1.1., D.1.1.6.</t>
  </si>
  <si>
    <t>((212+397)+(403*0,3))*2</t>
  </si>
  <si>
    <t>565155101</t>
  </si>
  <si>
    <t>Asfaltový beton vrstva podkladní ACP 16 (obalované kamenivo OKS) tl 70 mm š do 1,5 m</t>
  </si>
  <si>
    <t>-1758904464</t>
  </si>
  <si>
    <t>https://podminky.urs.cz/item/CS_URS_2021_01/565155101</t>
  </si>
  <si>
    <t>Poznámka k položce:_x000d_
oprava komunikace v šířce 0,5 m, bez vodícího proužku, viz. příloha D.1.1.1., D.1.1.3., D.1.1.4., D.1.1.6.</t>
  </si>
  <si>
    <t>(424*0,5)-(397*0,25)</t>
  </si>
  <si>
    <t>567122112</t>
  </si>
  <si>
    <t>Podklad ze směsi stmelené cementem SC C 8/10 (KSC I) tl 130 mm</t>
  </si>
  <si>
    <t>-789770655</t>
  </si>
  <si>
    <t>https://podminky.urs.cz/item/CS_URS_2021_01/567122112</t>
  </si>
  <si>
    <t>Poznámka k položce:_x000d_
oprava komunikace v šířce 0,5 m, viz. příloha D.1.1.1., D.1.1.3., D.1.1.4., D.1.1.6.</t>
  </si>
  <si>
    <t>567142111</t>
  </si>
  <si>
    <t>Podklad ze směsi stmelené cementem SC C 8/10 (KSC I) tl 210 mm</t>
  </si>
  <si>
    <t>2109072195</t>
  </si>
  <si>
    <t>https://podminky.urs.cz/item/CS_URS_2021_01/567142111</t>
  </si>
  <si>
    <t>Poznámka k položce:_x000d_
jízdní pruh pro cyklisty, viz. příloha D.1.1.1., D.1.1.3., D.1.1.4., D.1.1.6.</t>
  </si>
  <si>
    <t>573111112</t>
  </si>
  <si>
    <t>Postřik živičný infiltrační s posypem z asfaltu množství 1 kg/m2</t>
  </si>
  <si>
    <t>-1489529154</t>
  </si>
  <si>
    <t>https://podminky.urs.cz/item/CS_URS_2021_01/573111112</t>
  </si>
  <si>
    <t>Poznámka k položce:_x000d_
oprava komunikace v šířce 0,5 m, viz. příloha D.1.1.1., D.1.1.3., D.1.1.4.</t>
  </si>
  <si>
    <t>573211109</t>
  </si>
  <si>
    <t>Postřik živičný spojovací z asfaltu v množství 0,50 kg/m2</t>
  </si>
  <si>
    <t>-1487795035</t>
  </si>
  <si>
    <t>https://podminky.urs.cz/item/CS_URS_2021_01/573211109</t>
  </si>
  <si>
    <t>577134111</t>
  </si>
  <si>
    <t>Asfaltový beton vrstva obrusná ACO 11 (ABS) tř. I tl 40 mm š do 3 m z nemodifikovaného asfaltu</t>
  </si>
  <si>
    <t>185772324</t>
  </si>
  <si>
    <t>https://podminky.urs.cz/item/CS_URS_2021_01/577134111</t>
  </si>
  <si>
    <t>596211213</t>
  </si>
  <si>
    <t>Kladení zámkové dlažby komunikací pro pěší tl 80 mm skupiny A pl přes 300 m2</t>
  </si>
  <si>
    <t>919343337</t>
  </si>
  <si>
    <t>https://podminky.urs.cz/item/CS_URS_2021_01/596211213</t>
  </si>
  <si>
    <t>49+102+231+15</t>
  </si>
  <si>
    <t>59245279</t>
  </si>
  <si>
    <t>dlažba zámková tvaru I 200x165x100mm barevná</t>
  </si>
  <si>
    <t>1049082075</t>
  </si>
  <si>
    <t>https://podminky.urs.cz/item/CS_URS_2021_01/59245279</t>
  </si>
  <si>
    <t>Poznámka k položce:_x000d_
dlažba rovná, bez zkosených hran, barva červená+ztratné, jízdní pruh pro cyklisty, viz. příloha D.1.1.1., D.1.1.3, D.1.1.4., D.1.1.6., D.1.1.10.</t>
  </si>
  <si>
    <t>(49+102+231+15)*1,01</t>
  </si>
  <si>
    <t>899231111</t>
  </si>
  <si>
    <t>Výšková úprava uličního vstupu nebo vpusti do 200 mm zvýšením mříže</t>
  </si>
  <si>
    <t>1161273103</t>
  </si>
  <si>
    <t>https://podminky.urs.cz/item/CS_URS_2021_01/899231111</t>
  </si>
  <si>
    <t>1421926005</t>
  </si>
  <si>
    <t>-876419727</t>
  </si>
  <si>
    <t>Poznámka k položce:_x000d_
šoupata, viz. příloha D.1.1.1.</t>
  </si>
  <si>
    <t>1891642889</t>
  </si>
  <si>
    <t>Poznámka k položce:_x000d_
hydranty, viz. příloha D.1.1.1.</t>
  </si>
  <si>
    <t>914111111</t>
  </si>
  <si>
    <t>Montáž svislé dopravní značky do velikosti 1 m2 objímkami na sloupek nebo konzolu</t>
  </si>
  <si>
    <t>1943797466</t>
  </si>
  <si>
    <t>https://podminky.urs.cz/item/CS_URS_2021_01/914111111</t>
  </si>
  <si>
    <t>2+2</t>
  </si>
  <si>
    <t>40445626</t>
  </si>
  <si>
    <t>informativní značky provozní IP14-IP29, IP31 750x1000mm</t>
  </si>
  <si>
    <t>-19738132</t>
  </si>
  <si>
    <t>https://podminky.urs.cz/item/CS_URS_2021_01/40445626</t>
  </si>
  <si>
    <t>Poznámka k položce:_x000d_
SDZ návrh - IP20a+C8a, viz. příloha D.1.1.1.,D.1.1.3., D.1.1.4.</t>
  </si>
  <si>
    <t>-1077381563</t>
  </si>
  <si>
    <t>Poznámka k položce:_x000d_
SDZ návrh - IP20b+C8a, viz. příloha D.1.1.1., D.1.1.3., D.1.1.4.</t>
  </si>
  <si>
    <t>-26129904</t>
  </si>
  <si>
    <t>Poznámka k položce:_x000d_
SDZ posun, viz. příloha D.1.1.3., použije se stávající dopravní značka IP20b+C8a</t>
  </si>
  <si>
    <t>914511111</t>
  </si>
  <si>
    <t>Montáž sloupku dopravních značek délky do 3,5 m s betonovým základem</t>
  </si>
  <si>
    <t>-764949635</t>
  </si>
  <si>
    <t>https://podminky.urs.cz/item/CS_URS_2021_01/914511111</t>
  </si>
  <si>
    <t>40445225</t>
  </si>
  <si>
    <t>sloupek pro dopravní značku Zn D 60mm v 3,5m</t>
  </si>
  <si>
    <t>-389839944</t>
  </si>
  <si>
    <t>https://podminky.urs.cz/item/CS_URS_2021_01/40445225</t>
  </si>
  <si>
    <t>40445253</t>
  </si>
  <si>
    <t>víčko plastové na sloupek D 60mm</t>
  </si>
  <si>
    <t>-568077037</t>
  </si>
  <si>
    <t>https://podminky.urs.cz/item/CS_URS_2021_01/40445253</t>
  </si>
  <si>
    <t>40445256</t>
  </si>
  <si>
    <t>svorka upínací na sloupek dopravní značky D 60mm</t>
  </si>
  <si>
    <t>-422756273</t>
  </si>
  <si>
    <t>https://podminky.urs.cz/item/CS_URS_2021_01/40445256</t>
  </si>
  <si>
    <t>2*4</t>
  </si>
  <si>
    <t>-349000969</t>
  </si>
  <si>
    <t>Poznámka k položce:_x000d_
SDZ posun, použije se stávající sloupek, viz. příloha D.1.1.3.</t>
  </si>
  <si>
    <t>40</t>
  </si>
  <si>
    <t>-284873741</t>
  </si>
  <si>
    <t>1*2</t>
  </si>
  <si>
    <t>41</t>
  </si>
  <si>
    <t>915131111</t>
  </si>
  <si>
    <t>Vodorovné dopravní značení přechody pro chodce, šipky, symboly základní bílá barva</t>
  </si>
  <si>
    <t>-168627936</t>
  </si>
  <si>
    <t>https://podminky.urs.cz/item/CS_URS_2021_01/915131111</t>
  </si>
  <si>
    <t>Poznámka k položce:_x000d_
VDZ návrh - V14, viz. příloha D.1.1.1., D.1.1.3., D.1.1.4.</t>
  </si>
  <si>
    <t>4*2</t>
  </si>
  <si>
    <t>915491211</t>
  </si>
  <si>
    <t>Osazení vodícího proužku z betonových desek do betonového lože tl do 100 mm š proužku 250 mm</t>
  </si>
  <si>
    <t>-1882170799</t>
  </si>
  <si>
    <t>https://podminky.urs.cz/item/CS_URS_2021_01/915491211</t>
  </si>
  <si>
    <t>Poznámka k položce:_x000d_
osazený do betonového lože C20/25nXF3 s opěrou, viz. příloha D.1.1.1., D.1.1.3., D.1.1.4., D.1.1.6., D.1.1.10.</t>
  </si>
  <si>
    <t>150+247</t>
  </si>
  <si>
    <t>43</t>
  </si>
  <si>
    <t>59218002</t>
  </si>
  <si>
    <t>krajník betonový silniční 500x250x100mm</t>
  </si>
  <si>
    <t>1031588588</t>
  </si>
  <si>
    <t>https://podminky.urs.cz/item/CS_URS_2021_01/59218002</t>
  </si>
  <si>
    <t>Poznámka k položce:_x000d_
vodící proužek, barva přírodní+ztratné, viz. příloha D.1.1.1., D.1.1.3., D.1.1.4, D.1.1.6</t>
  </si>
  <si>
    <t>(150+247)*1,01</t>
  </si>
  <si>
    <t>44</t>
  </si>
  <si>
    <t>915621111</t>
  </si>
  <si>
    <t>Předznačení vodorovného plošného značení</t>
  </si>
  <si>
    <t>835103312</t>
  </si>
  <si>
    <t>https://podminky.urs.cz/item/CS_URS_2021_01/915621111</t>
  </si>
  <si>
    <t>45</t>
  </si>
  <si>
    <t>-541222853</t>
  </si>
  <si>
    <t>Poznámka k položce:_x000d_
odvodnění vrstvy nad nepropustným podkladem geotextílií v tl. 5-15 mm, viz. příloha D.1.1.1., D.1.1.10.</t>
  </si>
  <si>
    <t>(153+250)*0,5</t>
  </si>
  <si>
    <t>46</t>
  </si>
  <si>
    <t>919726202</t>
  </si>
  <si>
    <t>Geotextilie pro vyztužení, separaci a filtraci tkaná z PP podélná pevnost v tahu do 50 kN/m</t>
  </si>
  <si>
    <t>1180127365</t>
  </si>
  <si>
    <t>https://podminky.urs.cz/item/CS_URS_2021_01/919726202</t>
  </si>
  <si>
    <t>Poznámka k položce:_x000d_
úprava podloží u opravy komunikace a cykl. pruhu pro cyklisty, PP 40kN/m, viz. příloha D.1.1.1., D.1.1.6.</t>
  </si>
  <si>
    <t>((212+397)+(403*0,3))</t>
  </si>
  <si>
    <t>47</t>
  </si>
  <si>
    <t>938908411</t>
  </si>
  <si>
    <t>Čištění vozovek splachováním vodou</t>
  </si>
  <si>
    <t>-342749908</t>
  </si>
  <si>
    <t>https://podminky.urs.cz/item/CS_URS_2021_01/938908411</t>
  </si>
  <si>
    <t>Poznámka k položce:_x000d_
VDZ návrh, viz. příloha D.1.1.1., D.1.1.3., D.1.1.4.</t>
  </si>
  <si>
    <t>48</t>
  </si>
  <si>
    <t>966006132</t>
  </si>
  <si>
    <t>Odstranění značek dopravních nebo orientačních se sloupky s betonovými patkami</t>
  </si>
  <si>
    <t>1582229645</t>
  </si>
  <si>
    <t>https://podminky.urs.cz/item/CS_URS_2021_01/966006132</t>
  </si>
  <si>
    <t>49</t>
  </si>
  <si>
    <t>966006211</t>
  </si>
  <si>
    <t>Odstranění svislých dopravních značek ze sloupů, sloupků nebo konzol</t>
  </si>
  <si>
    <t>161909023</t>
  </si>
  <si>
    <t>https://podminky.urs.cz/item/CS_URS_2021_01/966006211</t>
  </si>
  <si>
    <t>50</t>
  </si>
  <si>
    <t>988321734</t>
  </si>
  <si>
    <t>51</t>
  </si>
  <si>
    <t>1627625088</t>
  </si>
  <si>
    <t>2021_27_02_c - B - Vedlejší a ostatní náklady</t>
  </si>
  <si>
    <t>1722716370</t>
  </si>
  <si>
    <t>Poznámka k položce:_x000d_
stavební buňky, toiky, napojení na inženýrské sítě, atd.</t>
  </si>
  <si>
    <t>1599551220</t>
  </si>
  <si>
    <t>-1968287839</t>
  </si>
  <si>
    <t>563942484</t>
  </si>
  <si>
    <t>Poznámka k položce:_x000d_
dočasné dopravní značení</t>
  </si>
  <si>
    <t>2021_27_03 - SO 101 Zpevněné plochy - Neuznatelné náklady</t>
  </si>
  <si>
    <t>2021_27_03_a - a - příprava území</t>
  </si>
  <si>
    <t>111251101</t>
  </si>
  <si>
    <t>Odstranění křovin a stromů průměru kmene do 100 mm i s kořeny sklonu terénu do 1:5 z celkové plochy do 100 m2 strojně</t>
  </si>
  <si>
    <t>-1921441962</t>
  </si>
  <si>
    <t>https://podminky.urs.cz/item/CS_URS_2021_01/111251101</t>
  </si>
  <si>
    <t>Poznámka k položce:_x000d_
mýcení křovin v rovině, viz. příloha D.1.1.1., D.1.1.2.</t>
  </si>
  <si>
    <t>111251201</t>
  </si>
  <si>
    <t>Odstranění křovin a stromů průměru kmene do 100 mm i s kořeny sklonu terénu přes 1:5 z celkové plochy do 100 m2 strojně</t>
  </si>
  <si>
    <t>1513267224</t>
  </si>
  <si>
    <t>https://podminky.urs.cz/item/CS_URS_2021_01/111251201</t>
  </si>
  <si>
    <t>Poznámka k položce:_x000d_
mýcení křovin ve svahu, viz. příloha D.1.1.1., D.1.1.2.</t>
  </si>
  <si>
    <t>(32*2)+6-20</t>
  </si>
  <si>
    <t>111252</t>
  </si>
  <si>
    <t>Prořezání stávajících křovin-průchozí profil</t>
  </si>
  <si>
    <t>1831034844</t>
  </si>
  <si>
    <t>Poznámka k položce:_x000d_
prořezání+doprava+poplatek, viz. příloha D.1.1.1., D.1.1.2.</t>
  </si>
  <si>
    <t>113106192</t>
  </si>
  <si>
    <t>Rozebrání vozovek ze silničních dílců se spárami zalitými cementovou maltou strojně pl do 50 m2</t>
  </si>
  <si>
    <t>-1082354297</t>
  </si>
  <si>
    <t>https://podminky.urs.cz/item/CS_URS_2021_01/113106192</t>
  </si>
  <si>
    <t>Poznámka k položce:_x000d_
doprava stávajícího vjezdu, viz. příloha D.1.1.1., D.1.1.2.</t>
  </si>
  <si>
    <t>1943916534</t>
  </si>
  <si>
    <t>Poznámka k položce:_x000d_
demolice vjezdu-kryt betonové panely (oprava stávajícího vjezdu), viz. příloha D.1.1.1., D.1.1.2.</t>
  </si>
  <si>
    <t>-1621325606</t>
  </si>
  <si>
    <t>Poznámka k položce:_x000d_
demolice plochy pod přístřeškem-kryt beton, viz. příloha D.1.1.1., D.1.1.2.</t>
  </si>
  <si>
    <t>102448960</t>
  </si>
  <si>
    <t>Poznámka k položce:_x000d_
demolice zpevněné plochy-kryt beton, viz. příloha D.1.1.1., D.1.1.2.</t>
  </si>
  <si>
    <t>292334271</t>
  </si>
  <si>
    <t>Poznámka k položce:_x000d_
demolice komunikace.kryt kamenivo, viz. příloha D.1.1.1., D.1.1.2.</t>
  </si>
  <si>
    <t>-918808935</t>
  </si>
  <si>
    <t>Poznámka k položce:_x000d_
demolice komunikace.kryt živice, viz, příloha D.1.1.1., D.1.1.2.</t>
  </si>
  <si>
    <t>6,5+21,5+6,7+1,3</t>
  </si>
  <si>
    <t>663789440</t>
  </si>
  <si>
    <t>-1531884525</t>
  </si>
  <si>
    <t>-857362102</t>
  </si>
  <si>
    <t>Poznámka k položce:_x000d_
demolice komunikace+kryt živice, viz. příloha D.1.1.1., D.1.1.2.</t>
  </si>
  <si>
    <t>113154112</t>
  </si>
  <si>
    <t>Frézování živičného krytu tl 40 mm pruh š 0,5 m pl do 500 m2 bez překážek v trase</t>
  </si>
  <si>
    <t>-670255237</t>
  </si>
  <si>
    <t>https://podminky.urs.cz/item/CS_URS_2021_01/113154112</t>
  </si>
  <si>
    <t>9,5+3,5+(434*0,5)+7</t>
  </si>
  <si>
    <t>-1309700686</t>
  </si>
  <si>
    <t>3,5+90,5+3+6</t>
  </si>
  <si>
    <t>132251252</t>
  </si>
  <si>
    <t>Hloubení rýh nezapažených š do 2000 mm v hornině třídy těžitelnosti I, skupiny 3 objem do 50 m3 strojně</t>
  </si>
  <si>
    <t>-1615964389</t>
  </si>
  <si>
    <t>https://podminky.urs.cz/item/CS_URS_2021_01/132251252</t>
  </si>
  <si>
    <t>Poznámka k položce:_x000d_
kabelové žlaby, viz. příloha D.1.1.1.</t>
  </si>
  <si>
    <t>1*1*(5+8+10)</t>
  </si>
  <si>
    <t>1981832174</t>
  </si>
  <si>
    <t>1023260738</t>
  </si>
  <si>
    <t>Poznámka k položce:_x000d_
sejmutá ornice v tl. 15 cm, odvoz na meziskládku, zpětně se použije, viz. příloha D.1.1.1., D.1.1.2.</t>
  </si>
  <si>
    <t>((5,5+3+4,6+18,9)+71)*0,15</t>
  </si>
  <si>
    <t>1940876658</t>
  </si>
  <si>
    <t>0,46*0,46*(5+8+10)</t>
  </si>
  <si>
    <t>304763609</t>
  </si>
  <si>
    <t>(0,46*0,46*(5+8+10))*1,8</t>
  </si>
  <si>
    <t>1794161223</t>
  </si>
  <si>
    <t>174152101</t>
  </si>
  <si>
    <t>Zásyp jam, šachet a rýh do 30 m3 sypaninou se zhutněním při překopech inženýrských sítí</t>
  </si>
  <si>
    <t>-288361884</t>
  </si>
  <si>
    <t>https://podminky.urs.cz/item/CS_URS_2021_01/174152101</t>
  </si>
  <si>
    <t>Poznámka k položce:_x000d_
kabelové žlaby, viz. příloha D.1.1.1</t>
  </si>
  <si>
    <t>(1*1*23)-(0,46*0,46*23)</t>
  </si>
  <si>
    <t>175151101</t>
  </si>
  <si>
    <t>Obsypání potrubí strojně sypaninou bez prohození, uloženou do 3 m</t>
  </si>
  <si>
    <t>-1647995146</t>
  </si>
  <si>
    <t>https://podminky.urs.cz/item/CS_URS_2021_01/175151101</t>
  </si>
  <si>
    <t>(0,46*0,46*23)-(0,2*0,2*23)</t>
  </si>
  <si>
    <t>58331200</t>
  </si>
  <si>
    <t>štěrkopísek netříděný zásypový</t>
  </si>
  <si>
    <t>2083808490</t>
  </si>
  <si>
    <t>https://podminky.urs.cz/item/CS_URS_2021_01/58331200</t>
  </si>
  <si>
    <t>3,947*2</t>
  </si>
  <si>
    <t>919731112</t>
  </si>
  <si>
    <t>Zarovnání styčné plochy podkladu nebo krytu z betonu tl do 150 mm</t>
  </si>
  <si>
    <t>1699062061</t>
  </si>
  <si>
    <t>https://podminky.urs.cz/item/CS_URS_2021_01/919731112</t>
  </si>
  <si>
    <t>Poznámka k položce:_x000d_
v betonu, viz. příloha D.1.1.1., D.1.1.2.</t>
  </si>
  <si>
    <t>919731122</t>
  </si>
  <si>
    <t>Zarovnání styčné plochy podkladu nebo krytu živičného tl do 100 mm</t>
  </si>
  <si>
    <t>1857399010</t>
  </si>
  <si>
    <t>https://podminky.urs.cz/item/CS_URS_2021_01/919731122</t>
  </si>
  <si>
    <t>Poznámka k položce:_x000d_
v živici, viz. příloha D.1.1.1., D.1.1.2.</t>
  </si>
  <si>
    <t>163+263+8+4</t>
  </si>
  <si>
    <t>919735112</t>
  </si>
  <si>
    <t>Řezání stávajícího živičného krytu hl do 100 mm</t>
  </si>
  <si>
    <t>-347554190</t>
  </si>
  <si>
    <t>https://podminky.urs.cz/item/CS_URS_2021_01/919735112</t>
  </si>
  <si>
    <t>919735123</t>
  </si>
  <si>
    <t>Řezání stávajícího betonového krytu hl do 150 mm</t>
  </si>
  <si>
    <t>-1008987568</t>
  </si>
  <si>
    <t>https://podminky.urs.cz/item/CS_URS_2021_01/919735123</t>
  </si>
  <si>
    <t>920</t>
  </si>
  <si>
    <t>Odstranění stávajícího přístřešku</t>
  </si>
  <si>
    <t>-1096383817</t>
  </si>
  <si>
    <t>Poznámka k položce:_x000d_
odstranění přístřešku, včetně základu+doprava+poplatek za uložení na skládku, viz. příloha D.1.1.1.</t>
  </si>
  <si>
    <t>9201</t>
  </si>
  <si>
    <t>Betonové kabelové žlaby se zákrytem</t>
  </si>
  <si>
    <t>-1274740178</t>
  </si>
  <si>
    <t>Poznámka k položce:_x000d_
montáž+dodávka+spojovací materiál, viz. příloha D.1.1.1.</t>
  </si>
  <si>
    <t>5+8+10</t>
  </si>
  <si>
    <t>9202</t>
  </si>
  <si>
    <t>Odstranění silničních plastových sloupků</t>
  </si>
  <si>
    <t>-747387663</t>
  </si>
  <si>
    <t>Poznámka k položce:_x000d_
demontáž+doprava+poplatek, viz. příloha D.1.1.1., D.1.1.2.</t>
  </si>
  <si>
    <t>9203</t>
  </si>
  <si>
    <t>Ochrana stávajícího stromu</t>
  </si>
  <si>
    <t>-501212023</t>
  </si>
  <si>
    <t>Poznámka k položce:_x000d_
montáž+demontáž+doprava+materiál, viz. příloha D.1.1.1., D.1.1.2.</t>
  </si>
  <si>
    <t>1452675081</t>
  </si>
  <si>
    <t>(36*0,316)+(237*0,092)</t>
  </si>
  <si>
    <t>-1928021502</t>
  </si>
  <si>
    <t>(36*0,58)+(21*0,44)+(22*0,29)+(6*0,325)+(6*0,29)+(2*0,325)+(2*0,29)</t>
  </si>
  <si>
    <t>910334859</t>
  </si>
  <si>
    <t>33,18*9</t>
  </si>
  <si>
    <t>387786054</t>
  </si>
  <si>
    <t>41,42*9</t>
  </si>
  <si>
    <t>-2135492574</t>
  </si>
  <si>
    <t>22*0,425</t>
  </si>
  <si>
    <t>860551236</t>
  </si>
  <si>
    <t>(22*0,425)*9</t>
  </si>
  <si>
    <t>-1828126248</t>
  </si>
  <si>
    <t>-603602109</t>
  </si>
  <si>
    <t>915560857</t>
  </si>
  <si>
    <t>-344504854</t>
  </si>
  <si>
    <t>(6*0,325)+(2*0,325)</t>
  </si>
  <si>
    <t>-1302416163</t>
  </si>
  <si>
    <t>-1093006558</t>
  </si>
  <si>
    <t>-534598933</t>
  </si>
  <si>
    <t>(36*0,58)+(21*0,44)+(22*0,29)+(6*0,29)+(2*0,29)</t>
  </si>
  <si>
    <t>-57639910</t>
  </si>
  <si>
    <t>1469691618</t>
  </si>
  <si>
    <t>2021_27_03_b - b - návrh</t>
  </si>
  <si>
    <t>122251501</t>
  </si>
  <si>
    <t>Odkopávky a prokopávky zapažené v hornině třídy těžitelnosti I, skupiny 3 objem do 20 m3 strojně</t>
  </si>
  <si>
    <t>-680675488</t>
  </si>
  <si>
    <t>https://podminky.urs.cz/item/CS_URS_2021_01/122251501</t>
  </si>
  <si>
    <t>Poznámka k položce:_x000d_
výkop, viz. příloha D.1.1.1.</t>
  </si>
  <si>
    <t>(52*0,44)-(36*0,5)+(27*0,25)</t>
  </si>
  <si>
    <t>122252203</t>
  </si>
  <si>
    <t>Odkopávky a prokopávky nezapažené pro silnice a dálnice v hornině třídy těžitelnosti I objem do 100 m3 strojně</t>
  </si>
  <si>
    <t>-2047267808</t>
  </si>
  <si>
    <t>https://podminky.urs.cz/item/CS_URS_2021_01/122252203</t>
  </si>
  <si>
    <t>Poznámka k položce:_x000d_
výkop pro úpravy podloží, viz. příloha D.1.1.1.</t>
  </si>
  <si>
    <t>57*0,4</t>
  </si>
  <si>
    <t>1951379084</t>
  </si>
  <si>
    <t>Poznámka k položce:_x000d_
sondy</t>
  </si>
  <si>
    <t>1237804832</t>
  </si>
  <si>
    <t>-1852881118</t>
  </si>
  <si>
    <t>Poznámka k položce:_x000d_
výkop, 10% z celkové kubatury, viz. příloha D.1.1.1.</t>
  </si>
  <si>
    <t>((52*0,44)-(36*0,5)+(0,25*27))*0,1</t>
  </si>
  <si>
    <t>-1795003315</t>
  </si>
  <si>
    <t>Poznámka k položce:_x000d_
výkop pro úpravu podloží, 10% z celkové kubatury, viz. příloha D.1.1.1.</t>
  </si>
  <si>
    <t>(57*0,4)*0,1</t>
  </si>
  <si>
    <t>586230523</t>
  </si>
  <si>
    <t>Poznámka k položce:_x000d_
ornice pro ohumusování, viz. příloha D.1.1.1., D.1.1.3., D.1.1.4., D.1.1.6</t>
  </si>
  <si>
    <t>(32+71)*0,15</t>
  </si>
  <si>
    <t>-1063063336</t>
  </si>
  <si>
    <t>Poznámka k položce:_x000d_
výkop pro úpravu podloží, viz. příloha D.1.1.1.</t>
  </si>
  <si>
    <t>-1035300036</t>
  </si>
  <si>
    <t>855852274</t>
  </si>
  <si>
    <t>Poznámka k položce:_x000d_
ornice pro ohumusování, viz. příloha D.1.1.1., D.1.1.3., D.1.1.4., D.1.1.6.</t>
  </si>
  <si>
    <t>1304846035</t>
  </si>
  <si>
    <t>57*0,4*1,8</t>
  </si>
  <si>
    <t>-1615682107</t>
  </si>
  <si>
    <t>((52*0,44)-(36*0,5)+(0,25*27))*1,8</t>
  </si>
  <si>
    <t>-2109725956</t>
  </si>
  <si>
    <t>127346560</t>
  </si>
  <si>
    <t>(52*0,44)-(36*0,5)+(0,25*27)</t>
  </si>
  <si>
    <t>181351003</t>
  </si>
  <si>
    <t>Rozprostření ornice tl vrstvy do 200 mm pl do 100 m2 v rovině nebo ve svahu do 1:5 strojně</t>
  </si>
  <si>
    <t>-524052909</t>
  </si>
  <si>
    <t>https://podminky.urs.cz/item/CS_URS_2021_01/181351003</t>
  </si>
  <si>
    <t>Poznámka k položce:_x000d_
zeleň, viz. příloha D.1.1.1., D.1.1.3., D.1.1.4., D.1.1.6.</t>
  </si>
  <si>
    <t>5,5+3+4,6+18,9</t>
  </si>
  <si>
    <t>181411131</t>
  </si>
  <si>
    <t>Založení parkového trávníku výsevem plochy do 1000 m2 v rovině a ve svahu do 1:5</t>
  </si>
  <si>
    <t>1168571338</t>
  </si>
  <si>
    <t>https://podminky.urs.cz/item/CS_URS_2021_01/181411131</t>
  </si>
  <si>
    <t>Poznámka k položce:_x000d_
viz. příloha D.1.1.1., D.1.1.3., D.1.1.4., D.1.1.6.</t>
  </si>
  <si>
    <t>00572410</t>
  </si>
  <si>
    <t>osivo směs travní parková</t>
  </si>
  <si>
    <t>kg</t>
  </si>
  <si>
    <t>-617746172</t>
  </si>
  <si>
    <t>https://podminky.urs.cz/item/CS_URS_2021_01/00572410</t>
  </si>
  <si>
    <t>Poznámka k položce:_x000d_
+ztratné, viz. příloha D.1.1.1., D.1.1.3., D.1.1.4., D.1.1.6.</t>
  </si>
  <si>
    <t>(32*0,03*1,15)</t>
  </si>
  <si>
    <t>181411132</t>
  </si>
  <si>
    <t>Založení parkového trávníku výsevem plochy do 1000 m2 ve svahu do 1:2</t>
  </si>
  <si>
    <t>-1465484971</t>
  </si>
  <si>
    <t>https://podminky.urs.cz/item/CS_URS_2021_01/181411132</t>
  </si>
  <si>
    <t>71</t>
  </si>
  <si>
    <t>-931155676</t>
  </si>
  <si>
    <t>71*0,03*1,15</t>
  </si>
  <si>
    <t>181951111</t>
  </si>
  <si>
    <t>Úprava pláně v hornině třídy těžitelnosti I, skupiny 1 až 3 bez zhutnění strojně</t>
  </si>
  <si>
    <t>455544572</t>
  </si>
  <si>
    <t>https://podminky.urs.cz/item/CS_URS_2021_01/181951111</t>
  </si>
  <si>
    <t>Poznámka k položce:_x000d_
zeleň, viz. příloha D.1.1.1., D.1.1.3., D.1.1.4, D.1.1.6.</t>
  </si>
  <si>
    <t>1293351318</t>
  </si>
  <si>
    <t>Poznámka k položce:_x000d_
zpevněné plochy, viz. příloha D.1.1.1., D.1.1.3., D.1.1.4.</t>
  </si>
  <si>
    <t>52+7+5+22+(40*0,5)</t>
  </si>
  <si>
    <t>182151111</t>
  </si>
  <si>
    <t>Svahování v zářezech v hornině třídy těžitelnosti I, skupiny 1 až 3 strojně</t>
  </si>
  <si>
    <t>954479772</t>
  </si>
  <si>
    <t>https://podminky.urs.cz/item/CS_URS_2021_01/182151111</t>
  </si>
  <si>
    <t>182351023</t>
  </si>
  <si>
    <t>Rozprostření ornice pl do 100 m2 ve svahu přes 1:5 tl vrstvy do 200 mm strojně</t>
  </si>
  <si>
    <t>-2021860148</t>
  </si>
  <si>
    <t>https://podminky.urs.cz/item/CS_URS_2021_01/182351023</t>
  </si>
  <si>
    <t>-816250553</t>
  </si>
  <si>
    <t>Poznámka k položce:_x000d_
osazené do betonového lože C20/25nXF3 s opěrou, viz. příloha D.1.1.1., D.1.1.3., D.1.1.4., D.1.1.6.</t>
  </si>
  <si>
    <t>786803936</t>
  </si>
  <si>
    <t>7/0,11*1,01</t>
  </si>
  <si>
    <t>-359393646</t>
  </si>
  <si>
    <t>Poznámka k položce:_x000d_
úprava podloží ŠD fr. O/63 v tl. 250-400 mm, v rozpočtu se počítá tl. 400 mm, viz. příloha D.1.1.1., D.1.1.6.</t>
  </si>
  <si>
    <t>(52+(10*0,5))*2</t>
  </si>
  <si>
    <t>1129147761</t>
  </si>
  <si>
    <t>Poznámka k položce:_x000d_
komunikace vozidlová-kryt živice, viz. příloha D.1.1.1., D.1.1.3., D.1.1.4., D.1.1.6.</t>
  </si>
  <si>
    <t>(7+25+20)+(10*0,5)</t>
  </si>
  <si>
    <t>1438470236</t>
  </si>
  <si>
    <t>Poznámka k položce:_x000d_
oprava vjezdu, ŠD fr. 0/32, viz. příloha D.1.1.1., D.1.1.4.</t>
  </si>
  <si>
    <t>-925169995</t>
  </si>
  <si>
    <t>Poznámka k položce:_x000d_
zpevněná plocha u přístřešku, viz. příloha D.1.1.1., D.1.1.3., D.1.1.6.</t>
  </si>
  <si>
    <t>950263890</t>
  </si>
  <si>
    <t>Poznámka k položce:_x000d_
úprava podloží u opravy vjezdu a zpevněné plochy u přístřešku, ŠD fr. 0/63 v tl. 250 mm, viz. příloha D.1.1.1., D.1.1.6.</t>
  </si>
  <si>
    <t>5+22</t>
  </si>
  <si>
    <t>564871116</t>
  </si>
  <si>
    <t>Podklad ze štěrkodrtě ŠD tl. 300 mm</t>
  </si>
  <si>
    <t>757215312</t>
  </si>
  <si>
    <t>https://podminky.urs.cz/item/CS_URS_2021_01/564871116</t>
  </si>
  <si>
    <t>Poznámka k položce:_x000d_
napojení na stávající plochy, viz. příloha D.1.1.1., D.1.1.3., D.1.1.4.</t>
  </si>
  <si>
    <t>-1243867566</t>
  </si>
  <si>
    <t>Poznámka k položce:_x000d_
komunikace vozidlová, viz. příloha D.1.1.1., D.1.1.3., D.1.1.4., D.1.1.6.</t>
  </si>
  <si>
    <t>7+25+20</t>
  </si>
  <si>
    <t>-1963219504</t>
  </si>
  <si>
    <t>-209015506</t>
  </si>
  <si>
    <t>-1006915631</t>
  </si>
  <si>
    <t>Poznámka k položce:_x000d_
živičný koberec, viz. příloha D.1.1.1., D.1.1.3., D.1.1.4., D.1.1.6.</t>
  </si>
  <si>
    <t>-1369194507</t>
  </si>
  <si>
    <t>Poznámka k položce:_x000d_
komunikace vozidková, viz. příloha D.1.1.1., D.1.1.3., D.1.1.4., D.1.1.6.</t>
  </si>
  <si>
    <t>1260278071</t>
  </si>
  <si>
    <t>-22610858</t>
  </si>
  <si>
    <t>581121215</t>
  </si>
  <si>
    <t>Kryt cementobetonový vozovek skupiny CB II tl 150 mm</t>
  </si>
  <si>
    <t>1445947502</t>
  </si>
  <si>
    <t>https://podminky.urs.cz/item/CS_URS_2021_01/581121215</t>
  </si>
  <si>
    <t>Poznámka k položce:_x000d_
oprava vjezdu, viz. příloha D.1.1.1., D.1.1.4.</t>
  </si>
  <si>
    <t>596211210</t>
  </si>
  <si>
    <t>Kladení zámkové dlažby komunikací pro pěší tl 80 mm skupiny A pl do 50 m2</t>
  </si>
  <si>
    <t>-575395189</t>
  </si>
  <si>
    <t>https://podminky.urs.cz/item/CS_URS_2021_01/596211210</t>
  </si>
  <si>
    <t>-1295203710</t>
  </si>
  <si>
    <t>Poznámka k položce:_x000d_
zpevněná plocha u přístřešku+ztratné, viz. příloha D.1.1.1., D.1.1.3., D.1.1.6.</t>
  </si>
  <si>
    <t>5*1,03</t>
  </si>
  <si>
    <t>-331216395</t>
  </si>
  <si>
    <t>-2103113985</t>
  </si>
  <si>
    <t>1047413266</t>
  </si>
  <si>
    <t>Poznámka k položce:_x000d_
osazený do betonového lože C/20/25nXF3 s opěrou, viz. příloha D.1.1.1., D.1.1.3., D.1.1.4., D.1.1.6.</t>
  </si>
  <si>
    <t>6+5+5+5</t>
  </si>
  <si>
    <t>2007562347</t>
  </si>
  <si>
    <t>(6+5+5+5)*1,01</t>
  </si>
  <si>
    <t>-1312429363</t>
  </si>
  <si>
    <t>Poznámka k položce:_x000d_
osazený do betonového lože C20/25nXF3 s opěrou, viz. příloha D.1.1.1., D.1.1.3., D.1.1.4., D.1.1.6.</t>
  </si>
  <si>
    <t>4+3+3</t>
  </si>
  <si>
    <t>-436634939</t>
  </si>
  <si>
    <t>Poznámka k položce:_x000d_
barva přírodní+ztratné, viz. příloha D.1.1.1., D.1.1.3., D.1.1.4., D.1.1.6.</t>
  </si>
  <si>
    <t>(4+3+3)*1,01</t>
  </si>
  <si>
    <t>-1064422968</t>
  </si>
  <si>
    <t>Poznámka k položce:_x000d_
pod palisády a obrubníky, (odhad), viz. příloha D.1.1.1.</t>
  </si>
  <si>
    <t>919121132</t>
  </si>
  <si>
    <t>Těsnění spár zálivkou za studena pro komůrky š 20 mm hl 40 mm s těsnicím profilem</t>
  </si>
  <si>
    <t>2084407500</t>
  </si>
  <si>
    <t>https://podminky.urs.cz/item/CS_URS_2021_01/919121132</t>
  </si>
  <si>
    <t>Poznámka k položce:_x000d_
v krytu ze živice a betonu, viz. příloha D.1.1.1.</t>
  </si>
  <si>
    <t>163+263+8+4+6</t>
  </si>
  <si>
    <t>-220335672</t>
  </si>
  <si>
    <t>Poznámka k položce:_x000d_
úprava podloží u komunikace ŠD fr. O/63 v tl. 250-400 mm, v rozpočtu se počítá tl. 400, PP40kN/m, viz. příloha D.1.1.1.</t>
  </si>
  <si>
    <t>52+(10*0,5)</t>
  </si>
  <si>
    <t>919735122</t>
  </si>
  <si>
    <t>Řezání stávajícího betonového krytu hl do 100 mm</t>
  </si>
  <si>
    <t>-19690872</t>
  </si>
  <si>
    <t>https://podminky.urs.cz/item/CS_URS_2021_01/919735122</t>
  </si>
  <si>
    <t>Poznámka k položce:_x000d_
oprava stávajícího vjezdu-kryt beton, viz. příloha D.1.1.1., D.1.1.4.</t>
  </si>
  <si>
    <t>52</t>
  </si>
  <si>
    <t>-66057913</t>
  </si>
  <si>
    <t>53</t>
  </si>
  <si>
    <t>1652755866</t>
  </si>
  <si>
    <t>54</t>
  </si>
  <si>
    <t>-1852944124</t>
  </si>
  <si>
    <t>2021_27_03_c - B - Vedlejší a ostatní náklady</t>
  </si>
  <si>
    <t xml:space="preserve">    VRN1 - Průzkumné, geodetické a projektové práce</t>
  </si>
  <si>
    <t xml:space="preserve">    VRN9 - Ostatní náklady</t>
  </si>
  <si>
    <t>VRN1</t>
  </si>
  <si>
    <t>Průzkumné, geodetické a projektové práce</t>
  </si>
  <si>
    <t>011314000</t>
  </si>
  <si>
    <t>Archeologický dohled</t>
  </si>
  <si>
    <t>-508710233</t>
  </si>
  <si>
    <t>https://podminky.urs.cz/item/CS_URS_2021_01/011314000</t>
  </si>
  <si>
    <t>012203000</t>
  </si>
  <si>
    <t>Geodetické práce při provádění stavby</t>
  </si>
  <si>
    <t>-1379381782</t>
  </si>
  <si>
    <t>https://podminky.urs.cz/item/CS_URS_2021_01/012203000</t>
  </si>
  <si>
    <t>012303000</t>
  </si>
  <si>
    <t>Geodetické práce po výstavbě</t>
  </si>
  <si>
    <t>323437490</t>
  </si>
  <si>
    <t>https://podminky.urs.cz/item/CS_URS_2021_01/012303000</t>
  </si>
  <si>
    <t>013254000</t>
  </si>
  <si>
    <t>Dokumentace skutečného provedení stavby</t>
  </si>
  <si>
    <t>-251188293</t>
  </si>
  <si>
    <t>https://podminky.urs.cz/item/CS_URS_2021_01/013254000</t>
  </si>
  <si>
    <t>034002000</t>
  </si>
  <si>
    <t>Zabezpečení staveniště</t>
  </si>
  <si>
    <t>1065215213</t>
  </si>
  <si>
    <t>https://podminky.urs.cz/item/CS_URS_2021_01/034002000</t>
  </si>
  <si>
    <t>Poznámka k položce:_x000d_
zabezpečení staveniště v souladu s nařízením vlády 591/2006 Sb.</t>
  </si>
  <si>
    <t>041203000</t>
  </si>
  <si>
    <t>Technický dozor investora</t>
  </si>
  <si>
    <t>1002640705</t>
  </si>
  <si>
    <t>https://podminky.urs.cz/item/CS_URS_2021_01/041203000</t>
  </si>
  <si>
    <t>VRN9</t>
  </si>
  <si>
    <t>Ostatní náklady</t>
  </si>
  <si>
    <t>091003000</t>
  </si>
  <si>
    <t>Ostatní náklady bez rozlišení</t>
  </si>
  <si>
    <t>-219661933</t>
  </si>
  <si>
    <t>https://podminky.urs.cz/item/CS_URS_2021_01/091003000</t>
  </si>
  <si>
    <t>091504000</t>
  </si>
  <si>
    <t>Náklady související s publikační činností</t>
  </si>
  <si>
    <t>-582389341</t>
  </si>
  <si>
    <t>https://podminky.urs.cz/item/CS_URS_2021_01/091504000</t>
  </si>
  <si>
    <t>2021_27_04 - SO 101 Zpěvněné plochy - odvodnění - Uznatelné náklady</t>
  </si>
  <si>
    <t xml:space="preserve">    4 - Vodorovné konstrukce</t>
  </si>
  <si>
    <t>119001405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</si>
  <si>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plastového, jmenovité světlosti DN do 200 mm</t>
  </si>
  <si>
    <t>-853680181</t>
  </si>
  <si>
    <t>https://podminky.urs.cz/item/CS_URS_2021_02/119001405</t>
  </si>
  <si>
    <t>1,1+1,1+1,1+1,1+1,1</t>
  </si>
  <si>
    <t>119001412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</si>
  <si>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betonového, kameninového nebo železobetonového, světlosti DN přes 200 do 500 mm</t>
  </si>
  <si>
    <t>-240971303</t>
  </si>
  <si>
    <t>https://podminky.urs.cz/item/CS_URS_2021_02/119001412</t>
  </si>
  <si>
    <t>1,1</t>
  </si>
  <si>
    <t>119001421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</si>
  <si>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</si>
  <si>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1953163576</t>
  </si>
  <si>
    <t>https://podminky.urs.cz/item/CS_URS_2021_02/119001421</t>
  </si>
  <si>
    <t>1,1+1,1+1,1+1,1+1,1+1,1+4+1,1+1,1+1,1+1,1+1,1</t>
  </si>
  <si>
    <t>132254202</t>
  </si>
  <si>
    <t>Hloubení zapažených rýh šířky přes 800 do 2 000 mm strojně s urovnáním dna do předepsaného profilu a spádu v hornině třídy těžitelnosti I skupiny 3 přes 20 do 50 m3</t>
  </si>
  <si>
    <t>-500060554</t>
  </si>
  <si>
    <t>https://podminky.urs.cz/item/CS_URS_2021_02/132254202</t>
  </si>
  <si>
    <t>"Hp1" 2*1,1*1,5</t>
  </si>
  <si>
    <t>"Hp2" 2*1,1*1,5</t>
  </si>
  <si>
    <t>"Hp3" 3*1,1*1,5</t>
  </si>
  <si>
    <t>"Hp4" 2*1,1*1,5</t>
  </si>
  <si>
    <t>"UV1" 1*1*1,4</t>
  </si>
  <si>
    <t>"UV2" 1*1*1,4</t>
  </si>
  <si>
    <t>"UV3" 1*1*1,4</t>
  </si>
  <si>
    <t>"UV4" 1*1*1,5</t>
  </si>
  <si>
    <t>"OV1" 12*1,1*1,9</t>
  </si>
  <si>
    <t>"OV2" 1,5*1,1*1,5</t>
  </si>
  <si>
    <t>Příplatek k cenám hloubených vykopávek za ztížení vykopávky v blízkosti podzemního vedení nebo výbušnin pro jakoukoliv třídu horniny</t>
  </si>
  <si>
    <t>98373325</t>
  </si>
  <si>
    <t>https://podminky.urs.cz/item/CS_URS_2021_02/139001101</t>
  </si>
  <si>
    <t>(5,5+1,1+16,1)*1,1*0,9</t>
  </si>
  <si>
    <t>139911123</t>
  </si>
  <si>
    <t>Bourání konstrukcí v hloubených vykopávkách ručně s přemístěním suti na hromady na vzdálenost do 20 m nebo s naložením na dopravní prostředek z betonu železového nebo předpjatého</t>
  </si>
  <si>
    <t>2059901042</t>
  </si>
  <si>
    <t>https://podminky.urs.cz/item/CS_URS_2021_02/139911123</t>
  </si>
  <si>
    <t>0,2*0,2*0,25</t>
  </si>
  <si>
    <t>151101101</t>
  </si>
  <si>
    <t>Zřízení pažení a rozepření stěn rýh pro podzemní vedení příložné pro jakoukoliv mezerovitost, hloubky do 2 m</t>
  </si>
  <si>
    <t>1685541512</t>
  </si>
  <si>
    <t>https://podminky.urs.cz/item/CS_URS_2021_02/151101101</t>
  </si>
  <si>
    <t>"Hp1" 2*2*1,5</t>
  </si>
  <si>
    <t>"Hp2" 2*2*1,5</t>
  </si>
  <si>
    <t>"Hp3" 3*2*1,5</t>
  </si>
  <si>
    <t>"Hp4" 2*2*1,5</t>
  </si>
  <si>
    <t>"UV1" 1*4*1,4</t>
  </si>
  <si>
    <t>"UV2" 1*4*1,4</t>
  </si>
  <si>
    <t>"UV3" 1*4*1,4</t>
  </si>
  <si>
    <t>"UV4" 1*4*1,5</t>
  </si>
  <si>
    <t>"OV1" 12*2*1,9</t>
  </si>
  <si>
    <t>"OV2" 1,5*2*1,5</t>
  </si>
  <si>
    <t>151101102</t>
  </si>
  <si>
    <t>Zřízení pažení a rozepření stěn rýh pro podzemní vedení příložné pro jakoukoliv mezerovitost, hloubky přes 2 do 4 m</t>
  </si>
  <si>
    <t>-1020251887</t>
  </si>
  <si>
    <t>https://podminky.urs.cz/item/CS_URS_2021_02/151101102</t>
  </si>
  <si>
    <t>3*0,8*2</t>
  </si>
  <si>
    <t>151101111</t>
  </si>
  <si>
    <t>Odstranění pažení a rozepření stěn rýh pro podzemní vedení s uložením materiálu na vzdálenost do 3 m od kraje výkopu příložné, hloubky do 2 m</t>
  </si>
  <si>
    <t>193784389</t>
  </si>
  <si>
    <t>https://podminky.urs.cz/item/CS_URS_2021_02/151101111</t>
  </si>
  <si>
    <t>151101112</t>
  </si>
  <si>
    <t>Odstranění pažení a rozepření stěn rýh pro podzemní vedení s uložením materiálu na vzdálenost do 3 m od kraje výkopu příložné, hloubky přes 2 do 4 m</t>
  </si>
  <si>
    <t>227450057</t>
  </si>
  <si>
    <t>https://podminky.urs.cz/item/CS_URS_2021_02/151101112</t>
  </si>
  <si>
    <t>162251101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</si>
  <si>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</si>
  <si>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-945365036</t>
  </si>
  <si>
    <t>https://podminky.urs.cz/item/CS_URS_2021_02/162251101</t>
  </si>
  <si>
    <t>"Hp1" 2*1,1*1,0</t>
  </si>
  <si>
    <t>"Hp2" 2*1,1*1,0</t>
  </si>
  <si>
    <t>"Hp3" 3*1,1*1,0</t>
  </si>
  <si>
    <t>"Hp4" 2*1,1*1,0</t>
  </si>
  <si>
    <t>"UV1" 1*1*0,9</t>
  </si>
  <si>
    <t>"UV2" 1*1*0,9</t>
  </si>
  <si>
    <t>"UV3" 1*1*0,9</t>
  </si>
  <si>
    <t>"UV4" 1*1*0,9</t>
  </si>
  <si>
    <t>"OV1" 12*1,1*1,4</t>
  </si>
  <si>
    <t>"OV2" 1,5*1,1*1,0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</si>
  <si>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</si>
  <si>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-1903232757</t>
  </si>
  <si>
    <t>https://podminky.urs.cz/item/CS_URS_2021_02/162751117</t>
  </si>
  <si>
    <t>"Hp1" 2*1,1*0,5</t>
  </si>
  <si>
    <t>"Hp2" 2*1,1*0,5</t>
  </si>
  <si>
    <t>"Hp3" 3*1,1*0,5</t>
  </si>
  <si>
    <t>"Hp4" 2*1,1*0,5</t>
  </si>
  <si>
    <t>"UV1" 1*1*0,5</t>
  </si>
  <si>
    <t>"UV2" 1*1*0,5</t>
  </si>
  <si>
    <t>"UV3" 1*1*0,5</t>
  </si>
  <si>
    <t>"UV4" 1*1*0,5</t>
  </si>
  <si>
    <t>"OV1" 12*1,1*0,5</t>
  </si>
  <si>
    <t>"OV2" 1,5*1,1*0,5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</si>
  <si>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</si>
  <si>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</si>
  <si>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1804467306</t>
  </si>
  <si>
    <t>https://podminky.urs.cz/item/CS_URS_2021_02/162751119</t>
  </si>
  <si>
    <t>"Hp1" 2*1,1*0,5*6</t>
  </si>
  <si>
    <t>"Hp2" 2*1,1*0,5*6</t>
  </si>
  <si>
    <t>"Hp3" 3*1,1*0,5*6</t>
  </si>
  <si>
    <t>"Hp4" 2*1,1*0,5*6</t>
  </si>
  <si>
    <t>"UV1" 1*1*0,5*6</t>
  </si>
  <si>
    <t>"UV2" 1*1*0,5*6</t>
  </si>
  <si>
    <t>"UV3" 1*1*0,5*6</t>
  </si>
  <si>
    <t>"UV4" 1*1*0,5*6</t>
  </si>
  <si>
    <t>"OV1" 12*1,1*0,5*6</t>
  </si>
  <si>
    <t>"OV2" 1,5*1,1*0,5*6</t>
  </si>
  <si>
    <t>Nakládání, skládání a překládání neulehlého výkopku nebo sypaniny strojně nakládání, množství do 100 m3, z horniny třídy těžitelnosti I, skupiny 1 až 3</t>
  </si>
  <si>
    <t>734018106</t>
  </si>
  <si>
    <t>https://podminky.urs.cz/item/CS_URS_2021_02/167151101</t>
  </si>
  <si>
    <t>171201231</t>
  </si>
  <si>
    <t>Poplatek za uložení stavebního odpadu na recyklační skládce (skládkovné) zeminy a kamení zatříděného do Katalogu odpadů pod kódem 17 05 04</t>
  </si>
  <si>
    <t>-1444775882</t>
  </si>
  <si>
    <t>https://podminky.urs.cz/item/CS_URS_2021_02/171201231</t>
  </si>
  <si>
    <t>"Hp1" 2*1,1*0,5*1,665</t>
  </si>
  <si>
    <t>"Hp2" 2*1,1*0,5*1,665</t>
  </si>
  <si>
    <t>"Hp3" 3*1,1*0,5*1,665</t>
  </si>
  <si>
    <t>"Hp4" 2*1,1*0,5*1,665</t>
  </si>
  <si>
    <t>"UV1" 1*1*0,5*1,665</t>
  </si>
  <si>
    <t>"UV2" 1*1*0,5*1,665</t>
  </si>
  <si>
    <t>"UV3" 1*1*0,5*1,665</t>
  </si>
  <si>
    <t>"UV4" 1*1*0,5*1,665</t>
  </si>
  <si>
    <t>"OV1" 12*1,1*0,5*1,665</t>
  </si>
  <si>
    <t>"OV2" 1,5*1,1*0,5*1,665</t>
  </si>
  <si>
    <t>Uložení sypaniny na skládky nebo meziskládky bez hutnění s upravením uložené sypaniny do předepsaného tvaru</t>
  </si>
  <si>
    <t>1987357811</t>
  </si>
  <si>
    <t>https://podminky.urs.cz/item/CS_URS_2021_02/171251201</t>
  </si>
  <si>
    <t>174151101</t>
  </si>
  <si>
    <t>Zásyp sypaninou z jakékoliv horniny strojně s uložením výkopku ve vrstvách se zhutněním jam, šachet, rýh nebo kolem objektů v těchto vykopávkách</t>
  </si>
  <si>
    <t>1265510761</t>
  </si>
  <si>
    <t>https://podminky.urs.cz/item/CS_URS_2021_02/174151101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</si>
  <si>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</si>
  <si>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-704015894</t>
  </si>
  <si>
    <t>https://podminky.urs.cz/item/CS_URS_2021_02/175151101</t>
  </si>
  <si>
    <t>"Hp1" 2*1,1*0,4</t>
  </si>
  <si>
    <t>"Hp2" 2*1,1*0,4</t>
  </si>
  <si>
    <t>"Hp3" 3*1,1*0,4</t>
  </si>
  <si>
    <t>"Hp4" 2*1,1*0,4</t>
  </si>
  <si>
    <t>"UV1" 1*1*0,4</t>
  </si>
  <si>
    <t>"UV2" 1*1*0,4</t>
  </si>
  <si>
    <t>"UV3" 1*1*0,4</t>
  </si>
  <si>
    <t>"UV4" 1*1*0,4</t>
  </si>
  <si>
    <t>"OV1" 12*1,1*0,4</t>
  </si>
  <si>
    <t>"OV2" 1,5*1,1*0,4</t>
  </si>
  <si>
    <t>58331351</t>
  </si>
  <si>
    <t>kamenivo těžené drobné frakce 0/4</t>
  </si>
  <si>
    <t>752591303</t>
  </si>
  <si>
    <t>https://podminky.urs.cz/item/CS_URS_2021_02/58331351</t>
  </si>
  <si>
    <t>"Hp1" 2*1,1*0,4*1,885</t>
  </si>
  <si>
    <t>"Hp2" 2*1,1*0,4*1,885</t>
  </si>
  <si>
    <t>"Hp3" 3*1,1*0,4*1,885</t>
  </si>
  <si>
    <t>"Hp4" 2*1,1*0,4*1,885</t>
  </si>
  <si>
    <t>"UV1" 1*1*0,4*1,885</t>
  </si>
  <si>
    <t>"UV2" 1*1*0,4*1,885</t>
  </si>
  <si>
    <t>"UV3" 1*1*0,4*1,885</t>
  </si>
  <si>
    <t>"UV4" 1*1*0,4*1,885</t>
  </si>
  <si>
    <t>"OV1" 12*1,1*0,4*1,885</t>
  </si>
  <si>
    <t>"OV2" 1,5*1,1*0,4*1,885</t>
  </si>
  <si>
    <t>359901111</t>
  </si>
  <si>
    <t>Vyčištění stok jakékoliv výšky</t>
  </si>
  <si>
    <t>-1540815421</t>
  </si>
  <si>
    <t>https://podminky.urs.cz/item/CS_URS_2021_02/359901111</t>
  </si>
  <si>
    <t>"UV1" 6</t>
  </si>
  <si>
    <t>"UV2" 6</t>
  </si>
  <si>
    <t>"UV3" 102,5</t>
  </si>
  <si>
    <t>"UV4" 61,5</t>
  </si>
  <si>
    <t>359901211</t>
  </si>
  <si>
    <t>Monitoring stok (kamerový systém) jakékoli výšky nová kanalizace</t>
  </si>
  <si>
    <t>580369814</t>
  </si>
  <si>
    <t>https://podminky.urs.cz/item/CS_URS_2021_02/359901211</t>
  </si>
  <si>
    <t>"OV1" 12</t>
  </si>
  <si>
    <t>"OV2" 1</t>
  </si>
  <si>
    <t>359901212</t>
  </si>
  <si>
    <t>Monitoring stok (kamerový systém) jakékoli výšky stávající kanalizace</t>
  </si>
  <si>
    <t>-1048356134</t>
  </si>
  <si>
    <t>https://podminky.urs.cz/item/CS_URS_2021_02/359901212</t>
  </si>
  <si>
    <t>Vodorovné konstrukce</t>
  </si>
  <si>
    <t>451572111</t>
  </si>
  <si>
    <t>Lože pod potrubí, stoky a drobné objekty v otevřeném výkopu z kameniva drobného těženého 0 až 4 mm</t>
  </si>
  <si>
    <t>197597342</t>
  </si>
  <si>
    <t>https://podminky.urs.cz/item/CS_URS_2021_02/451572111</t>
  </si>
  <si>
    <t>"Hp1" 2*1,1*0,1</t>
  </si>
  <si>
    <t>"Hp2" 2*1,1*0,1</t>
  </si>
  <si>
    <t>"Hp3" 3*1,1*0,1</t>
  </si>
  <si>
    <t>"Hp4" 2*1,1*0,1</t>
  </si>
  <si>
    <t>"UV1" 1*1*0,1</t>
  </si>
  <si>
    <t>"UV2" 1*1*0,1</t>
  </si>
  <si>
    <t>"UV3" 1*1*0,1</t>
  </si>
  <si>
    <t>"UV4" 1*1*0,1</t>
  </si>
  <si>
    <t>"OV1" 12*1,1*0,1</t>
  </si>
  <si>
    <t>"OV2" 1,5*1,1*0,1</t>
  </si>
  <si>
    <t>452311151</t>
  </si>
  <si>
    <t>Podkladní a zajišťovací konstrukce z betonu prostého v otevřeném výkopu desky pod potrubí, stoky a drobné objekty z betonu tř. C 20/25</t>
  </si>
  <si>
    <t>131014651</t>
  </si>
  <si>
    <t>https://podminky.urs.cz/item/CS_URS_2021_02/452311151</t>
  </si>
  <si>
    <t>"UV+OV" 6*0,6*0,6*0,1</t>
  </si>
  <si>
    <t>452313151</t>
  </si>
  <si>
    <t>Podkladní a zajišťovací konstrukce z betonu prostého v otevřeném výkopu bloky pro potrubí z betonu tř. C 20/25</t>
  </si>
  <si>
    <t>1103954805</t>
  </si>
  <si>
    <t>https://podminky.urs.cz/item/CS_URS_2021_02/452313151</t>
  </si>
  <si>
    <t>"patní kolena" 4*0,5*0,5*0,4</t>
  </si>
  <si>
    <t>452351101</t>
  </si>
  <si>
    <t>Bednění podkladních a zajišťovacích konstrukcí v otevřeném výkopu desek nebo sedlových loží pod potrubí, stoky a drobné objekty</t>
  </si>
  <si>
    <t>-78775245</t>
  </si>
  <si>
    <t>https://podminky.urs.cz/item/CS_URS_2021_02/452351101</t>
  </si>
  <si>
    <t>"UV+OV" 6*(0,6*0,1*4)</t>
  </si>
  <si>
    <t>452353101</t>
  </si>
  <si>
    <t>Bednění podkladních a zajišťovacích konstrukcí v otevřeném výkopu bloků pro potrubí</t>
  </si>
  <si>
    <t>-359934117</t>
  </si>
  <si>
    <t>https://podminky.urs.cz/item/CS_URS_2021_02/452353101</t>
  </si>
  <si>
    <t>"patní kolena" 4*(0,5*0,4*4)</t>
  </si>
  <si>
    <t>8313831KP</t>
  </si>
  <si>
    <t>Příplatek za zřízení kanalizační přípojky DN 150 na potrubí betonovém DN 600</t>
  </si>
  <si>
    <t>-1454100272</t>
  </si>
  <si>
    <t>"OV1" 1</t>
  </si>
  <si>
    <t>857242122</t>
  </si>
  <si>
    <t>Montáž litinových tvarovek na potrubí litinovém tlakovém jednoosých na potrubí z trub přírubových v otevřeném výkopu, kanálu nebo v šachtě DN 80</t>
  </si>
  <si>
    <t>2055726482</t>
  </si>
  <si>
    <t>https://podminky.urs.cz/item/CS_URS_2021_02/857242122</t>
  </si>
  <si>
    <t>Poznámka k položce:_x000d_
Veškeré přírubové spoje budou spojovány nerezovými šrouby.</t>
  </si>
  <si>
    <t>"nové tvarovky" 1+1+2+1</t>
  </si>
  <si>
    <t>"zpětná montáž demontovaných tvarovek" 2+2+2+2</t>
  </si>
  <si>
    <t>55253245</t>
  </si>
  <si>
    <t xml:space="preserve">trouba přírubová litinová vodovodní  PN10/16 DN 80 dl 800mm</t>
  </si>
  <si>
    <t>1408834067</t>
  </si>
  <si>
    <t>https://podminky.urs.cz/item/CS_URS_2021_02/55253245</t>
  </si>
  <si>
    <t>"Hp1" 1</t>
  </si>
  <si>
    <t>"Hp2" 1</t>
  </si>
  <si>
    <t>"Hp4" 1</t>
  </si>
  <si>
    <t>55253241</t>
  </si>
  <si>
    <t xml:space="preserve">trouba přírubová litinová vodovodní  PN10/16 DN 80 dl 500mm</t>
  </si>
  <si>
    <t>-2054896136</t>
  </si>
  <si>
    <t>https://podminky.urs.cz/item/CS_URS_2021_02/55253241</t>
  </si>
  <si>
    <t>"Hp3" 1</t>
  </si>
  <si>
    <t>55253247</t>
  </si>
  <si>
    <t xml:space="preserve">trouba přírubová litinová vodovodní  PN10/16 DN 80 dl 1000mm</t>
  </si>
  <si>
    <t>-90573497</t>
  </si>
  <si>
    <t>https://podminky.urs.cz/item/CS_URS_2021_02/55253247</t>
  </si>
  <si>
    <t>871315241</t>
  </si>
  <si>
    <t>Kanalizační potrubí z tvrdého PVC v otevřeném výkopu ve sklonu do 20 %, hladkého plnostěnného vícevrstvého, tuhost třídy SN 12 DN 150</t>
  </si>
  <si>
    <t>-1732363245</t>
  </si>
  <si>
    <t>https://podminky.urs.cz/item/CS_URS_2021_02/871315241</t>
  </si>
  <si>
    <t>877310310</t>
  </si>
  <si>
    <t>Montáž tvarovek na kanalizačním plastovém potrubí z polypropylenu PP hladkého plnostěnného kolen DN 150</t>
  </si>
  <si>
    <t>1076647041</t>
  </si>
  <si>
    <t>https://podminky.urs.cz/item/CS_URS_2021_02/877310310</t>
  </si>
  <si>
    <t>"OV1" 1+2</t>
  </si>
  <si>
    <t>28611892</t>
  </si>
  <si>
    <t>koleno kanalizační s hrdlem PP 160x30° SN10</t>
  </si>
  <si>
    <t>-964553413</t>
  </si>
  <si>
    <t>https://podminky.urs.cz/item/CS_URS_2021_02/28611892</t>
  </si>
  <si>
    <t>28611894</t>
  </si>
  <si>
    <t>koleno kanalizační s hrdlem PP 160x45° SN10</t>
  </si>
  <si>
    <t>-1320126056</t>
  </si>
  <si>
    <t>https://podminky.urs.cz/item/CS_URS_2021_02/28611894</t>
  </si>
  <si>
    <t>1+2</t>
  </si>
  <si>
    <t>877310330</t>
  </si>
  <si>
    <t>Montáž tvarovek na kanalizačním plastovém potrubí z polypropylenu PP hladkého plnostěnného spojek nebo redukcí DN 150</t>
  </si>
  <si>
    <t>1342678400</t>
  </si>
  <si>
    <t>https://podminky.urs.cz/item/CS_URS_2021_02/877310330</t>
  </si>
  <si>
    <t>28617235</t>
  </si>
  <si>
    <t>spojka přesuvná kanalizační PP DN 150</t>
  </si>
  <si>
    <t>832321630</t>
  </si>
  <si>
    <t>https://podminky.urs.cz/item/CS_URS_2021_02/28617235</t>
  </si>
  <si>
    <t>890411811</t>
  </si>
  <si>
    <t>Bourání šachet a jímek ručně velikosti obestavěného prostoru do 1,5 m3 z prefabrikovaných skruží</t>
  </si>
  <si>
    <t>-815044396</t>
  </si>
  <si>
    <t>https://podminky.urs.cz/item/CS_URS_2021_02/890411811</t>
  </si>
  <si>
    <t>"UV1" 1,25*1,57*0,05</t>
  </si>
  <si>
    <t>"UV2" 1,25*1,57*0,05</t>
  </si>
  <si>
    <t>"UV3" 1,25*1,57*0,05</t>
  </si>
  <si>
    <t>"UV4" 1,25*1,57*0,05</t>
  </si>
  <si>
    <t>891241112</t>
  </si>
  <si>
    <t>Montáž vodovodních armatur na potrubí šoupátek nebo klapek uzavíracích v otevřeném výkopu nebo v šachtách s osazením zemní soupravy (bez poklopů) DN 80</t>
  </si>
  <si>
    <t>-576722823</t>
  </si>
  <si>
    <t>https://podminky.urs.cz/item/CS_URS_2021_02/891241112</t>
  </si>
  <si>
    <t>42221303</t>
  </si>
  <si>
    <t>šoupátko pitná voda litina GGG 50 krátká stavební dl PN10/16 DN 80x180mm</t>
  </si>
  <si>
    <t>-1063908847</t>
  </si>
  <si>
    <t>https://podminky.urs.cz/item/CS_URS_2021_02/42221303</t>
  </si>
  <si>
    <t>42291073</t>
  </si>
  <si>
    <t>souprava zemní pro šoupátka DN 65-80mm Rd 1,5m</t>
  </si>
  <si>
    <t>-61850045</t>
  </si>
  <si>
    <t>https://podminky.urs.cz/item/CS_URS_2021_02/42291073</t>
  </si>
  <si>
    <t>891241811Hp</t>
  </si>
  <si>
    <t>Demontáž vodovodních hydrantů podzemních v otevřeném výkopu nebo v šachtách DN 80</t>
  </si>
  <si>
    <t>-406322634</t>
  </si>
  <si>
    <t>891241ARM</t>
  </si>
  <si>
    <t>Demontáž vodovodních tvarovek přírubových na potrubí v otevřeném výkopu nebo v šachtách DN 80</t>
  </si>
  <si>
    <t>-993652516</t>
  </si>
  <si>
    <t>"Hp1" 2</t>
  </si>
  <si>
    <t>"Hp2" 2</t>
  </si>
  <si>
    <t>"Hp3" 2</t>
  </si>
  <si>
    <t>"Hp4" 2</t>
  </si>
  <si>
    <t>891247112</t>
  </si>
  <si>
    <t>Montáž vodovodních armatur na potrubí hydrantů podzemních (bez osazení poklopů) DN 80</t>
  </si>
  <si>
    <t>-45026987</t>
  </si>
  <si>
    <t>https://podminky.urs.cz/item/CS_URS_2021_02/891247112</t>
  </si>
  <si>
    <t>892241111</t>
  </si>
  <si>
    <t>Tlakové zkoušky vodou na potrubí DN do 80</t>
  </si>
  <si>
    <t>1430464350</t>
  </si>
  <si>
    <t>https://podminky.urs.cz/item/CS_URS_2021_02/892241111</t>
  </si>
  <si>
    <t>"Hp1" 3</t>
  </si>
  <si>
    <t>"Hp2" 3</t>
  </si>
  <si>
    <t>"Hp3" 4</t>
  </si>
  <si>
    <t>"Hp4" 3</t>
  </si>
  <si>
    <t>892273122</t>
  </si>
  <si>
    <t>Proplach a dezinfekce vodovodního potrubí DN od 80 do 125</t>
  </si>
  <si>
    <t>-2075980323</t>
  </si>
  <si>
    <t>https://podminky.urs.cz/item/CS_URS_2021_02/892273122</t>
  </si>
  <si>
    <t>892351111</t>
  </si>
  <si>
    <t>Tlakové zkoušky vodou na potrubí DN 150 nebo 200</t>
  </si>
  <si>
    <t>1849165058</t>
  </si>
  <si>
    <t>https://podminky.urs.cz/item/CS_URS_2021_02/892351111</t>
  </si>
  <si>
    <t>892372111</t>
  </si>
  <si>
    <t>Tlakové zkoušky vodou zabezpečení konců potrubí při tlakových zkouškách DN do 300</t>
  </si>
  <si>
    <t>1655285838</t>
  </si>
  <si>
    <t>https://podminky.urs.cz/item/CS_URS_2021_02/892372111</t>
  </si>
  <si>
    <t>894411311</t>
  </si>
  <si>
    <t>Osazení betonových nebo železobetonových dílců pro šachty skruží rovných</t>
  </si>
  <si>
    <t>-162365252</t>
  </si>
  <si>
    <t>https://podminky.urs.cz/item/CS_URS_2021_02/894411311</t>
  </si>
  <si>
    <t>"RŠ1" 1+1</t>
  </si>
  <si>
    <t>"RŠ2" 1+1</t>
  </si>
  <si>
    <t>59224051</t>
  </si>
  <si>
    <t>skruž pro kanalizační šachty se zabudovanými stupadly 100x50x12cm</t>
  </si>
  <si>
    <t>560534246</t>
  </si>
  <si>
    <t>https://podminky.urs.cz/item/CS_URS_2021_02/59224051</t>
  </si>
  <si>
    <t>"RŠ1" 1</t>
  </si>
  <si>
    <t>"RŠ2" 1</t>
  </si>
  <si>
    <t>59224011</t>
  </si>
  <si>
    <t>prstenec šachtový vyrovnávací betonový 625x100x60mm</t>
  </si>
  <si>
    <t>698934780</t>
  </si>
  <si>
    <t>https://podminky.urs.cz/item/CS_URS_2021_02/59224011</t>
  </si>
  <si>
    <t>894412411</t>
  </si>
  <si>
    <t>Osazení betonových nebo železobetonových dílců pro šachty skruží přechodových</t>
  </si>
  <si>
    <t>52439006</t>
  </si>
  <si>
    <t>https://podminky.urs.cz/item/CS_URS_2021_02/894412411</t>
  </si>
  <si>
    <t>59224168</t>
  </si>
  <si>
    <t>skruž betonová přechodová 62,5/100x60x12cm, stupadla poplastovaná kapsová</t>
  </si>
  <si>
    <t>1046154663</t>
  </si>
  <si>
    <t>https://podminky.urs.cz/item/CS_URS_2021_02/59224168</t>
  </si>
  <si>
    <t>55</t>
  </si>
  <si>
    <t>895941111</t>
  </si>
  <si>
    <t>Zřízení vpusti kanalizační uliční z betonových dílců typ UV-50 normální</t>
  </si>
  <si>
    <t>1526824823</t>
  </si>
  <si>
    <t>https://podminky.urs.cz/item/CS_URS_2021_02/895941111</t>
  </si>
  <si>
    <t>"UV1" 1</t>
  </si>
  <si>
    <t>"UV2" 1</t>
  </si>
  <si>
    <t>"UV3" 1</t>
  </si>
  <si>
    <t>"UV4" 1</t>
  </si>
  <si>
    <t>56</t>
  </si>
  <si>
    <t>59223821</t>
  </si>
  <si>
    <t>vpusť uliční prstenec betonový 180x660x100mm</t>
  </si>
  <si>
    <t>1627966851</t>
  </si>
  <si>
    <t>https://podminky.urs.cz/item/CS_URS_2021_02/59223821</t>
  </si>
  <si>
    <t xml:space="preserve">"OV1" 1 </t>
  </si>
  <si>
    <t>57</t>
  </si>
  <si>
    <t>59223825</t>
  </si>
  <si>
    <t>vpusť uliční skruž betonová 290x500x50mm</t>
  </si>
  <si>
    <t>359405914</t>
  </si>
  <si>
    <t>https://podminky.urs.cz/item/CS_URS_2021_02/59223825</t>
  </si>
  <si>
    <t>58</t>
  </si>
  <si>
    <t>59223820</t>
  </si>
  <si>
    <t>vpusť uliční skruž betonová 290x500x50mm s osazením na kalový koš pro těžké naplaveniny</t>
  </si>
  <si>
    <t>-329912513</t>
  </si>
  <si>
    <t>https://podminky.urs.cz/item/CS_URS_2021_02/59223820</t>
  </si>
  <si>
    <t>59</t>
  </si>
  <si>
    <t>59223824</t>
  </si>
  <si>
    <t>vpusť uliční skruž betonová 590x500x50mm s výtokem (bez vložky)</t>
  </si>
  <si>
    <t>-1819456624</t>
  </si>
  <si>
    <t>https://podminky.urs.cz/item/CS_URS_2021_02/59223824</t>
  </si>
  <si>
    <t>60</t>
  </si>
  <si>
    <t>899101211</t>
  </si>
  <si>
    <t>Demontáž poklopů litinových a ocelových včetně rámů, hmotnosti jednotlivě do 50 kg</t>
  </si>
  <si>
    <t>713431862</t>
  </si>
  <si>
    <t>https://podminky.urs.cz/item/CS_URS_2021_02/899101211</t>
  </si>
  <si>
    <t>61</t>
  </si>
  <si>
    <t>899104112</t>
  </si>
  <si>
    <t>Osazení poklopů litinových a ocelových včetně rámů pro třídu zatížení D400, E600</t>
  </si>
  <si>
    <t>1625525735</t>
  </si>
  <si>
    <t>https://podminky.urs.cz/item/CS_URS_2021_02/899104112</t>
  </si>
  <si>
    <t>62</t>
  </si>
  <si>
    <t>55241015</t>
  </si>
  <si>
    <t>poklop šachtový třída D400, kruhový rám 785, vstup 600mm, s ventilací</t>
  </si>
  <si>
    <t>1028714621</t>
  </si>
  <si>
    <t>https://podminky.urs.cz/item/CS_URS_2021_02/55241015</t>
  </si>
  <si>
    <t>63</t>
  </si>
  <si>
    <t>899203211</t>
  </si>
  <si>
    <t>Demontáž mříží litinových včetně rámů, hmotnosti jednotlivě přes 100 do 150 Kg</t>
  </si>
  <si>
    <t>1091705886</t>
  </si>
  <si>
    <t>https://podminky.urs.cz/item/CS_URS_2021_02/899203211</t>
  </si>
  <si>
    <t>64</t>
  </si>
  <si>
    <t>899204112</t>
  </si>
  <si>
    <t>Osazení mříží litinových včetně rámů a košů na bahno pro třídu zatížení D400, E600</t>
  </si>
  <si>
    <t>540327868</t>
  </si>
  <si>
    <t>https://podminky.urs.cz/item/CS_URS_2021_02/899204112</t>
  </si>
  <si>
    <t>65</t>
  </si>
  <si>
    <t>55242320</t>
  </si>
  <si>
    <t>mříž vtoková litinová plochá 500x500mm</t>
  </si>
  <si>
    <t>1944906251</t>
  </si>
  <si>
    <t>https://podminky.urs.cz/item/CS_URS_2021_02/55242320</t>
  </si>
  <si>
    <t>66</t>
  </si>
  <si>
    <t>55241001</t>
  </si>
  <si>
    <t>koš kalový pod kruhovou mříž - těžký</t>
  </si>
  <si>
    <t>-946416960</t>
  </si>
  <si>
    <t>https://podminky.urs.cz/item/CS_URS_2021_02/55241001</t>
  </si>
  <si>
    <t>67</t>
  </si>
  <si>
    <t>55241000</t>
  </si>
  <si>
    <t>koš kalový pod kruhovou mříž - lehký</t>
  </si>
  <si>
    <t>1126797249</t>
  </si>
  <si>
    <t>https://podminky.urs.cz/item/CS_URS_2021_02/55241000</t>
  </si>
  <si>
    <t>286617OV</t>
  </si>
  <si>
    <t>vpusť obrubníková litinová dešťová 580x675x175 mm pro třídu zatížení B 125</t>
  </si>
  <si>
    <t>-1689625890</t>
  </si>
  <si>
    <t>69</t>
  </si>
  <si>
    <t>946617821</t>
  </si>
  <si>
    <t>https://podminky.urs.cz/item/CS_URS_2021_02/899231111</t>
  </si>
  <si>
    <t>70</t>
  </si>
  <si>
    <t>115250269</t>
  </si>
  <si>
    <t>https://podminky.urs.cz/item/CS_URS_2021_02/899331111</t>
  </si>
  <si>
    <t>899401112</t>
  </si>
  <si>
    <t>Osazení poklopů litinových šoupátkových</t>
  </si>
  <si>
    <t>-150518659</t>
  </si>
  <si>
    <t>https://podminky.urs.cz/item/CS_URS_2021_02/899401112</t>
  </si>
  <si>
    <t>72</t>
  </si>
  <si>
    <t>42291352</t>
  </si>
  <si>
    <t>poklop litinový šoupátkový pro zemní soupravy osazení do terénu a do vozovky</t>
  </si>
  <si>
    <t>1009994225</t>
  </si>
  <si>
    <t>https://podminky.urs.cz/item/CS_URS_2021_02/42291352</t>
  </si>
  <si>
    <t>73</t>
  </si>
  <si>
    <t>899401113</t>
  </si>
  <si>
    <t>Osazení poklopů litinových hydrantových</t>
  </si>
  <si>
    <t>1983336935</t>
  </si>
  <si>
    <t>https://podminky.urs.cz/item/CS_URS_2021_02/899401113</t>
  </si>
  <si>
    <t>74</t>
  </si>
  <si>
    <t>Výšková úprava uličního vstupu nebo vpusti do 200 mm zvýšením krycího hrnce, šoupěte nebo hydrantu bez úpravy armatur</t>
  </si>
  <si>
    <t>1435312891</t>
  </si>
  <si>
    <t>https://podminky.urs.cz/item/CS_URS_2021_02/899431111</t>
  </si>
  <si>
    <t>"Hp1" 1+1</t>
  </si>
  <si>
    <t>"Hp2" 1+1</t>
  </si>
  <si>
    <t>"Hp3" 1+1</t>
  </si>
  <si>
    <t>"Hp stáv." 1</t>
  </si>
  <si>
    <t>75</t>
  </si>
  <si>
    <t>Vodorovná doprava vybouraných hmot bez naložení, ale se složením a s hrubým urovnáním na vzdálenost do 1 km</t>
  </si>
  <si>
    <t>1114133496</t>
  </si>
  <si>
    <t>https://podminky.urs.cz/item/CS_URS_2021_02/997221571</t>
  </si>
  <si>
    <t>"Automaticky vygenerovaná hmotnost rozpočtovým programem" 1,76</t>
  </si>
  <si>
    <t>76</t>
  </si>
  <si>
    <t>Vodorovná doprava vybouraných hmot bez naložení, ale se složením a s hrubým urovnáním na vzdálenost Příplatek k ceně za každý další i započatý 1 km přes 1 km</t>
  </si>
  <si>
    <t>1357323868</t>
  </si>
  <si>
    <t>https://podminky.urs.cz/item/CS_URS_2021_02/997221579</t>
  </si>
  <si>
    <t>"Automaticky vygenerovaná hmotnost rozpočtovým programem násobena vzdáleností" 1,76*15</t>
  </si>
  <si>
    <t>77</t>
  </si>
  <si>
    <t>Nakládání na dopravní prostředky pro vodorovnou dopravu vybouraných hmot</t>
  </si>
  <si>
    <t>-718961458</t>
  </si>
  <si>
    <t>https://podminky.urs.cz/item/CS_URS_2021_02/997221612</t>
  </si>
  <si>
    <t>78</t>
  </si>
  <si>
    <t>997221861</t>
  </si>
  <si>
    <t>Poplatek za uložení stavebního odpadu na recyklační skládce (skládkovné) z prostého betonu zatříděného do Katalogu odpadů pod kódem 17 01 01</t>
  </si>
  <si>
    <t>518127567</t>
  </si>
  <si>
    <t>https://podminky.urs.cz/item/CS_URS_2021_02/997221861</t>
  </si>
  <si>
    <t>79</t>
  </si>
  <si>
    <t>998276101</t>
  </si>
  <si>
    <t>Přesun hmot pro trubní vedení hloubené z trub z plastických hmot nebo sklolaminátových pro vodovody nebo kanalizace v otevřeném výkopu dopravní vzdálenost do 15 m</t>
  </si>
  <si>
    <t>-1004188499</t>
  </si>
  <si>
    <t>https://podminky.urs.cz/item/CS_URS_2021_02/998276101</t>
  </si>
  <si>
    <t>"Automaticky vagenerovaná hmotnost rozpočtovým programem" 17,525</t>
  </si>
  <si>
    <t>2021_27_05 - SO 401 Přeložka vedení CETIN a.s.</t>
  </si>
  <si>
    <t>M - Práce a dodávky M</t>
  </si>
  <si>
    <t xml:space="preserve">    21-M - Elektromontáže</t>
  </si>
  <si>
    <t xml:space="preserve">    MAT - Limitka materiálu</t>
  </si>
  <si>
    <t xml:space="preserve">    MATS - Součásti sdružených položek</t>
  </si>
  <si>
    <t>954970</t>
  </si>
  <si>
    <t>Pokládka PE nebo vrapované chráničky</t>
  </si>
  <si>
    <t>-2093046634</t>
  </si>
  <si>
    <t>952369</t>
  </si>
  <si>
    <t>Pokládka žlabů ostatních</t>
  </si>
  <si>
    <t>-64760389</t>
  </si>
  <si>
    <t>952367</t>
  </si>
  <si>
    <t>Pokládka žlabů TK1</t>
  </si>
  <si>
    <t>-236347908</t>
  </si>
  <si>
    <t>955265</t>
  </si>
  <si>
    <t>Zvýšené náklady za výkop po stávajícím vedení bez jeho porušení</t>
  </si>
  <si>
    <t>159785769</t>
  </si>
  <si>
    <t>955551</t>
  </si>
  <si>
    <t>Prohloubení rýhy š. 35 cm o hl. 10 cm</t>
  </si>
  <si>
    <t>161202650</t>
  </si>
  <si>
    <t>951549</t>
  </si>
  <si>
    <t>Přesun lávky přechodové z ocelové desky</t>
  </si>
  <si>
    <t>-1196638676</t>
  </si>
  <si>
    <t>955552</t>
  </si>
  <si>
    <t>Rozšíření prohloubení výkopu hl. 10 cm, š. 10 cm</t>
  </si>
  <si>
    <t>-1143671948</t>
  </si>
  <si>
    <t>954960</t>
  </si>
  <si>
    <t>Rýha v chodn. bet. desky 35/50-70 rozšířené o 10 cm</t>
  </si>
  <si>
    <t>1443975898</t>
  </si>
  <si>
    <t>952359</t>
  </si>
  <si>
    <t>Rýha v chodníku betonové desky 35/50-70</t>
  </si>
  <si>
    <t>-418619440</t>
  </si>
  <si>
    <t>952345</t>
  </si>
  <si>
    <t>Rýha v trávě 35/70-100</t>
  </si>
  <si>
    <t>-168113596</t>
  </si>
  <si>
    <t>954958</t>
  </si>
  <si>
    <t>Rýha v trávě 35/70-100 rozšíření o 10 cm</t>
  </si>
  <si>
    <t>-1593951952</t>
  </si>
  <si>
    <t>954956</t>
  </si>
  <si>
    <t>Rýha vjezd kostky</t>
  </si>
  <si>
    <t>-1988460784</t>
  </si>
  <si>
    <t>954966</t>
  </si>
  <si>
    <t>Rýha vjezd kostky 35/70-90 rozšířené o 10 cm</t>
  </si>
  <si>
    <t>-1029067715</t>
  </si>
  <si>
    <t>954965</t>
  </si>
  <si>
    <t>Rýha vjezd litý asfalt 35/70-90 rozšířená o 10 cm</t>
  </si>
  <si>
    <t>914506463</t>
  </si>
  <si>
    <t>954955</t>
  </si>
  <si>
    <t>Rýha vjezd litý asfalt 35/70-90</t>
  </si>
  <si>
    <t>247576618</t>
  </si>
  <si>
    <t>954957</t>
  </si>
  <si>
    <t>Rýha vjezd litý beton 35/70-90</t>
  </si>
  <si>
    <t>-1421317673</t>
  </si>
  <si>
    <t>955053</t>
  </si>
  <si>
    <t>Vytyčení trasy v zastavěném terénu</t>
  </si>
  <si>
    <t>1399880525</t>
  </si>
  <si>
    <t>951349</t>
  </si>
  <si>
    <t>Zřízení a odstranění přechodové lávky z ocelové desky</t>
  </si>
  <si>
    <t>-975803424</t>
  </si>
  <si>
    <t>Práce a dodávky M</t>
  </si>
  <si>
    <t>21-M</t>
  </si>
  <si>
    <t>Elektromontáže</t>
  </si>
  <si>
    <t>955018</t>
  </si>
  <si>
    <t>Demontáž jednoduchého patkového stožáru se vzpěrou</t>
  </si>
  <si>
    <t>2057476591</t>
  </si>
  <si>
    <t>955091</t>
  </si>
  <si>
    <t>Demontáž rozvaděče sloupového</t>
  </si>
  <si>
    <t>556535709</t>
  </si>
  <si>
    <t>955015</t>
  </si>
  <si>
    <t>Demontáž samonosných kabelů do 5 XN</t>
  </si>
  <si>
    <t>405777849</t>
  </si>
  <si>
    <t>955030</t>
  </si>
  <si>
    <t>Demontáž úložných kabelů do 50 XN</t>
  </si>
  <si>
    <t>304995988</t>
  </si>
  <si>
    <t>955029</t>
  </si>
  <si>
    <t>Demontáž úložných kabelů do 15 XN</t>
  </si>
  <si>
    <t>2130717292</t>
  </si>
  <si>
    <t>952649</t>
  </si>
  <si>
    <t>Měření stejnosměrné během stavby - první čtyřka</t>
  </si>
  <si>
    <t>693032686</t>
  </si>
  <si>
    <t>952650</t>
  </si>
  <si>
    <t>Měření stejnosměrné během stavby - další čtyřka</t>
  </si>
  <si>
    <t>-1100193805</t>
  </si>
  <si>
    <t>952644</t>
  </si>
  <si>
    <t>Měření střídavé během stavby - další čtyřka</t>
  </si>
  <si>
    <t>-1534248158</t>
  </si>
  <si>
    <t>952643</t>
  </si>
  <si>
    <t>Měření střídavé během stavby - první čtyřka</t>
  </si>
  <si>
    <t>1048591280</t>
  </si>
  <si>
    <t>955000</t>
  </si>
  <si>
    <t>Montáž jedné čtyřky s oboustranným číslováním</t>
  </si>
  <si>
    <t>1672892911</t>
  </si>
  <si>
    <t>955296</t>
  </si>
  <si>
    <t>Montáž rozvaděče sloupového</t>
  </si>
  <si>
    <t>-2113036331</t>
  </si>
  <si>
    <t>954981</t>
  </si>
  <si>
    <t>Montáž samonosných kabelů do 5 XN</t>
  </si>
  <si>
    <t>-229774722</t>
  </si>
  <si>
    <t>955285</t>
  </si>
  <si>
    <t>Montáž spojky hrncové</t>
  </si>
  <si>
    <t>-1110640281</t>
  </si>
  <si>
    <t>955282</t>
  </si>
  <si>
    <t>Montáž spojky smrštitelné nad 50 čtyřek</t>
  </si>
  <si>
    <t>1151642827</t>
  </si>
  <si>
    <t>955281</t>
  </si>
  <si>
    <t>Montáž spojky smrštitelné do 50 čtyřek</t>
  </si>
  <si>
    <t>-854155278</t>
  </si>
  <si>
    <t>954990</t>
  </si>
  <si>
    <t>Montáž úložných kabelů do 15 XN</t>
  </si>
  <si>
    <t>-1564891146</t>
  </si>
  <si>
    <t>954991</t>
  </si>
  <si>
    <t>Montáž úložných kabelů do 50 XN</t>
  </si>
  <si>
    <t>626118106</t>
  </si>
  <si>
    <t>955303</t>
  </si>
  <si>
    <t>Montáž uzemnění venkovního rozvaděče</t>
  </si>
  <si>
    <t>1892886802</t>
  </si>
  <si>
    <t>955298</t>
  </si>
  <si>
    <t>Ukončení jedné čtyřky v rozvaděči</t>
  </si>
  <si>
    <t>-211746829</t>
  </si>
  <si>
    <t>955259</t>
  </si>
  <si>
    <t>Ukončení kabelu v rozvaděči</t>
  </si>
  <si>
    <t>1404584776</t>
  </si>
  <si>
    <t>958469</t>
  </si>
  <si>
    <t>Uvedení stavby do provozu</t>
  </si>
  <si>
    <t>JV</t>
  </si>
  <si>
    <t>694068528</t>
  </si>
  <si>
    <t>954988</t>
  </si>
  <si>
    <t>Vystrojení dvojitého patkovaného stožáru</t>
  </si>
  <si>
    <t>1444291558</t>
  </si>
  <si>
    <t>958556</t>
  </si>
  <si>
    <t>Zpracování dokumentace skutečného provedení nad 50 m</t>
  </si>
  <si>
    <t>1071802386</t>
  </si>
  <si>
    <t>955081</t>
  </si>
  <si>
    <t>Zrušení ukončení jedné čtyřky v rozvaděči</t>
  </si>
  <si>
    <t>1962714573</t>
  </si>
  <si>
    <t>955083</t>
  </si>
  <si>
    <t>Zrušení ukončení kabelu v rozvaděči</t>
  </si>
  <si>
    <t>1652905004</t>
  </si>
  <si>
    <t>955097</t>
  </si>
  <si>
    <t>Zrušení uzemnění venkovního rozvaděče</t>
  </si>
  <si>
    <t>1651469899</t>
  </si>
  <si>
    <t>MAT</t>
  </si>
  <si>
    <t>Limitka materiálu</t>
  </si>
  <si>
    <t>407582</t>
  </si>
  <si>
    <t>Souprava čistící 4413S</t>
  </si>
  <si>
    <t>256</t>
  </si>
  <si>
    <t>-1014056928</t>
  </si>
  <si>
    <t>306577</t>
  </si>
  <si>
    <t>Bleskojistka přípólová 230V 10A/10kA</t>
  </si>
  <si>
    <t>-1138097579</t>
  </si>
  <si>
    <t>303838</t>
  </si>
  <si>
    <t>Deska krycí plastová 150x1000 mm</t>
  </si>
  <si>
    <t>1447660855</t>
  </si>
  <si>
    <t>305789</t>
  </si>
  <si>
    <t>Drát ocelový pozinkovaný D 4,0 mm</t>
  </si>
  <si>
    <t>1047148432</t>
  </si>
  <si>
    <t>303795</t>
  </si>
  <si>
    <t>FÓlie výstražná 220 mm PE oranžová</t>
  </si>
  <si>
    <t>45906565</t>
  </si>
  <si>
    <t>303813</t>
  </si>
  <si>
    <t>Fólie výstražná 330 mm PE oranžová</t>
  </si>
  <si>
    <t>-1329120098</t>
  </si>
  <si>
    <t>303777</t>
  </si>
  <si>
    <t>Fólie výstražná 80 mm PE červenobílá</t>
  </si>
  <si>
    <t>2082651748</t>
  </si>
  <si>
    <t>315633</t>
  </si>
  <si>
    <t>Hmoždinka sloupová 16x16x30 cm</t>
  </si>
  <si>
    <t>-862653008</t>
  </si>
  <si>
    <t>300118</t>
  </si>
  <si>
    <t>Kabel plastový TCEPKPFLE 10x4x0,6</t>
  </si>
  <si>
    <t>2013157805</t>
  </si>
  <si>
    <t>300116</t>
  </si>
  <si>
    <t>Kabel plastový TCEPKPFLE 3x4x0,6</t>
  </si>
  <si>
    <t>1472885850</t>
  </si>
  <si>
    <t>300121</t>
  </si>
  <si>
    <t>Kabel plastový TCEPKPFLE 50x4x0,6</t>
  </si>
  <si>
    <t>-1421516120</t>
  </si>
  <si>
    <t>300117</t>
  </si>
  <si>
    <t>Kabel plastový TCEPKPFLE 5x4x0,6</t>
  </si>
  <si>
    <t>-1039112116</t>
  </si>
  <si>
    <t>300174</t>
  </si>
  <si>
    <t>Kabel samonosný TCEKFLES 1x4x0,6</t>
  </si>
  <si>
    <t>1964776897</t>
  </si>
  <si>
    <t>300175</t>
  </si>
  <si>
    <t>Kabel samonosný TCEKFLES 3x4x0,6</t>
  </si>
  <si>
    <t>947459256</t>
  </si>
  <si>
    <t>312240</t>
  </si>
  <si>
    <t>Konektor UY2 přímý - plněný</t>
  </si>
  <si>
    <t>2073692496</t>
  </si>
  <si>
    <t>306438</t>
  </si>
  <si>
    <t>Lano uzemňovací 7 x 3 mm FeZn 1kg=2,44 m</t>
  </si>
  <si>
    <t>169148980</t>
  </si>
  <si>
    <t>301277</t>
  </si>
  <si>
    <t>Lišta dřevěná 200x4,8x2,8 cm ochranná</t>
  </si>
  <si>
    <t>1962315213</t>
  </si>
  <si>
    <t>320879</t>
  </si>
  <si>
    <t>Rozpočtová rezerva</t>
  </si>
  <si>
    <t>-407749001</t>
  </si>
  <si>
    <t>302550</t>
  </si>
  <si>
    <t>Mini Marker 1401 3M Ball</t>
  </si>
  <si>
    <t>1021572506</t>
  </si>
  <si>
    <t>312425</t>
  </si>
  <si>
    <t>Modul konektor. 9700-10P</t>
  </si>
  <si>
    <t>-1459129995</t>
  </si>
  <si>
    <t>309931</t>
  </si>
  <si>
    <t>Pásek uzemňovací 30x4 mm FeZn 1kg=1,05 m</t>
  </si>
  <si>
    <t>366112815</t>
  </si>
  <si>
    <t>305506</t>
  </si>
  <si>
    <t>Patka stožárová EZP 16x20x290 cm</t>
  </si>
  <si>
    <t>4799928</t>
  </si>
  <si>
    <t>305338</t>
  </si>
  <si>
    <t>Poklop žlabu beton 50x17x4 cm k TK 1</t>
  </si>
  <si>
    <t>1304057592</t>
  </si>
  <si>
    <t>301339</t>
  </si>
  <si>
    <t>Sloup dřevěný 7m-impregnace Korasit CK</t>
  </si>
  <si>
    <t>-985922710</t>
  </si>
  <si>
    <t>320312</t>
  </si>
  <si>
    <t>Souprava odbočovací BOKT-5S-43/8-75/15</t>
  </si>
  <si>
    <t>2117201245</t>
  </si>
  <si>
    <t>314750</t>
  </si>
  <si>
    <t>Spojka kabelová HSU univerzální hrncová</t>
  </si>
  <si>
    <t>-449260922</t>
  </si>
  <si>
    <t>312863</t>
  </si>
  <si>
    <t>Spojka kabelová XAGA 500 43/8-300/FLECZ</t>
  </si>
  <si>
    <t>-776048988</t>
  </si>
  <si>
    <t>312889</t>
  </si>
  <si>
    <t>Spojka kabelová XAGA 500 75/15-400/FLE</t>
  </si>
  <si>
    <t>1430527521</t>
  </si>
  <si>
    <t>319184</t>
  </si>
  <si>
    <t>Spona trubky SYSPRO</t>
  </si>
  <si>
    <t>-1562298520</t>
  </si>
  <si>
    <t>313998</t>
  </si>
  <si>
    <t>Svorka kabelová SH2 pro upnutí samonosných kabelů</t>
  </si>
  <si>
    <t>1737696710</t>
  </si>
  <si>
    <t>309992</t>
  </si>
  <si>
    <t>Svorka zemnící SR 03 pro drát D 6-12 mm</t>
  </si>
  <si>
    <t>-762731378</t>
  </si>
  <si>
    <t>306824</t>
  </si>
  <si>
    <t>Svorník M 20x370x90x25</t>
  </si>
  <si>
    <t>-1494939951</t>
  </si>
  <si>
    <t>306843</t>
  </si>
  <si>
    <t>Svorník M 20x410x90x25</t>
  </si>
  <si>
    <t>328622786</t>
  </si>
  <si>
    <t>301537</t>
  </si>
  <si>
    <t>Trubička smršťovací SD 190F 19,0/9,5 mm černá</t>
  </si>
  <si>
    <t>-1391103273</t>
  </si>
  <si>
    <t>319209</t>
  </si>
  <si>
    <t>Trubka dělená SYSPRO 160/110</t>
  </si>
  <si>
    <t>271762140</t>
  </si>
  <si>
    <t>80</t>
  </si>
  <si>
    <t>302423</t>
  </si>
  <si>
    <t>Trubka vrapovaná 110/94</t>
  </si>
  <si>
    <t>-1138375192</t>
  </si>
  <si>
    <t>81</t>
  </si>
  <si>
    <t>303222</t>
  </si>
  <si>
    <t>Vodič prop. SMclip-autok. C1 10114-C1L35</t>
  </si>
  <si>
    <t>774351329</t>
  </si>
  <si>
    <t>82</t>
  </si>
  <si>
    <t>302289</t>
  </si>
  <si>
    <t>Zásobník blesk. SID-C 3 pól. 79126-51000</t>
  </si>
  <si>
    <t>-1470689776</t>
  </si>
  <si>
    <t>83</t>
  </si>
  <si>
    <t>305195</t>
  </si>
  <si>
    <t>Žlab kabelový beton 100x17x14 cm TK 1</t>
  </si>
  <si>
    <t>-1394108629</t>
  </si>
  <si>
    <t>MATS</t>
  </si>
  <si>
    <t>Součásti sdružených položek</t>
  </si>
  <si>
    <t>84</t>
  </si>
  <si>
    <t>401646</t>
  </si>
  <si>
    <t>Matice šestihranná M 16,0 ČSN 021601</t>
  </si>
  <si>
    <t>-636667245</t>
  </si>
  <si>
    <t>85</t>
  </si>
  <si>
    <t>401706</t>
  </si>
  <si>
    <t>Matice šestihranná M 20,0 ČSN 021601</t>
  </si>
  <si>
    <t>-34201900</t>
  </si>
  <si>
    <t>86</t>
  </si>
  <si>
    <t>304267</t>
  </si>
  <si>
    <t>Páska lepící izolační 19 mmx20 mx0,15 mm černá</t>
  </si>
  <si>
    <t>-913356655</t>
  </si>
  <si>
    <t>87</t>
  </si>
  <si>
    <t>301685</t>
  </si>
  <si>
    <t>Páska pryžová izolační 19 mmx10 m Rotunda</t>
  </si>
  <si>
    <t>-178034261</t>
  </si>
  <si>
    <t>88</t>
  </si>
  <si>
    <t>403175</t>
  </si>
  <si>
    <t>Pěna montážní Soudal 300 ml</t>
  </si>
  <si>
    <t>959004109</t>
  </si>
  <si>
    <t>89</t>
  </si>
  <si>
    <t>404063</t>
  </si>
  <si>
    <t>Podložka D 17 mm ČSN 021702</t>
  </si>
  <si>
    <t>431141901</t>
  </si>
  <si>
    <t>90</t>
  </si>
  <si>
    <t>404280</t>
  </si>
  <si>
    <t>Podložka pérová D 16,3 mm ČSN 021740</t>
  </si>
  <si>
    <t>961153185</t>
  </si>
  <si>
    <t>91</t>
  </si>
  <si>
    <t>404231</t>
  </si>
  <si>
    <t>Podložka pro dřevěné konstrukce D 22 mm FeZn pro M20</t>
  </si>
  <si>
    <t>-2003376442</t>
  </si>
  <si>
    <t>92</t>
  </si>
  <si>
    <t>408324</t>
  </si>
  <si>
    <t>Šroub s šestihrannou hlavicí M16x180 ČSN 021301</t>
  </si>
  <si>
    <t>1371823767</t>
  </si>
  <si>
    <t>93</t>
  </si>
  <si>
    <t>314926</t>
  </si>
  <si>
    <t>Vodič silový H07V-K 4,00 ZZ (CYA)</t>
  </si>
  <si>
    <t>-1798007092</t>
  </si>
  <si>
    <t>94</t>
  </si>
  <si>
    <t>402871</t>
  </si>
  <si>
    <t>Vrut se šestihrannou hlavicí 10x80 mm ČSN 021810</t>
  </si>
  <si>
    <t>1801944731</t>
  </si>
  <si>
    <t>95</t>
  </si>
  <si>
    <t>956280</t>
  </si>
  <si>
    <t>Předměření trasy nad 100 m do 1 km</t>
  </si>
  <si>
    <t>333848370</t>
  </si>
  <si>
    <t>96</t>
  </si>
  <si>
    <t>956279</t>
  </si>
  <si>
    <t>Předměření trasy nad 100 m do 1 km pevná částka</t>
  </si>
  <si>
    <t>-1008546766</t>
  </si>
  <si>
    <t>97</t>
  </si>
  <si>
    <t>955198</t>
  </si>
  <si>
    <t>Plán geom. pro VBR do 200 m vč. (kus=100 m)</t>
  </si>
  <si>
    <t>-2034243590</t>
  </si>
  <si>
    <t>98</t>
  </si>
  <si>
    <t>956286</t>
  </si>
  <si>
    <t>Zaměření trasy pro stavbu nad 100 m do 1 km</t>
  </si>
  <si>
    <t>1927366601</t>
  </si>
  <si>
    <t>99</t>
  </si>
  <si>
    <t>956285</t>
  </si>
  <si>
    <t>Zaměření trasy pro stavbu nad 100 m do 1 km pevná částka</t>
  </si>
  <si>
    <t>1694624919</t>
  </si>
  <si>
    <t>100</t>
  </si>
  <si>
    <t>955313</t>
  </si>
  <si>
    <t>Uzavření smlouvy o SB o VBR</t>
  </si>
  <si>
    <t>-886522482</t>
  </si>
  <si>
    <t>101</t>
  </si>
  <si>
    <t>954830</t>
  </si>
  <si>
    <t>Náhrada vlastníkům za VBR</t>
  </si>
  <si>
    <t>-807604890</t>
  </si>
  <si>
    <t>102</t>
  </si>
  <si>
    <t>955315</t>
  </si>
  <si>
    <t>Uzavření sml. na základě SSB a přípr. vkl. VBR</t>
  </si>
  <si>
    <t>-1252086222</t>
  </si>
  <si>
    <t>103</t>
  </si>
  <si>
    <t>958085</t>
  </si>
  <si>
    <t>Zajištění vkladu/výmazu věcného břemene do/z KN</t>
  </si>
  <si>
    <t>482324340</t>
  </si>
  <si>
    <t>104</t>
  </si>
  <si>
    <t>955367</t>
  </si>
  <si>
    <t>Správní poplatek</t>
  </si>
  <si>
    <t>1594859761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</si>
</sst>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33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011314000" TargetMode="External" /><Relationship Id="rId2" Type="http://schemas.openxmlformats.org/officeDocument/2006/relationships/hyperlink" Target="https://podminky.urs.cz/item/CS_URS_2021_01/012203000" TargetMode="External" /><Relationship Id="rId3" Type="http://schemas.openxmlformats.org/officeDocument/2006/relationships/hyperlink" Target="https://podminky.urs.cz/item/CS_URS_2021_01/012303000" TargetMode="External" /><Relationship Id="rId4" Type="http://schemas.openxmlformats.org/officeDocument/2006/relationships/hyperlink" Target="https://podminky.urs.cz/item/CS_URS_2021_01/013254000" TargetMode="External" /><Relationship Id="rId5" Type="http://schemas.openxmlformats.org/officeDocument/2006/relationships/hyperlink" Target="https://podminky.urs.cz/item/CS_URS_2021_01/034002000" TargetMode="External" /><Relationship Id="rId6" Type="http://schemas.openxmlformats.org/officeDocument/2006/relationships/hyperlink" Target="https://podminky.urs.cz/item/CS_URS_2021_01/041203000" TargetMode="External" /><Relationship Id="rId7" Type="http://schemas.openxmlformats.org/officeDocument/2006/relationships/hyperlink" Target="https://podminky.urs.cz/item/CS_URS_2021_01/091003000" TargetMode="External" /><Relationship Id="rId8" Type="http://schemas.openxmlformats.org/officeDocument/2006/relationships/hyperlink" Target="https://podminky.urs.cz/item/CS_URS_2021_01/091504000" TargetMode="Externa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119001405" TargetMode="External" /><Relationship Id="rId2" Type="http://schemas.openxmlformats.org/officeDocument/2006/relationships/hyperlink" Target="https://podminky.urs.cz/item/CS_URS_2021_02/119001412" TargetMode="External" /><Relationship Id="rId3" Type="http://schemas.openxmlformats.org/officeDocument/2006/relationships/hyperlink" Target="https://podminky.urs.cz/item/CS_URS_2021_02/119001421" TargetMode="External" /><Relationship Id="rId4" Type="http://schemas.openxmlformats.org/officeDocument/2006/relationships/hyperlink" Target="https://podminky.urs.cz/item/CS_URS_2021_02/132254202" TargetMode="External" /><Relationship Id="rId5" Type="http://schemas.openxmlformats.org/officeDocument/2006/relationships/hyperlink" Target="https://podminky.urs.cz/item/CS_URS_2021_02/139001101" TargetMode="External" /><Relationship Id="rId6" Type="http://schemas.openxmlformats.org/officeDocument/2006/relationships/hyperlink" Target="https://podminky.urs.cz/item/CS_URS_2021_02/139911123" TargetMode="External" /><Relationship Id="rId7" Type="http://schemas.openxmlformats.org/officeDocument/2006/relationships/hyperlink" Target="https://podminky.urs.cz/item/CS_URS_2021_02/151101101" TargetMode="External" /><Relationship Id="rId8" Type="http://schemas.openxmlformats.org/officeDocument/2006/relationships/hyperlink" Target="https://podminky.urs.cz/item/CS_URS_2021_02/151101102" TargetMode="External" /><Relationship Id="rId9" Type="http://schemas.openxmlformats.org/officeDocument/2006/relationships/hyperlink" Target="https://podminky.urs.cz/item/CS_URS_2021_02/151101111" TargetMode="External" /><Relationship Id="rId10" Type="http://schemas.openxmlformats.org/officeDocument/2006/relationships/hyperlink" Target="https://podminky.urs.cz/item/CS_URS_2021_02/151101112" TargetMode="External" /><Relationship Id="rId11" Type="http://schemas.openxmlformats.org/officeDocument/2006/relationships/hyperlink" Target="https://podminky.urs.cz/item/CS_URS_2021_02/162251101" TargetMode="External" /><Relationship Id="rId12" Type="http://schemas.openxmlformats.org/officeDocument/2006/relationships/hyperlink" Target="https://podminky.urs.cz/item/CS_URS_2021_02/162751117" TargetMode="External" /><Relationship Id="rId13" Type="http://schemas.openxmlformats.org/officeDocument/2006/relationships/hyperlink" Target="https://podminky.urs.cz/item/CS_URS_2021_02/162751119" TargetMode="External" /><Relationship Id="rId14" Type="http://schemas.openxmlformats.org/officeDocument/2006/relationships/hyperlink" Target="https://podminky.urs.cz/item/CS_URS_2021_02/167151101" TargetMode="External" /><Relationship Id="rId15" Type="http://schemas.openxmlformats.org/officeDocument/2006/relationships/hyperlink" Target="https://podminky.urs.cz/item/CS_URS_2021_02/171201231" TargetMode="External" /><Relationship Id="rId16" Type="http://schemas.openxmlformats.org/officeDocument/2006/relationships/hyperlink" Target="https://podminky.urs.cz/item/CS_URS_2021_02/171251201" TargetMode="External" /><Relationship Id="rId17" Type="http://schemas.openxmlformats.org/officeDocument/2006/relationships/hyperlink" Target="https://podminky.urs.cz/item/CS_URS_2021_02/174151101" TargetMode="External" /><Relationship Id="rId18" Type="http://schemas.openxmlformats.org/officeDocument/2006/relationships/hyperlink" Target="https://podminky.urs.cz/item/CS_URS_2021_02/175151101" TargetMode="External" /><Relationship Id="rId19" Type="http://schemas.openxmlformats.org/officeDocument/2006/relationships/hyperlink" Target="https://podminky.urs.cz/item/CS_URS_2021_02/58331351" TargetMode="External" /><Relationship Id="rId20" Type="http://schemas.openxmlformats.org/officeDocument/2006/relationships/hyperlink" Target="https://podminky.urs.cz/item/CS_URS_2021_02/359901111" TargetMode="External" /><Relationship Id="rId21" Type="http://schemas.openxmlformats.org/officeDocument/2006/relationships/hyperlink" Target="https://podminky.urs.cz/item/CS_URS_2021_02/359901211" TargetMode="External" /><Relationship Id="rId22" Type="http://schemas.openxmlformats.org/officeDocument/2006/relationships/hyperlink" Target="https://podminky.urs.cz/item/CS_URS_2021_02/359901212" TargetMode="External" /><Relationship Id="rId23" Type="http://schemas.openxmlformats.org/officeDocument/2006/relationships/hyperlink" Target="https://podminky.urs.cz/item/CS_URS_2021_02/451572111" TargetMode="External" /><Relationship Id="rId24" Type="http://schemas.openxmlformats.org/officeDocument/2006/relationships/hyperlink" Target="https://podminky.urs.cz/item/CS_URS_2021_02/452311151" TargetMode="External" /><Relationship Id="rId25" Type="http://schemas.openxmlformats.org/officeDocument/2006/relationships/hyperlink" Target="https://podminky.urs.cz/item/CS_URS_2021_02/452313151" TargetMode="External" /><Relationship Id="rId26" Type="http://schemas.openxmlformats.org/officeDocument/2006/relationships/hyperlink" Target="https://podminky.urs.cz/item/CS_URS_2021_02/452351101" TargetMode="External" /><Relationship Id="rId27" Type="http://schemas.openxmlformats.org/officeDocument/2006/relationships/hyperlink" Target="https://podminky.urs.cz/item/CS_URS_2021_02/452353101" TargetMode="External" /><Relationship Id="rId28" Type="http://schemas.openxmlformats.org/officeDocument/2006/relationships/hyperlink" Target="https://podminky.urs.cz/item/CS_URS_2021_02/857242122" TargetMode="External" /><Relationship Id="rId29" Type="http://schemas.openxmlformats.org/officeDocument/2006/relationships/hyperlink" Target="https://podminky.urs.cz/item/CS_URS_2021_02/55253245" TargetMode="External" /><Relationship Id="rId30" Type="http://schemas.openxmlformats.org/officeDocument/2006/relationships/hyperlink" Target="https://podminky.urs.cz/item/CS_URS_2021_02/55253241" TargetMode="External" /><Relationship Id="rId31" Type="http://schemas.openxmlformats.org/officeDocument/2006/relationships/hyperlink" Target="https://podminky.urs.cz/item/CS_URS_2021_02/55253247" TargetMode="External" /><Relationship Id="rId32" Type="http://schemas.openxmlformats.org/officeDocument/2006/relationships/hyperlink" Target="https://podminky.urs.cz/item/CS_URS_2021_02/871315241" TargetMode="External" /><Relationship Id="rId33" Type="http://schemas.openxmlformats.org/officeDocument/2006/relationships/hyperlink" Target="https://podminky.urs.cz/item/CS_URS_2021_02/877310310" TargetMode="External" /><Relationship Id="rId34" Type="http://schemas.openxmlformats.org/officeDocument/2006/relationships/hyperlink" Target="https://podminky.urs.cz/item/CS_URS_2021_02/28611892" TargetMode="External" /><Relationship Id="rId35" Type="http://schemas.openxmlformats.org/officeDocument/2006/relationships/hyperlink" Target="https://podminky.urs.cz/item/CS_URS_2021_02/28611894" TargetMode="External" /><Relationship Id="rId36" Type="http://schemas.openxmlformats.org/officeDocument/2006/relationships/hyperlink" Target="https://podminky.urs.cz/item/CS_URS_2021_02/877310330" TargetMode="External" /><Relationship Id="rId37" Type="http://schemas.openxmlformats.org/officeDocument/2006/relationships/hyperlink" Target="https://podminky.urs.cz/item/CS_URS_2021_02/28617235" TargetMode="External" /><Relationship Id="rId38" Type="http://schemas.openxmlformats.org/officeDocument/2006/relationships/hyperlink" Target="https://podminky.urs.cz/item/CS_URS_2021_02/890411811" TargetMode="External" /><Relationship Id="rId39" Type="http://schemas.openxmlformats.org/officeDocument/2006/relationships/hyperlink" Target="https://podminky.urs.cz/item/CS_URS_2021_02/891241112" TargetMode="External" /><Relationship Id="rId40" Type="http://schemas.openxmlformats.org/officeDocument/2006/relationships/hyperlink" Target="https://podminky.urs.cz/item/CS_URS_2021_02/42221303" TargetMode="External" /><Relationship Id="rId41" Type="http://schemas.openxmlformats.org/officeDocument/2006/relationships/hyperlink" Target="https://podminky.urs.cz/item/CS_URS_2021_02/42291073" TargetMode="External" /><Relationship Id="rId42" Type="http://schemas.openxmlformats.org/officeDocument/2006/relationships/hyperlink" Target="https://podminky.urs.cz/item/CS_URS_2021_02/891247112" TargetMode="External" /><Relationship Id="rId43" Type="http://schemas.openxmlformats.org/officeDocument/2006/relationships/hyperlink" Target="https://podminky.urs.cz/item/CS_URS_2021_02/892241111" TargetMode="External" /><Relationship Id="rId44" Type="http://schemas.openxmlformats.org/officeDocument/2006/relationships/hyperlink" Target="https://podminky.urs.cz/item/CS_URS_2021_02/892273122" TargetMode="External" /><Relationship Id="rId45" Type="http://schemas.openxmlformats.org/officeDocument/2006/relationships/hyperlink" Target="https://podminky.urs.cz/item/CS_URS_2021_02/892351111" TargetMode="External" /><Relationship Id="rId46" Type="http://schemas.openxmlformats.org/officeDocument/2006/relationships/hyperlink" Target="https://podminky.urs.cz/item/CS_URS_2021_02/892372111" TargetMode="External" /><Relationship Id="rId47" Type="http://schemas.openxmlformats.org/officeDocument/2006/relationships/hyperlink" Target="https://podminky.urs.cz/item/CS_URS_2021_02/894411311" TargetMode="External" /><Relationship Id="rId48" Type="http://schemas.openxmlformats.org/officeDocument/2006/relationships/hyperlink" Target="https://podminky.urs.cz/item/CS_URS_2021_02/59224051" TargetMode="External" /><Relationship Id="rId49" Type="http://schemas.openxmlformats.org/officeDocument/2006/relationships/hyperlink" Target="https://podminky.urs.cz/item/CS_URS_2021_02/59224011" TargetMode="External" /><Relationship Id="rId50" Type="http://schemas.openxmlformats.org/officeDocument/2006/relationships/hyperlink" Target="https://podminky.urs.cz/item/CS_URS_2021_02/894412411" TargetMode="External" /><Relationship Id="rId51" Type="http://schemas.openxmlformats.org/officeDocument/2006/relationships/hyperlink" Target="https://podminky.urs.cz/item/CS_URS_2021_02/59224168" TargetMode="External" /><Relationship Id="rId52" Type="http://schemas.openxmlformats.org/officeDocument/2006/relationships/hyperlink" Target="https://podminky.urs.cz/item/CS_URS_2021_02/895941111" TargetMode="External" /><Relationship Id="rId53" Type="http://schemas.openxmlformats.org/officeDocument/2006/relationships/hyperlink" Target="https://podminky.urs.cz/item/CS_URS_2021_02/59223821" TargetMode="External" /><Relationship Id="rId54" Type="http://schemas.openxmlformats.org/officeDocument/2006/relationships/hyperlink" Target="https://podminky.urs.cz/item/CS_URS_2021_02/59223825" TargetMode="External" /><Relationship Id="rId55" Type="http://schemas.openxmlformats.org/officeDocument/2006/relationships/hyperlink" Target="https://podminky.urs.cz/item/CS_URS_2021_02/59223820" TargetMode="External" /><Relationship Id="rId56" Type="http://schemas.openxmlformats.org/officeDocument/2006/relationships/hyperlink" Target="https://podminky.urs.cz/item/CS_URS_2021_02/59223824" TargetMode="External" /><Relationship Id="rId57" Type="http://schemas.openxmlformats.org/officeDocument/2006/relationships/hyperlink" Target="https://podminky.urs.cz/item/CS_URS_2021_02/899101211" TargetMode="External" /><Relationship Id="rId58" Type="http://schemas.openxmlformats.org/officeDocument/2006/relationships/hyperlink" Target="https://podminky.urs.cz/item/CS_URS_2021_02/899104112" TargetMode="External" /><Relationship Id="rId59" Type="http://schemas.openxmlformats.org/officeDocument/2006/relationships/hyperlink" Target="https://podminky.urs.cz/item/CS_URS_2021_02/55241015" TargetMode="External" /><Relationship Id="rId60" Type="http://schemas.openxmlformats.org/officeDocument/2006/relationships/hyperlink" Target="https://podminky.urs.cz/item/CS_URS_2021_02/899203211" TargetMode="External" /><Relationship Id="rId61" Type="http://schemas.openxmlformats.org/officeDocument/2006/relationships/hyperlink" Target="https://podminky.urs.cz/item/CS_URS_2021_02/899204112" TargetMode="External" /><Relationship Id="rId62" Type="http://schemas.openxmlformats.org/officeDocument/2006/relationships/hyperlink" Target="https://podminky.urs.cz/item/CS_URS_2021_02/55242320" TargetMode="External" /><Relationship Id="rId63" Type="http://schemas.openxmlformats.org/officeDocument/2006/relationships/hyperlink" Target="https://podminky.urs.cz/item/CS_URS_2021_02/55241001" TargetMode="External" /><Relationship Id="rId64" Type="http://schemas.openxmlformats.org/officeDocument/2006/relationships/hyperlink" Target="https://podminky.urs.cz/item/CS_URS_2021_02/55241000" TargetMode="External" /><Relationship Id="rId65" Type="http://schemas.openxmlformats.org/officeDocument/2006/relationships/hyperlink" Target="https://podminky.urs.cz/item/CS_URS_2021_02/899231111" TargetMode="External" /><Relationship Id="rId66" Type="http://schemas.openxmlformats.org/officeDocument/2006/relationships/hyperlink" Target="https://podminky.urs.cz/item/CS_URS_2021_02/899331111" TargetMode="External" /><Relationship Id="rId67" Type="http://schemas.openxmlformats.org/officeDocument/2006/relationships/hyperlink" Target="https://podminky.urs.cz/item/CS_URS_2021_02/899401112" TargetMode="External" /><Relationship Id="rId68" Type="http://schemas.openxmlformats.org/officeDocument/2006/relationships/hyperlink" Target="https://podminky.urs.cz/item/CS_URS_2021_02/42291352" TargetMode="External" /><Relationship Id="rId69" Type="http://schemas.openxmlformats.org/officeDocument/2006/relationships/hyperlink" Target="https://podminky.urs.cz/item/CS_URS_2021_02/899401113" TargetMode="External" /><Relationship Id="rId70" Type="http://schemas.openxmlformats.org/officeDocument/2006/relationships/hyperlink" Target="https://podminky.urs.cz/item/CS_URS_2021_02/899431111" TargetMode="External" /><Relationship Id="rId71" Type="http://schemas.openxmlformats.org/officeDocument/2006/relationships/hyperlink" Target="https://podminky.urs.cz/item/CS_URS_2021_02/997221571" TargetMode="External" /><Relationship Id="rId72" Type="http://schemas.openxmlformats.org/officeDocument/2006/relationships/hyperlink" Target="https://podminky.urs.cz/item/CS_URS_2021_02/997221579" TargetMode="External" /><Relationship Id="rId73" Type="http://schemas.openxmlformats.org/officeDocument/2006/relationships/hyperlink" Target="https://podminky.urs.cz/item/CS_URS_2021_02/997221612" TargetMode="External" /><Relationship Id="rId74" Type="http://schemas.openxmlformats.org/officeDocument/2006/relationships/hyperlink" Target="https://podminky.urs.cz/item/CS_URS_2021_02/997221861" TargetMode="External" /><Relationship Id="rId75" Type="http://schemas.openxmlformats.org/officeDocument/2006/relationships/hyperlink" Target="https://podminky.urs.cz/item/CS_URS_2021_02/998276101" TargetMode="Externa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6142" TargetMode="External" /><Relationship Id="rId2" Type="http://schemas.openxmlformats.org/officeDocument/2006/relationships/hyperlink" Target="https://podminky.urs.cz/item/CS_URS_2021_01/113106142" TargetMode="External" /><Relationship Id="rId3" Type="http://schemas.openxmlformats.org/officeDocument/2006/relationships/hyperlink" Target="https://podminky.urs.cz/item/CS_URS_2021_01/113106185" TargetMode="External" /><Relationship Id="rId4" Type="http://schemas.openxmlformats.org/officeDocument/2006/relationships/hyperlink" Target="https://podminky.urs.cz/item/CS_URS_2021_01/113106191" TargetMode="External" /><Relationship Id="rId5" Type="http://schemas.openxmlformats.org/officeDocument/2006/relationships/hyperlink" Target="https://podminky.urs.cz/item/CS_URS_2021_01/113107162" TargetMode="External" /><Relationship Id="rId6" Type="http://schemas.openxmlformats.org/officeDocument/2006/relationships/hyperlink" Target="https://podminky.urs.cz/item/CS_URS_2021_01/113107162" TargetMode="External" /><Relationship Id="rId7" Type="http://schemas.openxmlformats.org/officeDocument/2006/relationships/hyperlink" Target="https://podminky.urs.cz/item/CS_URS_2021_01/113107162" TargetMode="External" /><Relationship Id="rId8" Type="http://schemas.openxmlformats.org/officeDocument/2006/relationships/hyperlink" Target="https://podminky.urs.cz/item/CS_URS_2021_01/113107322" TargetMode="External" /><Relationship Id="rId9" Type="http://schemas.openxmlformats.org/officeDocument/2006/relationships/hyperlink" Target="https://podminky.urs.cz/item/CS_URS_2021_01/113107322" TargetMode="External" /><Relationship Id="rId10" Type="http://schemas.openxmlformats.org/officeDocument/2006/relationships/hyperlink" Target="https://podminky.urs.cz/item/CS_URS_2021_01/113107323" TargetMode="External" /><Relationship Id="rId11" Type="http://schemas.openxmlformats.org/officeDocument/2006/relationships/hyperlink" Target="https://podminky.urs.cz/item/CS_URS_2021_01/113107323" TargetMode="External" /><Relationship Id="rId12" Type="http://schemas.openxmlformats.org/officeDocument/2006/relationships/hyperlink" Target="https://podminky.urs.cz/item/CS_URS_2021_01/113107324" TargetMode="External" /><Relationship Id="rId13" Type="http://schemas.openxmlformats.org/officeDocument/2006/relationships/hyperlink" Target="https://podminky.urs.cz/item/CS_URS_2021_01/113107331" TargetMode="External" /><Relationship Id="rId14" Type="http://schemas.openxmlformats.org/officeDocument/2006/relationships/hyperlink" Target="https://podminky.urs.cz/item/CS_URS_2021_01/113107343" TargetMode="External" /><Relationship Id="rId15" Type="http://schemas.openxmlformats.org/officeDocument/2006/relationships/hyperlink" Target="https://podminky.urs.cz/item/CS_URS_2021_01/113202111" TargetMode="External" /><Relationship Id="rId16" Type="http://schemas.openxmlformats.org/officeDocument/2006/relationships/hyperlink" Target="https://podminky.urs.cz/item/CS_URS_2021_01/113204111" TargetMode="External" /><Relationship Id="rId17" Type="http://schemas.openxmlformats.org/officeDocument/2006/relationships/hyperlink" Target="https://podminky.urs.cz/item/CS_URS_2021_01/121151103" TargetMode="External" /><Relationship Id="rId18" Type="http://schemas.openxmlformats.org/officeDocument/2006/relationships/hyperlink" Target="https://podminky.urs.cz/item/CS_URS_2021_01/162351103" TargetMode="External" /><Relationship Id="rId19" Type="http://schemas.openxmlformats.org/officeDocument/2006/relationships/hyperlink" Target="https://podminky.urs.cz/item/CS_URS_2021_01/997221551" TargetMode="External" /><Relationship Id="rId20" Type="http://schemas.openxmlformats.org/officeDocument/2006/relationships/hyperlink" Target="https://podminky.urs.cz/item/CS_URS_2021_01/997221551" TargetMode="External" /><Relationship Id="rId21" Type="http://schemas.openxmlformats.org/officeDocument/2006/relationships/hyperlink" Target="https://podminky.urs.cz/item/CS_URS_2021_01/997221559" TargetMode="External" /><Relationship Id="rId22" Type="http://schemas.openxmlformats.org/officeDocument/2006/relationships/hyperlink" Target="https://podminky.urs.cz/item/CS_URS_2021_01/997221559" TargetMode="External" /><Relationship Id="rId23" Type="http://schemas.openxmlformats.org/officeDocument/2006/relationships/hyperlink" Target="https://podminky.urs.cz/item/CS_URS_2021_01/997221571" TargetMode="External" /><Relationship Id="rId24" Type="http://schemas.openxmlformats.org/officeDocument/2006/relationships/hyperlink" Target="https://podminky.urs.cz/item/CS_URS_2021_01/997221579" TargetMode="External" /><Relationship Id="rId25" Type="http://schemas.openxmlformats.org/officeDocument/2006/relationships/hyperlink" Target="https://podminky.urs.cz/item/CS_URS_2021_01/997221611" TargetMode="External" /><Relationship Id="rId26" Type="http://schemas.openxmlformats.org/officeDocument/2006/relationships/hyperlink" Target="https://podminky.urs.cz/item/CS_URS_2021_01/997221611" TargetMode="External" /><Relationship Id="rId27" Type="http://schemas.openxmlformats.org/officeDocument/2006/relationships/hyperlink" Target="https://podminky.urs.cz/item/CS_URS_2021_01/997221612" TargetMode="External" /><Relationship Id="rId28" Type="http://schemas.openxmlformats.org/officeDocument/2006/relationships/hyperlink" Target="https://podminky.urs.cz/item/CS_URS_2021_01/997221615" TargetMode="External" /><Relationship Id="rId29" Type="http://schemas.openxmlformats.org/officeDocument/2006/relationships/hyperlink" Target="https://podminky.urs.cz/item/CS_URS_2021_01/997221615" TargetMode="External" /><Relationship Id="rId30" Type="http://schemas.openxmlformats.org/officeDocument/2006/relationships/hyperlink" Target="https://podminky.urs.cz/item/CS_URS_2021_01/997221625" TargetMode="External" /><Relationship Id="rId31" Type="http://schemas.openxmlformats.org/officeDocument/2006/relationships/hyperlink" Target="https://podminky.urs.cz/item/CS_URS_2021_01/997221645" TargetMode="External" /><Relationship Id="rId32" Type="http://schemas.openxmlformats.org/officeDocument/2006/relationships/hyperlink" Target="https://podminky.urs.cz/item/CS_URS_2021_01/997221655" TargetMode="External" /><Relationship Id="rId33" Type="http://schemas.openxmlformats.org/officeDocument/2006/relationships/hyperlink" Target="https://podminky.urs.cz/item/CS_URS_2021_01/997221655" TargetMode="Externa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22251104" TargetMode="External" /><Relationship Id="rId2" Type="http://schemas.openxmlformats.org/officeDocument/2006/relationships/hyperlink" Target="https://podminky.urs.cz/item/CS_URS_2021_01/132251101" TargetMode="External" /><Relationship Id="rId3" Type="http://schemas.openxmlformats.org/officeDocument/2006/relationships/hyperlink" Target="https://podminky.urs.cz/item/CS_URS_2021_01/139001101" TargetMode="External" /><Relationship Id="rId4" Type="http://schemas.openxmlformats.org/officeDocument/2006/relationships/hyperlink" Target="https://podminky.urs.cz/item/CS_URS_2021_01/139001101" TargetMode="External" /><Relationship Id="rId5" Type="http://schemas.openxmlformats.org/officeDocument/2006/relationships/hyperlink" Target="https://podminky.urs.cz/item/CS_URS_2021_01/162751117" TargetMode="External" /><Relationship Id="rId6" Type="http://schemas.openxmlformats.org/officeDocument/2006/relationships/hyperlink" Target="https://podminky.urs.cz/item/CS_URS_2021_01/171201221" TargetMode="External" /><Relationship Id="rId7" Type="http://schemas.openxmlformats.org/officeDocument/2006/relationships/hyperlink" Target="https://podminky.urs.cz/item/CS_URS_2021_01/171251201" TargetMode="External" /><Relationship Id="rId8" Type="http://schemas.openxmlformats.org/officeDocument/2006/relationships/hyperlink" Target="https://podminky.urs.cz/item/CS_URS_2021_01/181951112" TargetMode="External" /><Relationship Id="rId9" Type="http://schemas.openxmlformats.org/officeDocument/2006/relationships/hyperlink" Target="https://podminky.urs.cz/item/CS_URS_2021_01/339921132" TargetMode="External" /><Relationship Id="rId10" Type="http://schemas.openxmlformats.org/officeDocument/2006/relationships/hyperlink" Target="https://podminky.urs.cz/item/CS_URS_2021_01/59228408" TargetMode="External" /><Relationship Id="rId11" Type="http://schemas.openxmlformats.org/officeDocument/2006/relationships/hyperlink" Target="https://podminky.urs.cz/item/CS_URS_2021_01/564851111" TargetMode="External" /><Relationship Id="rId12" Type="http://schemas.openxmlformats.org/officeDocument/2006/relationships/hyperlink" Target="https://podminky.urs.cz/item/CS_URS_2021_01/564871111" TargetMode="External" /><Relationship Id="rId13" Type="http://schemas.openxmlformats.org/officeDocument/2006/relationships/hyperlink" Target="https://podminky.urs.cz/item/CS_URS_2021_01/564871111" TargetMode="External" /><Relationship Id="rId14" Type="http://schemas.openxmlformats.org/officeDocument/2006/relationships/hyperlink" Target="https://podminky.urs.cz/item/CS_URS_2021_01/567122114" TargetMode="External" /><Relationship Id="rId15" Type="http://schemas.openxmlformats.org/officeDocument/2006/relationships/hyperlink" Target="https://podminky.urs.cz/item/CS_URS_2021_01/571908111" TargetMode="External" /><Relationship Id="rId16" Type="http://schemas.openxmlformats.org/officeDocument/2006/relationships/hyperlink" Target="https://podminky.urs.cz/item/CS_URS_2021_01/596211222" TargetMode="External" /><Relationship Id="rId17" Type="http://schemas.openxmlformats.org/officeDocument/2006/relationships/hyperlink" Target="https://podminky.urs.cz/item/CS_URS_2021_01/59245020" TargetMode="External" /><Relationship Id="rId18" Type="http://schemas.openxmlformats.org/officeDocument/2006/relationships/hyperlink" Target="https://podminky.urs.cz/item/CS_URS_2021_01/59245226" TargetMode="External" /><Relationship Id="rId19" Type="http://schemas.openxmlformats.org/officeDocument/2006/relationships/hyperlink" Target="https://podminky.urs.cz/item/CS_URS_2021_01/596211223" TargetMode="External" /><Relationship Id="rId20" Type="http://schemas.openxmlformats.org/officeDocument/2006/relationships/hyperlink" Target="https://podminky.urs.cz/item/CS_URS_2021_01/59245020" TargetMode="External" /><Relationship Id="rId21" Type="http://schemas.openxmlformats.org/officeDocument/2006/relationships/hyperlink" Target="https://podminky.urs.cz/item/CS_URS_2021_01/59245226" TargetMode="External" /><Relationship Id="rId22" Type="http://schemas.openxmlformats.org/officeDocument/2006/relationships/hyperlink" Target="https://podminky.urs.cz/item/CS_URS_2021_01/596211224" TargetMode="External" /><Relationship Id="rId23" Type="http://schemas.openxmlformats.org/officeDocument/2006/relationships/hyperlink" Target="https://podminky.urs.cz/item/CS_URS_2021_01/596211224" TargetMode="External" /><Relationship Id="rId24" Type="http://schemas.openxmlformats.org/officeDocument/2006/relationships/hyperlink" Target="https://podminky.urs.cz/item/CS_URS_2021_01/899331111" TargetMode="External" /><Relationship Id="rId25" Type="http://schemas.openxmlformats.org/officeDocument/2006/relationships/hyperlink" Target="https://podminky.urs.cz/item/CS_URS_2021_01/899431111" TargetMode="External" /><Relationship Id="rId26" Type="http://schemas.openxmlformats.org/officeDocument/2006/relationships/hyperlink" Target="https://podminky.urs.cz/item/CS_URS_2021_01/916231213" TargetMode="External" /><Relationship Id="rId27" Type="http://schemas.openxmlformats.org/officeDocument/2006/relationships/hyperlink" Target="https://podminky.urs.cz/item/CS_URS_2021_01/59217023" TargetMode="External" /><Relationship Id="rId28" Type="http://schemas.openxmlformats.org/officeDocument/2006/relationships/hyperlink" Target="https://podminky.urs.cz/item/CS_URS_2021_01/916331112" TargetMode="External" /><Relationship Id="rId29" Type="http://schemas.openxmlformats.org/officeDocument/2006/relationships/hyperlink" Target="https://podminky.urs.cz/item/CS_URS_2021_01/59217011" TargetMode="External" /><Relationship Id="rId30" Type="http://schemas.openxmlformats.org/officeDocument/2006/relationships/hyperlink" Target="https://podminky.urs.cz/item/CS_URS_2021_01/916331112" TargetMode="External" /><Relationship Id="rId31" Type="http://schemas.openxmlformats.org/officeDocument/2006/relationships/hyperlink" Target="https://podminky.urs.cz/item/CS_URS_2021_01/59217012" TargetMode="External" /><Relationship Id="rId32" Type="http://schemas.openxmlformats.org/officeDocument/2006/relationships/hyperlink" Target="https://podminky.urs.cz/item/CS_URS_2021_01/916991121" TargetMode="External" /><Relationship Id="rId33" Type="http://schemas.openxmlformats.org/officeDocument/2006/relationships/hyperlink" Target="https://podminky.urs.cz/item/CS_URS_2021_01/919726121" TargetMode="External" /><Relationship Id="rId34" Type="http://schemas.openxmlformats.org/officeDocument/2006/relationships/hyperlink" Target="https://podminky.urs.cz/item/CS_URS_2021_01/919726201" TargetMode="External" /><Relationship Id="rId35" Type="http://schemas.openxmlformats.org/officeDocument/2006/relationships/hyperlink" Target="https://podminky.urs.cz/item/CS_URS_2021_01/998223011" TargetMode="External" /><Relationship Id="rId36" Type="http://schemas.openxmlformats.org/officeDocument/2006/relationships/hyperlink" Target="https://podminky.urs.cz/item/CS_URS_2021_01/998223091" TargetMode="External" /><Relationship Id="rId37" Type="http://schemas.openxmlformats.org/officeDocument/2006/relationships/hyperlink" Target="https://podminky.urs.cz/item/CS_URS_2021_01/711161212" TargetMode="Externa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030001000" TargetMode="External" /><Relationship Id="rId2" Type="http://schemas.openxmlformats.org/officeDocument/2006/relationships/hyperlink" Target="https://podminky.urs.cz/item/CS_URS_2021_01/043134000" TargetMode="External" /><Relationship Id="rId3" Type="http://schemas.openxmlformats.org/officeDocument/2006/relationships/hyperlink" Target="https://podminky.urs.cz/item/CS_URS_2021_01/045203000" TargetMode="External" /><Relationship Id="rId4" Type="http://schemas.openxmlformats.org/officeDocument/2006/relationships/hyperlink" Target="https://podminky.urs.cz/item/CS_URS_2021_01/072002000" TargetMode="Externa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3106132" TargetMode="External" /><Relationship Id="rId2" Type="http://schemas.openxmlformats.org/officeDocument/2006/relationships/hyperlink" Target="https://podminky.urs.cz/item/CS_URS_2021_01/113106132" TargetMode="External" /><Relationship Id="rId3" Type="http://schemas.openxmlformats.org/officeDocument/2006/relationships/hyperlink" Target="https://podminky.urs.cz/item/CS_URS_2021_01/113106185" TargetMode="External" /><Relationship Id="rId4" Type="http://schemas.openxmlformats.org/officeDocument/2006/relationships/hyperlink" Target="https://podminky.urs.cz/item/CS_URS_2021_01/113106191" TargetMode="External" /><Relationship Id="rId5" Type="http://schemas.openxmlformats.org/officeDocument/2006/relationships/hyperlink" Target="https://podminky.urs.cz/item/CS_URS_2021_01/113107224" TargetMode="External" /><Relationship Id="rId6" Type="http://schemas.openxmlformats.org/officeDocument/2006/relationships/hyperlink" Target="https://podminky.urs.cz/item/CS_URS_2021_01/113107224" TargetMode="External" /><Relationship Id="rId7" Type="http://schemas.openxmlformats.org/officeDocument/2006/relationships/hyperlink" Target="https://podminky.urs.cz/item/CS_URS_2021_01/113107243" TargetMode="External" /><Relationship Id="rId8" Type="http://schemas.openxmlformats.org/officeDocument/2006/relationships/hyperlink" Target="https://podminky.urs.cz/item/CS_URS_2021_01/113107243" TargetMode="External" /><Relationship Id="rId9" Type="http://schemas.openxmlformats.org/officeDocument/2006/relationships/hyperlink" Target="https://podminky.urs.cz/item/CS_URS_2021_01/113107322" TargetMode="External" /><Relationship Id="rId10" Type="http://schemas.openxmlformats.org/officeDocument/2006/relationships/hyperlink" Target="https://podminky.urs.cz/item/CS_URS_2021_01/113107322" TargetMode="External" /><Relationship Id="rId11" Type="http://schemas.openxmlformats.org/officeDocument/2006/relationships/hyperlink" Target="https://podminky.urs.cz/item/CS_URS_2021_01/113107322" TargetMode="External" /><Relationship Id="rId12" Type="http://schemas.openxmlformats.org/officeDocument/2006/relationships/hyperlink" Target="https://podminky.urs.cz/item/CS_URS_2021_01/113107322" TargetMode="External" /><Relationship Id="rId13" Type="http://schemas.openxmlformats.org/officeDocument/2006/relationships/hyperlink" Target="https://podminky.urs.cz/item/CS_URS_2021_01/113107322" TargetMode="External" /><Relationship Id="rId14" Type="http://schemas.openxmlformats.org/officeDocument/2006/relationships/hyperlink" Target="https://podminky.urs.cz/item/CS_URS_2021_01/113107323" TargetMode="External" /><Relationship Id="rId15" Type="http://schemas.openxmlformats.org/officeDocument/2006/relationships/hyperlink" Target="https://podminky.urs.cz/item/CS_URS_2021_01/113107331" TargetMode="External" /><Relationship Id="rId16" Type="http://schemas.openxmlformats.org/officeDocument/2006/relationships/hyperlink" Target="https://podminky.urs.cz/item/CS_URS_2021_01/113202111" TargetMode="External" /><Relationship Id="rId17" Type="http://schemas.openxmlformats.org/officeDocument/2006/relationships/hyperlink" Target="https://podminky.urs.cz/item/CS_URS_2021_01/113203111" TargetMode="External" /><Relationship Id="rId18" Type="http://schemas.openxmlformats.org/officeDocument/2006/relationships/hyperlink" Target="https://podminky.urs.cz/item/CS_URS_2021_01/121151103" TargetMode="External" /><Relationship Id="rId19" Type="http://schemas.openxmlformats.org/officeDocument/2006/relationships/hyperlink" Target="https://podminky.urs.cz/item/CS_URS_2021_01/162351103" TargetMode="External" /><Relationship Id="rId20" Type="http://schemas.openxmlformats.org/officeDocument/2006/relationships/hyperlink" Target="https://podminky.urs.cz/item/CS_URS_2021_01/997221551" TargetMode="External" /><Relationship Id="rId21" Type="http://schemas.openxmlformats.org/officeDocument/2006/relationships/hyperlink" Target="https://podminky.urs.cz/item/CS_URS_2021_01/997221551" TargetMode="External" /><Relationship Id="rId22" Type="http://schemas.openxmlformats.org/officeDocument/2006/relationships/hyperlink" Target="https://podminky.urs.cz/item/CS_URS_2021_01/997221559" TargetMode="External" /><Relationship Id="rId23" Type="http://schemas.openxmlformats.org/officeDocument/2006/relationships/hyperlink" Target="https://podminky.urs.cz/item/CS_URS_2021_01/997221559" TargetMode="External" /><Relationship Id="rId24" Type="http://schemas.openxmlformats.org/officeDocument/2006/relationships/hyperlink" Target="https://podminky.urs.cz/item/CS_URS_2021_01/997221571" TargetMode="External" /><Relationship Id="rId25" Type="http://schemas.openxmlformats.org/officeDocument/2006/relationships/hyperlink" Target="https://podminky.urs.cz/item/CS_URS_2021_01/997221579" TargetMode="External" /><Relationship Id="rId26" Type="http://schemas.openxmlformats.org/officeDocument/2006/relationships/hyperlink" Target="https://podminky.urs.cz/item/CS_URS_2021_01/997221611" TargetMode="External" /><Relationship Id="rId27" Type="http://schemas.openxmlformats.org/officeDocument/2006/relationships/hyperlink" Target="https://podminky.urs.cz/item/CS_URS_2021_01/997221611" TargetMode="External" /><Relationship Id="rId28" Type="http://schemas.openxmlformats.org/officeDocument/2006/relationships/hyperlink" Target="https://podminky.urs.cz/item/CS_URS_2021_01/997221612" TargetMode="External" /><Relationship Id="rId29" Type="http://schemas.openxmlformats.org/officeDocument/2006/relationships/hyperlink" Target="https://podminky.urs.cz/item/CS_URS_2021_01/997221615" TargetMode="External" /><Relationship Id="rId30" Type="http://schemas.openxmlformats.org/officeDocument/2006/relationships/hyperlink" Target="https://podminky.urs.cz/item/CS_URS_2021_01/997221615" TargetMode="External" /><Relationship Id="rId31" Type="http://schemas.openxmlformats.org/officeDocument/2006/relationships/hyperlink" Target="https://podminky.urs.cz/item/CS_URS_2021_01/997221625" TargetMode="External" /><Relationship Id="rId32" Type="http://schemas.openxmlformats.org/officeDocument/2006/relationships/hyperlink" Target="https://podminky.urs.cz/item/CS_URS_2021_01/997221655" TargetMode="External" /><Relationship Id="rId33" Type="http://schemas.openxmlformats.org/officeDocument/2006/relationships/hyperlink" Target="https://podminky.urs.cz/item/CS_URS_2021_01/997221655" TargetMode="External" /><Relationship Id="rId34" Type="http://schemas.openxmlformats.org/officeDocument/2006/relationships/hyperlink" Target="https://podminky.urs.cz/item/CS_URS_2021_01/997221875" TargetMode="Externa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22251104" TargetMode="External" /><Relationship Id="rId2" Type="http://schemas.openxmlformats.org/officeDocument/2006/relationships/hyperlink" Target="https://podminky.urs.cz/item/CS_URS_2021_01/132251101" TargetMode="External" /><Relationship Id="rId3" Type="http://schemas.openxmlformats.org/officeDocument/2006/relationships/hyperlink" Target="https://podminky.urs.cz/item/CS_URS_2021_01/139001101" TargetMode="External" /><Relationship Id="rId4" Type="http://schemas.openxmlformats.org/officeDocument/2006/relationships/hyperlink" Target="https://podminky.urs.cz/item/CS_URS_2021_01/139001101" TargetMode="External" /><Relationship Id="rId5" Type="http://schemas.openxmlformats.org/officeDocument/2006/relationships/hyperlink" Target="https://podminky.urs.cz/item/CS_URS_2021_01/162751117" TargetMode="External" /><Relationship Id="rId6" Type="http://schemas.openxmlformats.org/officeDocument/2006/relationships/hyperlink" Target="https://podminky.urs.cz/item/CS_URS_2021_01/162751117" TargetMode="External" /><Relationship Id="rId7" Type="http://schemas.openxmlformats.org/officeDocument/2006/relationships/hyperlink" Target="https://podminky.urs.cz/item/CS_URS_2021_01/162751117" TargetMode="External" /><Relationship Id="rId8" Type="http://schemas.openxmlformats.org/officeDocument/2006/relationships/hyperlink" Target="https://podminky.urs.cz/item/CS_URS_2021_01/167151101" TargetMode="External" /><Relationship Id="rId9" Type="http://schemas.openxmlformats.org/officeDocument/2006/relationships/hyperlink" Target="https://podminky.urs.cz/item/CS_URS_2021_01/167151101" TargetMode="External" /><Relationship Id="rId10" Type="http://schemas.openxmlformats.org/officeDocument/2006/relationships/hyperlink" Target="https://podminky.urs.cz/item/CS_URS_2021_01/171201221" TargetMode="External" /><Relationship Id="rId11" Type="http://schemas.openxmlformats.org/officeDocument/2006/relationships/hyperlink" Target="https://podminky.urs.cz/item/CS_URS_2021_01/171201221" TargetMode="External" /><Relationship Id="rId12" Type="http://schemas.openxmlformats.org/officeDocument/2006/relationships/hyperlink" Target="https://podminky.urs.cz/item/CS_URS_2021_01/171201221" TargetMode="External" /><Relationship Id="rId13" Type="http://schemas.openxmlformats.org/officeDocument/2006/relationships/hyperlink" Target="https://podminky.urs.cz/item/CS_URS_2021_01/171251201" TargetMode="External" /><Relationship Id="rId14" Type="http://schemas.openxmlformats.org/officeDocument/2006/relationships/hyperlink" Target="https://podminky.urs.cz/item/CS_URS_2021_01/171251201" TargetMode="External" /><Relationship Id="rId15" Type="http://schemas.openxmlformats.org/officeDocument/2006/relationships/hyperlink" Target="https://podminky.urs.cz/item/CS_URS_2021_01/171251201" TargetMode="External" /><Relationship Id="rId16" Type="http://schemas.openxmlformats.org/officeDocument/2006/relationships/hyperlink" Target="https://podminky.urs.cz/item/CS_URS_2021_01/564861111" TargetMode="External" /><Relationship Id="rId17" Type="http://schemas.openxmlformats.org/officeDocument/2006/relationships/hyperlink" Target="https://podminky.urs.cz/item/CS_URS_2021_01/564861111" TargetMode="External" /><Relationship Id="rId18" Type="http://schemas.openxmlformats.org/officeDocument/2006/relationships/hyperlink" Target="https://podminky.urs.cz/item/CS_URS_2021_01/564861111" TargetMode="External" /><Relationship Id="rId19" Type="http://schemas.openxmlformats.org/officeDocument/2006/relationships/hyperlink" Target="https://podminky.urs.cz/item/CS_URS_2021_01/565155101" TargetMode="External" /><Relationship Id="rId20" Type="http://schemas.openxmlformats.org/officeDocument/2006/relationships/hyperlink" Target="https://podminky.urs.cz/item/CS_URS_2021_01/567122112" TargetMode="External" /><Relationship Id="rId21" Type="http://schemas.openxmlformats.org/officeDocument/2006/relationships/hyperlink" Target="https://podminky.urs.cz/item/CS_URS_2021_01/567142111" TargetMode="External" /><Relationship Id="rId22" Type="http://schemas.openxmlformats.org/officeDocument/2006/relationships/hyperlink" Target="https://podminky.urs.cz/item/CS_URS_2021_01/573111112" TargetMode="External" /><Relationship Id="rId23" Type="http://schemas.openxmlformats.org/officeDocument/2006/relationships/hyperlink" Target="https://podminky.urs.cz/item/CS_URS_2021_01/573211109" TargetMode="External" /><Relationship Id="rId24" Type="http://schemas.openxmlformats.org/officeDocument/2006/relationships/hyperlink" Target="https://podminky.urs.cz/item/CS_URS_2021_01/577134111" TargetMode="External" /><Relationship Id="rId25" Type="http://schemas.openxmlformats.org/officeDocument/2006/relationships/hyperlink" Target="https://podminky.urs.cz/item/CS_URS_2021_01/596211213" TargetMode="External" /><Relationship Id="rId26" Type="http://schemas.openxmlformats.org/officeDocument/2006/relationships/hyperlink" Target="https://podminky.urs.cz/item/CS_URS_2021_01/59245279" TargetMode="External" /><Relationship Id="rId27" Type="http://schemas.openxmlformats.org/officeDocument/2006/relationships/hyperlink" Target="https://podminky.urs.cz/item/CS_URS_2021_01/899231111" TargetMode="External" /><Relationship Id="rId28" Type="http://schemas.openxmlformats.org/officeDocument/2006/relationships/hyperlink" Target="https://podminky.urs.cz/item/CS_URS_2021_01/899331111" TargetMode="External" /><Relationship Id="rId29" Type="http://schemas.openxmlformats.org/officeDocument/2006/relationships/hyperlink" Target="https://podminky.urs.cz/item/CS_URS_2021_01/899431111" TargetMode="External" /><Relationship Id="rId30" Type="http://schemas.openxmlformats.org/officeDocument/2006/relationships/hyperlink" Target="https://podminky.urs.cz/item/CS_URS_2021_01/899431111" TargetMode="External" /><Relationship Id="rId31" Type="http://schemas.openxmlformats.org/officeDocument/2006/relationships/hyperlink" Target="https://podminky.urs.cz/item/CS_URS_2021_01/914111111" TargetMode="External" /><Relationship Id="rId32" Type="http://schemas.openxmlformats.org/officeDocument/2006/relationships/hyperlink" Target="https://podminky.urs.cz/item/CS_URS_2021_01/40445626" TargetMode="External" /><Relationship Id="rId33" Type="http://schemas.openxmlformats.org/officeDocument/2006/relationships/hyperlink" Target="https://podminky.urs.cz/item/CS_URS_2021_01/40445626" TargetMode="External" /><Relationship Id="rId34" Type="http://schemas.openxmlformats.org/officeDocument/2006/relationships/hyperlink" Target="https://podminky.urs.cz/item/CS_URS_2021_01/914111111" TargetMode="External" /><Relationship Id="rId35" Type="http://schemas.openxmlformats.org/officeDocument/2006/relationships/hyperlink" Target="https://podminky.urs.cz/item/CS_URS_2021_01/914511111" TargetMode="External" /><Relationship Id="rId36" Type="http://schemas.openxmlformats.org/officeDocument/2006/relationships/hyperlink" Target="https://podminky.urs.cz/item/CS_URS_2021_01/40445225" TargetMode="External" /><Relationship Id="rId37" Type="http://schemas.openxmlformats.org/officeDocument/2006/relationships/hyperlink" Target="https://podminky.urs.cz/item/CS_URS_2021_01/40445253" TargetMode="External" /><Relationship Id="rId38" Type="http://schemas.openxmlformats.org/officeDocument/2006/relationships/hyperlink" Target="https://podminky.urs.cz/item/CS_URS_2021_01/40445256" TargetMode="External" /><Relationship Id="rId39" Type="http://schemas.openxmlformats.org/officeDocument/2006/relationships/hyperlink" Target="https://podminky.urs.cz/item/CS_URS_2021_01/914511111" TargetMode="External" /><Relationship Id="rId40" Type="http://schemas.openxmlformats.org/officeDocument/2006/relationships/hyperlink" Target="https://podminky.urs.cz/item/CS_URS_2021_01/40445256" TargetMode="External" /><Relationship Id="rId41" Type="http://schemas.openxmlformats.org/officeDocument/2006/relationships/hyperlink" Target="https://podminky.urs.cz/item/CS_URS_2021_01/915131111" TargetMode="External" /><Relationship Id="rId42" Type="http://schemas.openxmlformats.org/officeDocument/2006/relationships/hyperlink" Target="https://podminky.urs.cz/item/CS_URS_2021_01/915491211" TargetMode="External" /><Relationship Id="rId43" Type="http://schemas.openxmlformats.org/officeDocument/2006/relationships/hyperlink" Target="https://podminky.urs.cz/item/CS_URS_2021_01/59218002" TargetMode="External" /><Relationship Id="rId44" Type="http://schemas.openxmlformats.org/officeDocument/2006/relationships/hyperlink" Target="https://podminky.urs.cz/item/CS_URS_2021_01/915621111" TargetMode="External" /><Relationship Id="rId45" Type="http://schemas.openxmlformats.org/officeDocument/2006/relationships/hyperlink" Target="https://podminky.urs.cz/item/CS_URS_2021_01/919726121" TargetMode="External" /><Relationship Id="rId46" Type="http://schemas.openxmlformats.org/officeDocument/2006/relationships/hyperlink" Target="https://podminky.urs.cz/item/CS_URS_2021_01/919726202" TargetMode="External" /><Relationship Id="rId47" Type="http://schemas.openxmlformats.org/officeDocument/2006/relationships/hyperlink" Target="https://podminky.urs.cz/item/CS_URS_2021_01/938908411" TargetMode="External" /><Relationship Id="rId48" Type="http://schemas.openxmlformats.org/officeDocument/2006/relationships/hyperlink" Target="https://podminky.urs.cz/item/CS_URS_2021_01/966006132" TargetMode="External" /><Relationship Id="rId49" Type="http://schemas.openxmlformats.org/officeDocument/2006/relationships/hyperlink" Target="https://podminky.urs.cz/item/CS_URS_2021_01/966006211" TargetMode="External" /><Relationship Id="rId50" Type="http://schemas.openxmlformats.org/officeDocument/2006/relationships/hyperlink" Target="https://podminky.urs.cz/item/CS_URS_2021_01/998223011" TargetMode="External" /><Relationship Id="rId51" Type="http://schemas.openxmlformats.org/officeDocument/2006/relationships/hyperlink" Target="https://podminky.urs.cz/item/CS_URS_2021_01/998223091" TargetMode="Externa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030001000" TargetMode="External" /><Relationship Id="rId2" Type="http://schemas.openxmlformats.org/officeDocument/2006/relationships/hyperlink" Target="https://podminky.urs.cz/item/CS_URS_2021_01/043134000" TargetMode="External" /><Relationship Id="rId3" Type="http://schemas.openxmlformats.org/officeDocument/2006/relationships/hyperlink" Target="https://podminky.urs.cz/item/CS_URS_2021_01/045203000" TargetMode="External" /><Relationship Id="rId4" Type="http://schemas.openxmlformats.org/officeDocument/2006/relationships/hyperlink" Target="https://podminky.urs.cz/item/CS_URS_2021_01/072002000" TargetMode="Externa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11251101" TargetMode="External" /><Relationship Id="rId2" Type="http://schemas.openxmlformats.org/officeDocument/2006/relationships/hyperlink" Target="https://podminky.urs.cz/item/CS_URS_2021_01/111251201" TargetMode="External" /><Relationship Id="rId3" Type="http://schemas.openxmlformats.org/officeDocument/2006/relationships/hyperlink" Target="https://podminky.urs.cz/item/CS_URS_2021_01/113106192" TargetMode="External" /><Relationship Id="rId4" Type="http://schemas.openxmlformats.org/officeDocument/2006/relationships/hyperlink" Target="https://podminky.urs.cz/item/CS_URS_2021_01/113107322" TargetMode="External" /><Relationship Id="rId5" Type="http://schemas.openxmlformats.org/officeDocument/2006/relationships/hyperlink" Target="https://podminky.urs.cz/item/CS_URS_2021_01/113107322" TargetMode="External" /><Relationship Id="rId6" Type="http://schemas.openxmlformats.org/officeDocument/2006/relationships/hyperlink" Target="https://podminky.urs.cz/item/CS_URS_2021_01/113107322" TargetMode="External" /><Relationship Id="rId7" Type="http://schemas.openxmlformats.org/officeDocument/2006/relationships/hyperlink" Target="https://podminky.urs.cz/item/CS_URS_2021_01/113107323" TargetMode="External" /><Relationship Id="rId8" Type="http://schemas.openxmlformats.org/officeDocument/2006/relationships/hyperlink" Target="https://podminky.urs.cz/item/CS_URS_2021_01/113107324" TargetMode="External" /><Relationship Id="rId9" Type="http://schemas.openxmlformats.org/officeDocument/2006/relationships/hyperlink" Target="https://podminky.urs.cz/item/CS_URS_2021_01/113107331" TargetMode="External" /><Relationship Id="rId10" Type="http://schemas.openxmlformats.org/officeDocument/2006/relationships/hyperlink" Target="https://podminky.urs.cz/item/CS_URS_2021_01/113107331" TargetMode="External" /><Relationship Id="rId11" Type="http://schemas.openxmlformats.org/officeDocument/2006/relationships/hyperlink" Target="https://podminky.urs.cz/item/CS_URS_2021_01/113107343" TargetMode="External" /><Relationship Id="rId12" Type="http://schemas.openxmlformats.org/officeDocument/2006/relationships/hyperlink" Target="https://podminky.urs.cz/item/CS_URS_2021_01/113154112" TargetMode="External" /><Relationship Id="rId13" Type="http://schemas.openxmlformats.org/officeDocument/2006/relationships/hyperlink" Target="https://podminky.urs.cz/item/CS_URS_2021_01/121151103" TargetMode="External" /><Relationship Id="rId14" Type="http://schemas.openxmlformats.org/officeDocument/2006/relationships/hyperlink" Target="https://podminky.urs.cz/item/CS_URS_2021_01/132251252" TargetMode="External" /><Relationship Id="rId15" Type="http://schemas.openxmlformats.org/officeDocument/2006/relationships/hyperlink" Target="https://podminky.urs.cz/item/CS_URS_2021_01/139001101" TargetMode="External" /><Relationship Id="rId16" Type="http://schemas.openxmlformats.org/officeDocument/2006/relationships/hyperlink" Target="https://podminky.urs.cz/item/CS_URS_2021_01/162351103" TargetMode="External" /><Relationship Id="rId17" Type="http://schemas.openxmlformats.org/officeDocument/2006/relationships/hyperlink" Target="https://podminky.urs.cz/item/CS_URS_2021_01/162751117" TargetMode="External" /><Relationship Id="rId18" Type="http://schemas.openxmlformats.org/officeDocument/2006/relationships/hyperlink" Target="https://podminky.urs.cz/item/CS_URS_2021_01/171201221" TargetMode="External" /><Relationship Id="rId19" Type="http://schemas.openxmlformats.org/officeDocument/2006/relationships/hyperlink" Target="https://podminky.urs.cz/item/CS_URS_2021_01/171251201" TargetMode="External" /><Relationship Id="rId20" Type="http://schemas.openxmlformats.org/officeDocument/2006/relationships/hyperlink" Target="https://podminky.urs.cz/item/CS_URS_2021_01/174152101" TargetMode="External" /><Relationship Id="rId21" Type="http://schemas.openxmlformats.org/officeDocument/2006/relationships/hyperlink" Target="https://podminky.urs.cz/item/CS_URS_2021_01/175151101" TargetMode="External" /><Relationship Id="rId22" Type="http://schemas.openxmlformats.org/officeDocument/2006/relationships/hyperlink" Target="https://podminky.urs.cz/item/CS_URS_2021_01/58331200" TargetMode="External" /><Relationship Id="rId23" Type="http://schemas.openxmlformats.org/officeDocument/2006/relationships/hyperlink" Target="https://podminky.urs.cz/item/CS_URS_2021_01/919731112" TargetMode="External" /><Relationship Id="rId24" Type="http://schemas.openxmlformats.org/officeDocument/2006/relationships/hyperlink" Target="https://podminky.urs.cz/item/CS_URS_2021_01/919731122" TargetMode="External" /><Relationship Id="rId25" Type="http://schemas.openxmlformats.org/officeDocument/2006/relationships/hyperlink" Target="https://podminky.urs.cz/item/CS_URS_2021_01/919735112" TargetMode="External" /><Relationship Id="rId26" Type="http://schemas.openxmlformats.org/officeDocument/2006/relationships/hyperlink" Target="https://podminky.urs.cz/item/CS_URS_2021_01/919735123" TargetMode="External" /><Relationship Id="rId27" Type="http://schemas.openxmlformats.org/officeDocument/2006/relationships/hyperlink" Target="https://podminky.urs.cz/item/CS_URS_2021_01/997221551" TargetMode="External" /><Relationship Id="rId28" Type="http://schemas.openxmlformats.org/officeDocument/2006/relationships/hyperlink" Target="https://podminky.urs.cz/item/CS_URS_2021_01/997221551" TargetMode="External" /><Relationship Id="rId29" Type="http://schemas.openxmlformats.org/officeDocument/2006/relationships/hyperlink" Target="https://podminky.urs.cz/item/CS_URS_2021_01/997221559" TargetMode="External" /><Relationship Id="rId30" Type="http://schemas.openxmlformats.org/officeDocument/2006/relationships/hyperlink" Target="https://podminky.urs.cz/item/CS_URS_2021_01/997221559" TargetMode="External" /><Relationship Id="rId31" Type="http://schemas.openxmlformats.org/officeDocument/2006/relationships/hyperlink" Target="https://podminky.urs.cz/item/CS_URS_2021_01/997221571" TargetMode="External" /><Relationship Id="rId32" Type="http://schemas.openxmlformats.org/officeDocument/2006/relationships/hyperlink" Target="https://podminky.urs.cz/item/CS_URS_2021_01/997221579" TargetMode="External" /><Relationship Id="rId33" Type="http://schemas.openxmlformats.org/officeDocument/2006/relationships/hyperlink" Target="https://podminky.urs.cz/item/CS_URS_2021_01/997221611" TargetMode="External" /><Relationship Id="rId34" Type="http://schemas.openxmlformats.org/officeDocument/2006/relationships/hyperlink" Target="https://podminky.urs.cz/item/CS_URS_2021_01/997221611" TargetMode="External" /><Relationship Id="rId35" Type="http://schemas.openxmlformats.org/officeDocument/2006/relationships/hyperlink" Target="https://podminky.urs.cz/item/CS_URS_2021_01/997221612" TargetMode="External" /><Relationship Id="rId36" Type="http://schemas.openxmlformats.org/officeDocument/2006/relationships/hyperlink" Target="https://podminky.urs.cz/item/CS_URS_2021_01/997221615" TargetMode="External" /><Relationship Id="rId37" Type="http://schemas.openxmlformats.org/officeDocument/2006/relationships/hyperlink" Target="https://podminky.urs.cz/item/CS_URS_2021_01/997221625" TargetMode="External" /><Relationship Id="rId38" Type="http://schemas.openxmlformats.org/officeDocument/2006/relationships/hyperlink" Target="https://podminky.urs.cz/item/CS_URS_2021_01/997221645" TargetMode="External" /><Relationship Id="rId39" Type="http://schemas.openxmlformats.org/officeDocument/2006/relationships/hyperlink" Target="https://podminky.urs.cz/item/CS_URS_2021_01/997221655" TargetMode="External" /><Relationship Id="rId40" Type="http://schemas.openxmlformats.org/officeDocument/2006/relationships/hyperlink" Target="https://podminky.urs.cz/item/CS_URS_2021_01/998223011" TargetMode="External" /><Relationship Id="rId41" Type="http://schemas.openxmlformats.org/officeDocument/2006/relationships/hyperlink" Target="https://podminky.urs.cz/item/CS_URS_2021_01/998223091" TargetMode="Externa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1/122251501" TargetMode="External" /><Relationship Id="rId2" Type="http://schemas.openxmlformats.org/officeDocument/2006/relationships/hyperlink" Target="https://podminky.urs.cz/item/CS_URS_2021_01/122252203" TargetMode="External" /><Relationship Id="rId3" Type="http://schemas.openxmlformats.org/officeDocument/2006/relationships/hyperlink" Target="https://podminky.urs.cz/item/CS_URS_2021_01/132251101" TargetMode="External" /><Relationship Id="rId4" Type="http://schemas.openxmlformats.org/officeDocument/2006/relationships/hyperlink" Target="https://podminky.urs.cz/item/CS_URS_2021_01/139001101" TargetMode="External" /><Relationship Id="rId5" Type="http://schemas.openxmlformats.org/officeDocument/2006/relationships/hyperlink" Target="https://podminky.urs.cz/item/CS_URS_2021_01/139001101" TargetMode="External" /><Relationship Id="rId6" Type="http://schemas.openxmlformats.org/officeDocument/2006/relationships/hyperlink" Target="https://podminky.urs.cz/item/CS_URS_2021_01/139001101" TargetMode="External" /><Relationship Id="rId7" Type="http://schemas.openxmlformats.org/officeDocument/2006/relationships/hyperlink" Target="https://podminky.urs.cz/item/CS_URS_2021_01/162351103" TargetMode="External" /><Relationship Id="rId8" Type="http://schemas.openxmlformats.org/officeDocument/2006/relationships/hyperlink" Target="https://podminky.urs.cz/item/CS_URS_2021_01/162751117" TargetMode="External" /><Relationship Id="rId9" Type="http://schemas.openxmlformats.org/officeDocument/2006/relationships/hyperlink" Target="https://podminky.urs.cz/item/CS_URS_2021_01/162751117" TargetMode="External" /><Relationship Id="rId10" Type="http://schemas.openxmlformats.org/officeDocument/2006/relationships/hyperlink" Target="https://podminky.urs.cz/item/CS_URS_2021_01/167151101" TargetMode="External" /><Relationship Id="rId11" Type="http://schemas.openxmlformats.org/officeDocument/2006/relationships/hyperlink" Target="https://podminky.urs.cz/item/CS_URS_2021_01/171201221" TargetMode="External" /><Relationship Id="rId12" Type="http://schemas.openxmlformats.org/officeDocument/2006/relationships/hyperlink" Target="https://podminky.urs.cz/item/CS_URS_2021_01/171201221" TargetMode="External" /><Relationship Id="rId13" Type="http://schemas.openxmlformats.org/officeDocument/2006/relationships/hyperlink" Target="https://podminky.urs.cz/item/CS_URS_2021_01/171251201" TargetMode="External" /><Relationship Id="rId14" Type="http://schemas.openxmlformats.org/officeDocument/2006/relationships/hyperlink" Target="https://podminky.urs.cz/item/CS_URS_2021_01/171251201" TargetMode="External" /><Relationship Id="rId15" Type="http://schemas.openxmlformats.org/officeDocument/2006/relationships/hyperlink" Target="https://podminky.urs.cz/item/CS_URS_2021_01/181351003" TargetMode="External" /><Relationship Id="rId16" Type="http://schemas.openxmlformats.org/officeDocument/2006/relationships/hyperlink" Target="https://podminky.urs.cz/item/CS_URS_2021_01/181411131" TargetMode="External" /><Relationship Id="rId17" Type="http://schemas.openxmlformats.org/officeDocument/2006/relationships/hyperlink" Target="https://podminky.urs.cz/item/CS_URS_2021_01/00572410" TargetMode="External" /><Relationship Id="rId18" Type="http://schemas.openxmlformats.org/officeDocument/2006/relationships/hyperlink" Target="https://podminky.urs.cz/item/CS_URS_2021_01/181411132" TargetMode="External" /><Relationship Id="rId19" Type="http://schemas.openxmlformats.org/officeDocument/2006/relationships/hyperlink" Target="https://podminky.urs.cz/item/CS_URS_2021_01/00572410" TargetMode="External" /><Relationship Id="rId20" Type="http://schemas.openxmlformats.org/officeDocument/2006/relationships/hyperlink" Target="https://podminky.urs.cz/item/CS_URS_2021_01/181951111" TargetMode="External" /><Relationship Id="rId21" Type="http://schemas.openxmlformats.org/officeDocument/2006/relationships/hyperlink" Target="https://podminky.urs.cz/item/CS_URS_2021_01/181951112" TargetMode="External" /><Relationship Id="rId22" Type="http://schemas.openxmlformats.org/officeDocument/2006/relationships/hyperlink" Target="https://podminky.urs.cz/item/CS_URS_2021_01/182151111" TargetMode="External" /><Relationship Id="rId23" Type="http://schemas.openxmlformats.org/officeDocument/2006/relationships/hyperlink" Target="https://podminky.urs.cz/item/CS_URS_2021_01/182351023" TargetMode="External" /><Relationship Id="rId24" Type="http://schemas.openxmlformats.org/officeDocument/2006/relationships/hyperlink" Target="https://podminky.urs.cz/item/CS_URS_2021_01/339921132" TargetMode="External" /><Relationship Id="rId25" Type="http://schemas.openxmlformats.org/officeDocument/2006/relationships/hyperlink" Target="https://podminky.urs.cz/item/CS_URS_2021_01/59228408" TargetMode="External" /><Relationship Id="rId26" Type="http://schemas.openxmlformats.org/officeDocument/2006/relationships/hyperlink" Target="https://podminky.urs.cz/item/CS_URS_2021_01/564861111" TargetMode="External" /><Relationship Id="rId27" Type="http://schemas.openxmlformats.org/officeDocument/2006/relationships/hyperlink" Target="https://podminky.urs.cz/item/CS_URS_2021_01/564861111" TargetMode="External" /><Relationship Id="rId28" Type="http://schemas.openxmlformats.org/officeDocument/2006/relationships/hyperlink" Target="https://podminky.urs.cz/item/CS_URS_2021_01/564871111" TargetMode="External" /><Relationship Id="rId29" Type="http://schemas.openxmlformats.org/officeDocument/2006/relationships/hyperlink" Target="https://podminky.urs.cz/item/CS_URS_2021_01/564871111" TargetMode="External" /><Relationship Id="rId30" Type="http://schemas.openxmlformats.org/officeDocument/2006/relationships/hyperlink" Target="https://podminky.urs.cz/item/CS_URS_2021_01/564871111" TargetMode="External" /><Relationship Id="rId31" Type="http://schemas.openxmlformats.org/officeDocument/2006/relationships/hyperlink" Target="https://podminky.urs.cz/item/CS_URS_2021_01/564871116" TargetMode="External" /><Relationship Id="rId32" Type="http://schemas.openxmlformats.org/officeDocument/2006/relationships/hyperlink" Target="https://podminky.urs.cz/item/CS_URS_2021_01/565155101" TargetMode="External" /><Relationship Id="rId33" Type="http://schemas.openxmlformats.org/officeDocument/2006/relationships/hyperlink" Target="https://podminky.urs.cz/item/CS_URS_2021_01/567122112" TargetMode="External" /><Relationship Id="rId34" Type="http://schemas.openxmlformats.org/officeDocument/2006/relationships/hyperlink" Target="https://podminky.urs.cz/item/CS_URS_2021_01/573111112" TargetMode="External" /><Relationship Id="rId35" Type="http://schemas.openxmlformats.org/officeDocument/2006/relationships/hyperlink" Target="https://podminky.urs.cz/item/CS_URS_2021_01/573211109" TargetMode="External" /><Relationship Id="rId36" Type="http://schemas.openxmlformats.org/officeDocument/2006/relationships/hyperlink" Target="https://podminky.urs.cz/item/CS_URS_2021_01/573211109" TargetMode="External" /><Relationship Id="rId37" Type="http://schemas.openxmlformats.org/officeDocument/2006/relationships/hyperlink" Target="https://podminky.urs.cz/item/CS_URS_2021_01/577134111" TargetMode="External" /><Relationship Id="rId38" Type="http://schemas.openxmlformats.org/officeDocument/2006/relationships/hyperlink" Target="https://podminky.urs.cz/item/CS_URS_2021_01/577134111" TargetMode="External" /><Relationship Id="rId39" Type="http://schemas.openxmlformats.org/officeDocument/2006/relationships/hyperlink" Target="https://podminky.urs.cz/item/CS_URS_2021_01/581121215" TargetMode="External" /><Relationship Id="rId40" Type="http://schemas.openxmlformats.org/officeDocument/2006/relationships/hyperlink" Target="https://podminky.urs.cz/item/CS_URS_2021_01/596211210" TargetMode="External" /><Relationship Id="rId41" Type="http://schemas.openxmlformats.org/officeDocument/2006/relationships/hyperlink" Target="https://podminky.urs.cz/item/CS_URS_2021_01/59245020" TargetMode="External" /><Relationship Id="rId42" Type="http://schemas.openxmlformats.org/officeDocument/2006/relationships/hyperlink" Target="https://podminky.urs.cz/item/CS_URS_2021_01/899331111" TargetMode="External" /><Relationship Id="rId43" Type="http://schemas.openxmlformats.org/officeDocument/2006/relationships/hyperlink" Target="https://podminky.urs.cz/item/CS_URS_2021_01/899431111" TargetMode="External" /><Relationship Id="rId44" Type="http://schemas.openxmlformats.org/officeDocument/2006/relationships/hyperlink" Target="https://podminky.urs.cz/item/CS_URS_2021_01/915491211" TargetMode="External" /><Relationship Id="rId45" Type="http://schemas.openxmlformats.org/officeDocument/2006/relationships/hyperlink" Target="https://podminky.urs.cz/item/CS_URS_2021_01/59218002" TargetMode="External" /><Relationship Id="rId46" Type="http://schemas.openxmlformats.org/officeDocument/2006/relationships/hyperlink" Target="https://podminky.urs.cz/item/CS_URS_2021_01/916231213" TargetMode="External" /><Relationship Id="rId47" Type="http://schemas.openxmlformats.org/officeDocument/2006/relationships/hyperlink" Target="https://podminky.urs.cz/item/CS_URS_2021_01/59217023" TargetMode="External" /><Relationship Id="rId48" Type="http://schemas.openxmlformats.org/officeDocument/2006/relationships/hyperlink" Target="https://podminky.urs.cz/item/CS_URS_2021_01/916991121" TargetMode="External" /><Relationship Id="rId49" Type="http://schemas.openxmlformats.org/officeDocument/2006/relationships/hyperlink" Target="https://podminky.urs.cz/item/CS_URS_2021_01/919121132" TargetMode="External" /><Relationship Id="rId50" Type="http://schemas.openxmlformats.org/officeDocument/2006/relationships/hyperlink" Target="https://podminky.urs.cz/item/CS_URS_2021_01/919726202" TargetMode="External" /><Relationship Id="rId51" Type="http://schemas.openxmlformats.org/officeDocument/2006/relationships/hyperlink" Target="https://podminky.urs.cz/item/CS_URS_2021_01/919735122" TargetMode="External" /><Relationship Id="rId52" Type="http://schemas.openxmlformats.org/officeDocument/2006/relationships/hyperlink" Target="https://podminky.urs.cz/item/CS_URS_2021_01/938908411" TargetMode="External" /><Relationship Id="rId53" Type="http://schemas.openxmlformats.org/officeDocument/2006/relationships/hyperlink" Target="https://podminky.urs.cz/item/CS_URS_2021_01/998223011" TargetMode="External" /><Relationship Id="rId54" Type="http://schemas.openxmlformats.org/officeDocument/2006/relationships/hyperlink" Target="https://podminky.urs.cz/item/CS_URS_2021_01/998223091" TargetMode="Externa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6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7</v>
      </c>
      <c r="BT2" s="17" t="s">
        <v>8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="1" customFormat="1" ht="24.96" customHeight="1">
      <c r="B4" s="20"/>
      <c r="D4" s="21" t="s">
        <v>10</v>
      </c>
      <c r="AR4" s="20"/>
      <c r="AS4" s="22" t="s">
        <v>11</v>
      </c>
      <c r="BE4" s="23" t="s">
        <v>12</v>
      </c>
      <c r="BS4" s="17" t="s">
        <v>13</v>
      </c>
    </row>
    <row r="5" s="1" customFormat="1" ht="12" customHeight="1">
      <c r="B5" s="20"/>
      <c r="D5" s="24" t="s">
        <v>14</v>
      </c>
      <c r="K5" s="25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0"/>
      <c r="BE5" s="26" t="s">
        <v>16</v>
      </c>
      <c r="BS5" s="17" t="s">
        <v>7</v>
      </c>
    </row>
    <row r="6" s="1" customFormat="1" ht="36.96" customHeight="1">
      <c r="B6" s="20"/>
      <c r="D6" s="27" t="s">
        <v>17</v>
      </c>
      <c r="K6" s="28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0"/>
      <c r="BE6" s="29"/>
      <c r="BS6" s="17" t="s">
        <v>7</v>
      </c>
    </row>
    <row r="7" s="1" customFormat="1" ht="12" customHeight="1">
      <c r="B7" s="20"/>
      <c r="D7" s="30" t="s">
        <v>19</v>
      </c>
      <c r="K7" s="25" t="s">
        <v>20</v>
      </c>
      <c r="AK7" s="30" t="s">
        <v>21</v>
      </c>
      <c r="AN7" s="25" t="s">
        <v>22</v>
      </c>
      <c r="AR7" s="20"/>
      <c r="BE7" s="29"/>
      <c r="BS7" s="17" t="s">
        <v>7</v>
      </c>
    </row>
    <row r="8" s="1" customFormat="1" ht="12" customHeight="1">
      <c r="B8" s="20"/>
      <c r="D8" s="30" t="s">
        <v>23</v>
      </c>
      <c r="K8" s="25" t="s">
        <v>24</v>
      </c>
      <c r="AK8" s="30" t="s">
        <v>25</v>
      </c>
      <c r="AN8" s="31" t="s">
        <v>26</v>
      </c>
      <c r="AR8" s="20"/>
      <c r="BE8" s="29"/>
      <c r="BS8" s="17" t="s">
        <v>7</v>
      </c>
    </row>
    <row r="9" s="1" customFormat="1" ht="29.28" customHeight="1">
      <c r="B9" s="20"/>
      <c r="D9" s="24" t="s">
        <v>27</v>
      </c>
      <c r="K9" s="32" t="s">
        <v>28</v>
      </c>
      <c r="AK9" s="24" t="s">
        <v>29</v>
      </c>
      <c r="AN9" s="32" t="s">
        <v>30</v>
      </c>
      <c r="AR9" s="20"/>
      <c r="BE9" s="29"/>
      <c r="BS9" s="17" t="s">
        <v>7</v>
      </c>
    </row>
    <row r="10" s="1" customFormat="1" ht="12" customHeight="1">
      <c r="B10" s="20"/>
      <c r="D10" s="30" t="s">
        <v>31</v>
      </c>
      <c r="AK10" s="30" t="s">
        <v>32</v>
      </c>
      <c r="AN10" s="25" t="s">
        <v>33</v>
      </c>
      <c r="AR10" s="20"/>
      <c r="BE10" s="29"/>
      <c r="BS10" s="17" t="s">
        <v>7</v>
      </c>
    </row>
    <row r="11" s="1" customFormat="1" ht="18.48" customHeight="1">
      <c r="B11" s="20"/>
      <c r="E11" s="25" t="s">
        <v>34</v>
      </c>
      <c r="AK11" s="30" t="s">
        <v>35</v>
      </c>
      <c r="AN11" s="25" t="s">
        <v>36</v>
      </c>
      <c r="AR11" s="20"/>
      <c r="BE11" s="29"/>
      <c r="BS11" s="17" t="s">
        <v>7</v>
      </c>
    </row>
    <row r="12" s="1" customFormat="1" ht="6.96" customHeight="1">
      <c r="B12" s="20"/>
      <c r="AR12" s="20"/>
      <c r="BE12" s="29"/>
      <c r="BS12" s="17" t="s">
        <v>7</v>
      </c>
    </row>
    <row r="13" s="1" customFormat="1" ht="12" customHeight="1">
      <c r="B13" s="20"/>
      <c r="D13" s="30" t="s">
        <v>37</v>
      </c>
      <c r="AK13" s="30" t="s">
        <v>32</v>
      </c>
      <c r="AN13" s="33" t="s">
        <v>38</v>
      </c>
      <c r="AR13" s="20"/>
      <c r="BE13" s="29"/>
      <c r="BS13" s="17" t="s">
        <v>7</v>
      </c>
    </row>
    <row r="14">
      <c r="B14" s="20"/>
      <c r="E14" s="33" t="s">
        <v>38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0" t="s">
        <v>35</v>
      </c>
      <c r="AN14" s="33" t="s">
        <v>38</v>
      </c>
      <c r="AR14" s="20"/>
      <c r="BE14" s="29"/>
      <c r="BS14" s="17" t="s">
        <v>7</v>
      </c>
    </row>
    <row r="15" s="1" customFormat="1" ht="6.96" customHeight="1">
      <c r="B15" s="20"/>
      <c r="AR15" s="20"/>
      <c r="BE15" s="29"/>
      <c r="BS15" s="17" t="s">
        <v>4</v>
      </c>
    </row>
    <row r="16" s="1" customFormat="1" ht="12" customHeight="1">
      <c r="B16" s="20"/>
      <c r="D16" s="30" t="s">
        <v>39</v>
      </c>
      <c r="AK16" s="30" t="s">
        <v>32</v>
      </c>
      <c r="AN16" s="25" t="s">
        <v>40</v>
      </c>
      <c r="AR16" s="20"/>
      <c r="BE16" s="29"/>
      <c r="BS16" s="17" t="s">
        <v>4</v>
      </c>
    </row>
    <row r="17" s="1" customFormat="1" ht="18.48" customHeight="1">
      <c r="B17" s="20"/>
      <c r="E17" s="25" t="s">
        <v>41</v>
      </c>
      <c r="AK17" s="30" t="s">
        <v>35</v>
      </c>
      <c r="AN17" s="25" t="s">
        <v>42</v>
      </c>
      <c r="AR17" s="20"/>
      <c r="BE17" s="29"/>
      <c r="BS17" s="17" t="s">
        <v>43</v>
      </c>
    </row>
    <row r="18" s="1" customFormat="1" ht="6.96" customHeight="1">
      <c r="B18" s="20"/>
      <c r="AR18" s="20"/>
      <c r="BE18" s="29"/>
      <c r="BS18" s="17" t="s">
        <v>7</v>
      </c>
    </row>
    <row r="19" s="1" customFormat="1" ht="12" customHeight="1">
      <c r="B19" s="20"/>
      <c r="D19" s="30" t="s">
        <v>44</v>
      </c>
      <c r="AK19" s="30" t="s">
        <v>32</v>
      </c>
      <c r="AN19" s="25" t="s">
        <v>3</v>
      </c>
      <c r="AR19" s="20"/>
      <c r="BE19" s="29"/>
      <c r="BS19" s="17" t="s">
        <v>7</v>
      </c>
    </row>
    <row r="20" s="1" customFormat="1" ht="18.48" customHeight="1">
      <c r="B20" s="20"/>
      <c r="E20" s="25" t="s">
        <v>45</v>
      </c>
      <c r="AK20" s="30" t="s">
        <v>35</v>
      </c>
      <c r="AN20" s="25" t="s">
        <v>3</v>
      </c>
      <c r="AR20" s="20"/>
      <c r="BE20" s="29"/>
      <c r="BS20" s="17" t="s">
        <v>4</v>
      </c>
    </row>
    <row r="21" s="1" customFormat="1" ht="6.96" customHeight="1">
      <c r="B21" s="20"/>
      <c r="AR21" s="20"/>
      <c r="BE21" s="29"/>
    </row>
    <row r="22" s="1" customFormat="1" ht="12" customHeight="1">
      <c r="B22" s="20"/>
      <c r="D22" s="30" t="s">
        <v>46</v>
      </c>
      <c r="AR22" s="20"/>
      <c r="BE22" s="29"/>
    </row>
    <row r="23" s="1" customFormat="1" ht="47.25" customHeight="1">
      <c r="B23" s="20"/>
      <c r="E23" s="35" t="s">
        <v>47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0"/>
      <c r="BE23" s="29"/>
    </row>
    <row r="24" s="1" customFormat="1" ht="6.96" customHeight="1">
      <c r="B24" s="20"/>
      <c r="AR24" s="20"/>
      <c r="BE24" s="29"/>
    </row>
    <row r="25" s="1" customFormat="1" ht="6.96" customHeight="1">
      <c r="B25" s="20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0"/>
      <c r="BE25" s="29"/>
    </row>
    <row r="26" s="2" customFormat="1" ht="25.92" customHeight="1">
      <c r="A26" s="37"/>
      <c r="B26" s="38"/>
      <c r="C26" s="37"/>
      <c r="D26" s="39" t="s">
        <v>48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ROUND(AG54,2)</f>
        <v>0</v>
      </c>
      <c r="AL26" s="40"/>
      <c r="AM26" s="40"/>
      <c r="AN26" s="40"/>
      <c r="AO26" s="40"/>
      <c r="AP26" s="37"/>
      <c r="AQ26" s="37"/>
      <c r="AR26" s="38"/>
      <c r="BE26" s="29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29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49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50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51</v>
      </c>
      <c r="AL28" s="42"/>
      <c r="AM28" s="42"/>
      <c r="AN28" s="42"/>
      <c r="AO28" s="42"/>
      <c r="AP28" s="37"/>
      <c r="AQ28" s="37"/>
      <c r="AR28" s="38"/>
      <c r="BE28" s="29"/>
    </row>
    <row r="29" s="3" customFormat="1" ht="14.4" customHeight="1">
      <c r="A29" s="3"/>
      <c r="B29" s="43"/>
      <c r="C29" s="3"/>
      <c r="D29" s="30" t="s">
        <v>52</v>
      </c>
      <c r="E29" s="3"/>
      <c r="F29" s="30" t="s">
        <v>53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ROUND(AV54,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0" t="s">
        <v>54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ROUND(AW54,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0" t="s">
        <v>55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0" t="s">
        <v>56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0" t="s">
        <v>57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3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7"/>
    </row>
    <row r="35" s="2" customFormat="1" ht="25.92" customHeight="1">
      <c r="A35" s="37"/>
      <c r="B35" s="38"/>
      <c r="C35" s="47"/>
      <c r="D35" s="48" t="s">
        <v>58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59</v>
      </c>
      <c r="U35" s="49"/>
      <c r="V35" s="49"/>
      <c r="W35" s="49"/>
      <c r="X35" s="51" t="s">
        <v>60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6.96" customHeight="1">
      <c r="A37" s="37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38"/>
      <c r="BE37" s="37"/>
    </row>
    <row r="41" s="2" customFormat="1" ht="6.96" customHeight="1">
      <c r="A41" s="37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38"/>
      <c r="BE41" s="37"/>
    </row>
    <row r="42" s="2" customFormat="1" ht="24.96" customHeight="1">
      <c r="A42" s="37"/>
      <c r="B42" s="38"/>
      <c r="C42" s="21" t="s">
        <v>61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BE42" s="37"/>
    </row>
    <row r="43" s="2" customFormat="1" ht="6.96" customHeight="1">
      <c r="A43" s="37"/>
      <c r="B43" s="3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BE43" s="37"/>
    </row>
    <row r="44" s="4" customFormat="1" ht="12" customHeight="1">
      <c r="A44" s="4"/>
      <c r="B44" s="58"/>
      <c r="C44" s="30" t="s">
        <v>14</v>
      </c>
      <c r="D44" s="4"/>
      <c r="E44" s="4"/>
      <c r="F44" s="4"/>
      <c r="G44" s="4"/>
      <c r="H44" s="4"/>
      <c r="I44" s="4"/>
      <c r="J44" s="4"/>
      <c r="K44" s="4"/>
      <c r="L44" s="4" t="str">
        <f>K5</f>
        <v>2021_27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8"/>
      <c r="BE44" s="4"/>
    </row>
    <row r="45" s="5" customFormat="1" ht="36.96" customHeight="1">
      <c r="A45" s="5"/>
      <c r="B45" s="59"/>
      <c r="C45" s="60" t="s">
        <v>17</v>
      </c>
      <c r="D45" s="5"/>
      <c r="E45" s="5"/>
      <c r="F45" s="5"/>
      <c r="G45" s="5"/>
      <c r="H45" s="5"/>
      <c r="I45" s="5"/>
      <c r="J45" s="5"/>
      <c r="K45" s="5"/>
      <c r="L45" s="61" t="str">
        <f>K6</f>
        <v>Nový Bydžov - rekonstrukce ul. Metličanská II. a III. etapa A (vlevo ve směru staničení)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9"/>
      <c r="BE45" s="5"/>
    </row>
    <row r="46" s="2" customFormat="1" ht="6.96" customHeight="1">
      <c r="A46" s="37"/>
      <c r="B46" s="38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BE46" s="37"/>
    </row>
    <row r="47" s="2" customFormat="1" ht="12" customHeight="1">
      <c r="A47" s="37"/>
      <c r="B47" s="38"/>
      <c r="C47" s="30" t="s">
        <v>23</v>
      </c>
      <c r="D47" s="37"/>
      <c r="E47" s="37"/>
      <c r="F47" s="37"/>
      <c r="G47" s="37"/>
      <c r="H47" s="37"/>
      <c r="I47" s="37"/>
      <c r="J47" s="37"/>
      <c r="K47" s="37"/>
      <c r="L47" s="62" t="str">
        <f>IF(K8="","",K8)</f>
        <v>Nový Bydžov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25</v>
      </c>
      <c r="AJ47" s="37"/>
      <c r="AK47" s="37"/>
      <c r="AL47" s="37"/>
      <c r="AM47" s="63" t="str">
        <f>IF(AN8= "","",AN8)</f>
        <v>4. 10. 2021</v>
      </c>
      <c r="AN47" s="63"/>
      <c r="AO47" s="37"/>
      <c r="AP47" s="37"/>
      <c r="AQ47" s="37"/>
      <c r="AR47" s="38"/>
      <c r="BE47" s="37"/>
    </row>
    <row r="48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BE48" s="37"/>
    </row>
    <row r="49" s="2" customFormat="1" ht="15.15" customHeight="1">
      <c r="A49" s="37"/>
      <c r="B49" s="38"/>
      <c r="C49" s="30" t="s">
        <v>31</v>
      </c>
      <c r="D49" s="37"/>
      <c r="E49" s="37"/>
      <c r="F49" s="37"/>
      <c r="G49" s="37"/>
      <c r="H49" s="37"/>
      <c r="I49" s="37"/>
      <c r="J49" s="37"/>
      <c r="K49" s="37"/>
      <c r="L49" s="4" t="str">
        <f>IF(E11= "","",E11)</f>
        <v>Město Nový Bydžov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39</v>
      </c>
      <c r="AJ49" s="37"/>
      <c r="AK49" s="37"/>
      <c r="AL49" s="37"/>
      <c r="AM49" s="64" t="str">
        <f>IF(E17="","",E17)</f>
        <v>VIAPROJEKT s.r.o.</v>
      </c>
      <c r="AN49" s="4"/>
      <c r="AO49" s="4"/>
      <c r="AP49" s="4"/>
      <c r="AQ49" s="37"/>
      <c r="AR49" s="38"/>
      <c r="AS49" s="65" t="s">
        <v>62</v>
      </c>
      <c r="AT49" s="66"/>
      <c r="AU49" s="67"/>
      <c r="AV49" s="67"/>
      <c r="AW49" s="67"/>
      <c r="AX49" s="67"/>
      <c r="AY49" s="67"/>
      <c r="AZ49" s="67"/>
      <c r="BA49" s="67"/>
      <c r="BB49" s="67"/>
      <c r="BC49" s="67"/>
      <c r="BD49" s="68"/>
      <c r="BE49" s="37"/>
    </row>
    <row r="50" s="2" customFormat="1" ht="15.15" customHeight="1">
      <c r="A50" s="37"/>
      <c r="B50" s="38"/>
      <c r="C50" s="30" t="s">
        <v>37</v>
      </c>
      <c r="D50" s="37"/>
      <c r="E50" s="37"/>
      <c r="F50" s="37"/>
      <c r="G50" s="37"/>
      <c r="H50" s="37"/>
      <c r="I50" s="37"/>
      <c r="J50" s="37"/>
      <c r="K50" s="37"/>
      <c r="L50" s="4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44</v>
      </c>
      <c r="AJ50" s="37"/>
      <c r="AK50" s="37"/>
      <c r="AL50" s="37"/>
      <c r="AM50" s="64" t="str">
        <f>IF(E20="","",E20)</f>
        <v xml:space="preserve"> </v>
      </c>
      <c r="AN50" s="4"/>
      <c r="AO50" s="4"/>
      <c r="AP50" s="4"/>
      <c r="AQ50" s="37"/>
      <c r="AR50" s="38"/>
      <c r="AS50" s="69"/>
      <c r="AT50" s="70"/>
      <c r="AU50" s="71"/>
      <c r="AV50" s="71"/>
      <c r="AW50" s="71"/>
      <c r="AX50" s="71"/>
      <c r="AY50" s="71"/>
      <c r="AZ50" s="71"/>
      <c r="BA50" s="71"/>
      <c r="BB50" s="71"/>
      <c r="BC50" s="71"/>
      <c r="BD50" s="72"/>
      <c r="BE50" s="37"/>
    </row>
    <row r="51" s="2" customFormat="1" ht="10.8" customHeight="1">
      <c r="A51" s="37"/>
      <c r="B51" s="38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69"/>
      <c r="AT51" s="70"/>
      <c r="AU51" s="71"/>
      <c r="AV51" s="71"/>
      <c r="AW51" s="71"/>
      <c r="AX51" s="71"/>
      <c r="AY51" s="71"/>
      <c r="AZ51" s="71"/>
      <c r="BA51" s="71"/>
      <c r="BB51" s="71"/>
      <c r="BC51" s="71"/>
      <c r="BD51" s="72"/>
      <c r="BE51" s="37"/>
    </row>
    <row r="52" s="2" customFormat="1" ht="29.28" customHeight="1">
      <c r="A52" s="37"/>
      <c r="B52" s="38"/>
      <c r="C52" s="73" t="s">
        <v>63</v>
      </c>
      <c r="D52" s="74"/>
      <c r="E52" s="74"/>
      <c r="F52" s="74"/>
      <c r="G52" s="74"/>
      <c r="H52" s="75"/>
      <c r="I52" s="76" t="s">
        <v>64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7" t="s">
        <v>65</v>
      </c>
      <c r="AH52" s="74"/>
      <c r="AI52" s="74"/>
      <c r="AJ52" s="74"/>
      <c r="AK52" s="74"/>
      <c r="AL52" s="74"/>
      <c r="AM52" s="74"/>
      <c r="AN52" s="76" t="s">
        <v>66</v>
      </c>
      <c r="AO52" s="74"/>
      <c r="AP52" s="74"/>
      <c r="AQ52" s="78" t="s">
        <v>67</v>
      </c>
      <c r="AR52" s="38"/>
      <c r="AS52" s="79" t="s">
        <v>68</v>
      </c>
      <c r="AT52" s="80" t="s">
        <v>69</v>
      </c>
      <c r="AU52" s="80" t="s">
        <v>70</v>
      </c>
      <c r="AV52" s="80" t="s">
        <v>71</v>
      </c>
      <c r="AW52" s="80" t="s">
        <v>72</v>
      </c>
      <c r="AX52" s="80" t="s">
        <v>73</v>
      </c>
      <c r="AY52" s="80" t="s">
        <v>74</v>
      </c>
      <c r="AZ52" s="80" t="s">
        <v>75</v>
      </c>
      <c r="BA52" s="80" t="s">
        <v>76</v>
      </c>
      <c r="BB52" s="80" t="s">
        <v>77</v>
      </c>
      <c r="BC52" s="80" t="s">
        <v>78</v>
      </c>
      <c r="BD52" s="81" t="s">
        <v>79</v>
      </c>
      <c r="BE52" s="37"/>
    </row>
    <row r="53" s="2" customFormat="1" ht="10.8" customHeight="1">
      <c r="A53" s="37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8"/>
      <c r="AS53" s="82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4"/>
      <c r="BE53" s="37"/>
    </row>
    <row r="54" s="6" customFormat="1" ht="32.4" customHeight="1">
      <c r="A54" s="6"/>
      <c r="B54" s="85"/>
      <c r="C54" s="86" t="s">
        <v>80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8">
        <f>ROUND(AG55+AG59+AG63+AG67+AG68,2)</f>
        <v>0</v>
      </c>
      <c r="AH54" s="88"/>
      <c r="AI54" s="88"/>
      <c r="AJ54" s="88"/>
      <c r="AK54" s="88"/>
      <c r="AL54" s="88"/>
      <c r="AM54" s="88"/>
      <c r="AN54" s="89">
        <f>SUM(AG54,AT54)</f>
        <v>0</v>
      </c>
      <c r="AO54" s="89"/>
      <c r="AP54" s="89"/>
      <c r="AQ54" s="90" t="s">
        <v>3</v>
      </c>
      <c r="AR54" s="85"/>
      <c r="AS54" s="91">
        <f>ROUND(AS55+AS59+AS63+AS67+AS68,2)</f>
        <v>0</v>
      </c>
      <c r="AT54" s="92">
        <f>ROUND(SUM(AV54:AW54),2)</f>
        <v>0</v>
      </c>
      <c r="AU54" s="93">
        <f>ROUND(AU55+AU59+AU63+AU67+AU68,5)</f>
        <v>0</v>
      </c>
      <c r="AV54" s="92">
        <f>ROUND(AZ54*L29,2)</f>
        <v>0</v>
      </c>
      <c r="AW54" s="92">
        <f>ROUND(BA54*L30,2)</f>
        <v>0</v>
      </c>
      <c r="AX54" s="92">
        <f>ROUND(BB54*L29,2)</f>
        <v>0</v>
      </c>
      <c r="AY54" s="92">
        <f>ROUND(BC54*L30,2)</f>
        <v>0</v>
      </c>
      <c r="AZ54" s="92">
        <f>ROUND(AZ55+AZ59+AZ63+AZ67+AZ68,2)</f>
        <v>0</v>
      </c>
      <c r="BA54" s="92">
        <f>ROUND(BA55+BA59+BA63+BA67+BA68,2)</f>
        <v>0</v>
      </c>
      <c r="BB54" s="92">
        <f>ROUND(BB55+BB59+BB63+BB67+BB68,2)</f>
        <v>0</v>
      </c>
      <c r="BC54" s="92">
        <f>ROUND(BC55+BC59+BC63+BC67+BC68,2)</f>
        <v>0</v>
      </c>
      <c r="BD54" s="94">
        <f>ROUND(BD55+BD59+BD63+BD67+BD68,2)</f>
        <v>0</v>
      </c>
      <c r="BE54" s="6"/>
      <c r="BS54" s="95" t="s">
        <v>81</v>
      </c>
      <c r="BT54" s="95" t="s">
        <v>82</v>
      </c>
      <c r="BU54" s="96" t="s">
        <v>83</v>
      </c>
      <c r="BV54" s="95" t="s">
        <v>84</v>
      </c>
      <c r="BW54" s="95" t="s">
        <v>5</v>
      </c>
      <c r="BX54" s="95" t="s">
        <v>85</v>
      </c>
      <c r="CL54" s="95" t="s">
        <v>20</v>
      </c>
    </row>
    <row r="55" s="7" customFormat="1" ht="24.75" customHeight="1">
      <c r="A55" s="7"/>
      <c r="B55" s="97"/>
      <c r="C55" s="98"/>
      <c r="D55" s="99" t="s">
        <v>86</v>
      </c>
      <c r="E55" s="99"/>
      <c r="F55" s="99"/>
      <c r="G55" s="99"/>
      <c r="H55" s="99"/>
      <c r="I55" s="100"/>
      <c r="J55" s="99" t="s">
        <v>87</v>
      </c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101">
        <f>ROUND(SUM(AG56:AG58),2)</f>
        <v>0</v>
      </c>
      <c r="AH55" s="100"/>
      <c r="AI55" s="100"/>
      <c r="AJ55" s="100"/>
      <c r="AK55" s="100"/>
      <c r="AL55" s="100"/>
      <c r="AM55" s="100"/>
      <c r="AN55" s="102">
        <f>SUM(AG55,AT55)</f>
        <v>0</v>
      </c>
      <c r="AO55" s="100"/>
      <c r="AP55" s="100"/>
      <c r="AQ55" s="103" t="s">
        <v>88</v>
      </c>
      <c r="AR55" s="97"/>
      <c r="AS55" s="104">
        <f>ROUND(SUM(AS56:AS58),2)</f>
        <v>0</v>
      </c>
      <c r="AT55" s="105">
        <f>ROUND(SUM(AV55:AW55),2)</f>
        <v>0</v>
      </c>
      <c r="AU55" s="106">
        <f>ROUND(SUM(AU56:AU58),5)</f>
        <v>0</v>
      </c>
      <c r="AV55" s="105">
        <f>ROUND(AZ55*L29,2)</f>
        <v>0</v>
      </c>
      <c r="AW55" s="105">
        <f>ROUND(BA55*L30,2)</f>
        <v>0</v>
      </c>
      <c r="AX55" s="105">
        <f>ROUND(BB55*L29,2)</f>
        <v>0</v>
      </c>
      <c r="AY55" s="105">
        <f>ROUND(BC55*L30,2)</f>
        <v>0</v>
      </c>
      <c r="AZ55" s="105">
        <f>ROUND(SUM(AZ56:AZ58),2)</f>
        <v>0</v>
      </c>
      <c r="BA55" s="105">
        <f>ROUND(SUM(BA56:BA58),2)</f>
        <v>0</v>
      </c>
      <c r="BB55" s="105">
        <f>ROUND(SUM(BB56:BB58),2)</f>
        <v>0</v>
      </c>
      <c r="BC55" s="105">
        <f>ROUND(SUM(BC56:BC58),2)</f>
        <v>0</v>
      </c>
      <c r="BD55" s="107">
        <f>ROUND(SUM(BD56:BD58),2)</f>
        <v>0</v>
      </c>
      <c r="BE55" s="7"/>
      <c r="BS55" s="108" t="s">
        <v>81</v>
      </c>
      <c r="BT55" s="108" t="s">
        <v>89</v>
      </c>
      <c r="BU55" s="108" t="s">
        <v>83</v>
      </c>
      <c r="BV55" s="108" t="s">
        <v>84</v>
      </c>
      <c r="BW55" s="108" t="s">
        <v>90</v>
      </c>
      <c r="BX55" s="108" t="s">
        <v>5</v>
      </c>
      <c r="CL55" s="108" t="s">
        <v>20</v>
      </c>
      <c r="CM55" s="108" t="s">
        <v>22</v>
      </c>
    </row>
    <row r="56" s="4" customFormat="1" ht="23.25" customHeight="1">
      <c r="A56" s="4"/>
      <c r="B56" s="58"/>
      <c r="C56" s="10"/>
      <c r="D56" s="10"/>
      <c r="E56" s="109" t="s">
        <v>91</v>
      </c>
      <c r="F56" s="109"/>
      <c r="G56" s="109"/>
      <c r="H56" s="109"/>
      <c r="I56" s="109"/>
      <c r="J56" s="10"/>
      <c r="K56" s="109" t="s">
        <v>92</v>
      </c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10">
        <f>'2021_27_01_a - a - přípra...'!J32</f>
        <v>0</v>
      </c>
      <c r="AH56" s="10"/>
      <c r="AI56" s="10"/>
      <c r="AJ56" s="10"/>
      <c r="AK56" s="10"/>
      <c r="AL56" s="10"/>
      <c r="AM56" s="10"/>
      <c r="AN56" s="110">
        <f>SUM(AG56,AT56)</f>
        <v>0</v>
      </c>
      <c r="AO56" s="10"/>
      <c r="AP56" s="10"/>
      <c r="AQ56" s="111" t="s">
        <v>93</v>
      </c>
      <c r="AR56" s="58"/>
      <c r="AS56" s="112">
        <v>0</v>
      </c>
      <c r="AT56" s="113">
        <f>ROUND(SUM(AV56:AW56),2)</f>
        <v>0</v>
      </c>
      <c r="AU56" s="114">
        <f>'2021_27_01_a - a - přípra...'!P88</f>
        <v>0</v>
      </c>
      <c r="AV56" s="113">
        <f>'2021_27_01_a - a - přípra...'!J35</f>
        <v>0</v>
      </c>
      <c r="AW56" s="113">
        <f>'2021_27_01_a - a - přípra...'!J36</f>
        <v>0</v>
      </c>
      <c r="AX56" s="113">
        <f>'2021_27_01_a - a - přípra...'!J37</f>
        <v>0</v>
      </c>
      <c r="AY56" s="113">
        <f>'2021_27_01_a - a - přípra...'!J38</f>
        <v>0</v>
      </c>
      <c r="AZ56" s="113">
        <f>'2021_27_01_a - a - přípra...'!F35</f>
        <v>0</v>
      </c>
      <c r="BA56" s="113">
        <f>'2021_27_01_a - a - přípra...'!F36</f>
        <v>0</v>
      </c>
      <c r="BB56" s="113">
        <f>'2021_27_01_a - a - přípra...'!F37</f>
        <v>0</v>
      </c>
      <c r="BC56" s="113">
        <f>'2021_27_01_a - a - přípra...'!F38</f>
        <v>0</v>
      </c>
      <c r="BD56" s="115">
        <f>'2021_27_01_a - a - přípra...'!F39</f>
        <v>0</v>
      </c>
      <c r="BE56" s="4"/>
      <c r="BT56" s="25" t="s">
        <v>22</v>
      </c>
      <c r="BV56" s="25" t="s">
        <v>84</v>
      </c>
      <c r="BW56" s="25" t="s">
        <v>94</v>
      </c>
      <c r="BX56" s="25" t="s">
        <v>90</v>
      </c>
      <c r="CL56" s="25" t="s">
        <v>20</v>
      </c>
    </row>
    <row r="57" s="4" customFormat="1" ht="23.25" customHeight="1">
      <c r="A57" s="4"/>
      <c r="B57" s="58"/>
      <c r="C57" s="10"/>
      <c r="D57" s="10"/>
      <c r="E57" s="109" t="s">
        <v>95</v>
      </c>
      <c r="F57" s="109"/>
      <c r="G57" s="109"/>
      <c r="H57" s="109"/>
      <c r="I57" s="109"/>
      <c r="J57" s="10"/>
      <c r="K57" s="109" t="s">
        <v>96</v>
      </c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10">
        <f>'2021_27_01_b - b - návrh'!J32</f>
        <v>0</v>
      </c>
      <c r="AH57" s="10"/>
      <c r="AI57" s="10"/>
      <c r="AJ57" s="10"/>
      <c r="AK57" s="10"/>
      <c r="AL57" s="10"/>
      <c r="AM57" s="10"/>
      <c r="AN57" s="110">
        <f>SUM(AG57,AT57)</f>
        <v>0</v>
      </c>
      <c r="AO57" s="10"/>
      <c r="AP57" s="10"/>
      <c r="AQ57" s="111" t="s">
        <v>93</v>
      </c>
      <c r="AR57" s="58"/>
      <c r="AS57" s="112">
        <v>0</v>
      </c>
      <c r="AT57" s="113">
        <f>ROUND(SUM(AV57:AW57),2)</f>
        <v>0</v>
      </c>
      <c r="AU57" s="114">
        <f>'2021_27_01_b - b - návrh'!P94</f>
        <v>0</v>
      </c>
      <c r="AV57" s="113">
        <f>'2021_27_01_b - b - návrh'!J35</f>
        <v>0</v>
      </c>
      <c r="AW57" s="113">
        <f>'2021_27_01_b - b - návrh'!J36</f>
        <v>0</v>
      </c>
      <c r="AX57" s="113">
        <f>'2021_27_01_b - b - návrh'!J37</f>
        <v>0</v>
      </c>
      <c r="AY57" s="113">
        <f>'2021_27_01_b - b - návrh'!J38</f>
        <v>0</v>
      </c>
      <c r="AZ57" s="113">
        <f>'2021_27_01_b - b - návrh'!F35</f>
        <v>0</v>
      </c>
      <c r="BA57" s="113">
        <f>'2021_27_01_b - b - návrh'!F36</f>
        <v>0</v>
      </c>
      <c r="BB57" s="113">
        <f>'2021_27_01_b - b - návrh'!F37</f>
        <v>0</v>
      </c>
      <c r="BC57" s="113">
        <f>'2021_27_01_b - b - návrh'!F38</f>
        <v>0</v>
      </c>
      <c r="BD57" s="115">
        <f>'2021_27_01_b - b - návrh'!F39</f>
        <v>0</v>
      </c>
      <c r="BE57" s="4"/>
      <c r="BT57" s="25" t="s">
        <v>22</v>
      </c>
      <c r="BV57" s="25" t="s">
        <v>84</v>
      </c>
      <c r="BW57" s="25" t="s">
        <v>97</v>
      </c>
      <c r="BX57" s="25" t="s">
        <v>90</v>
      </c>
      <c r="CL57" s="25" t="s">
        <v>20</v>
      </c>
    </row>
    <row r="58" s="4" customFormat="1" ht="23.25" customHeight="1">
      <c r="A58" s="4"/>
      <c r="B58" s="58"/>
      <c r="C58" s="10"/>
      <c r="D58" s="10"/>
      <c r="E58" s="109" t="s">
        <v>98</v>
      </c>
      <c r="F58" s="109"/>
      <c r="G58" s="109"/>
      <c r="H58" s="109"/>
      <c r="I58" s="109"/>
      <c r="J58" s="10"/>
      <c r="K58" s="109" t="s">
        <v>99</v>
      </c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10">
        <f>'2021_27_01_c - B - Vedlej...'!J32</f>
        <v>0</v>
      </c>
      <c r="AH58" s="10"/>
      <c r="AI58" s="10"/>
      <c r="AJ58" s="10"/>
      <c r="AK58" s="10"/>
      <c r="AL58" s="10"/>
      <c r="AM58" s="10"/>
      <c r="AN58" s="110">
        <f>SUM(AG58,AT58)</f>
        <v>0</v>
      </c>
      <c r="AO58" s="10"/>
      <c r="AP58" s="10"/>
      <c r="AQ58" s="111" t="s">
        <v>93</v>
      </c>
      <c r="AR58" s="58"/>
      <c r="AS58" s="112">
        <v>0</v>
      </c>
      <c r="AT58" s="113">
        <f>ROUND(SUM(AV58:AW58),2)</f>
        <v>0</v>
      </c>
      <c r="AU58" s="114">
        <f>'2021_27_01_c - B - Vedlej...'!P89</f>
        <v>0</v>
      </c>
      <c r="AV58" s="113">
        <f>'2021_27_01_c - B - Vedlej...'!J35</f>
        <v>0</v>
      </c>
      <c r="AW58" s="113">
        <f>'2021_27_01_c - B - Vedlej...'!J36</f>
        <v>0</v>
      </c>
      <c r="AX58" s="113">
        <f>'2021_27_01_c - B - Vedlej...'!J37</f>
        <v>0</v>
      </c>
      <c r="AY58" s="113">
        <f>'2021_27_01_c - B - Vedlej...'!J38</f>
        <v>0</v>
      </c>
      <c r="AZ58" s="113">
        <f>'2021_27_01_c - B - Vedlej...'!F35</f>
        <v>0</v>
      </c>
      <c r="BA58" s="113">
        <f>'2021_27_01_c - B - Vedlej...'!F36</f>
        <v>0</v>
      </c>
      <c r="BB58" s="113">
        <f>'2021_27_01_c - B - Vedlej...'!F37</f>
        <v>0</v>
      </c>
      <c r="BC58" s="113">
        <f>'2021_27_01_c - B - Vedlej...'!F38</f>
        <v>0</v>
      </c>
      <c r="BD58" s="115">
        <f>'2021_27_01_c - B - Vedlej...'!F39</f>
        <v>0</v>
      </c>
      <c r="BE58" s="4"/>
      <c r="BT58" s="25" t="s">
        <v>22</v>
      </c>
      <c r="BV58" s="25" t="s">
        <v>84</v>
      </c>
      <c r="BW58" s="25" t="s">
        <v>100</v>
      </c>
      <c r="BX58" s="25" t="s">
        <v>90</v>
      </c>
      <c r="CL58" s="25" t="s">
        <v>20</v>
      </c>
    </row>
    <row r="59" s="7" customFormat="1" ht="24.75" customHeight="1">
      <c r="A59" s="7"/>
      <c r="B59" s="97"/>
      <c r="C59" s="98"/>
      <c r="D59" s="99" t="s">
        <v>101</v>
      </c>
      <c r="E59" s="99"/>
      <c r="F59" s="99"/>
      <c r="G59" s="99"/>
      <c r="H59" s="99"/>
      <c r="I59" s="100"/>
      <c r="J59" s="99" t="s">
        <v>102</v>
      </c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101">
        <f>ROUND(SUM(AG60:AG62),2)</f>
        <v>0</v>
      </c>
      <c r="AH59" s="100"/>
      <c r="AI59" s="100"/>
      <c r="AJ59" s="100"/>
      <c r="AK59" s="100"/>
      <c r="AL59" s="100"/>
      <c r="AM59" s="100"/>
      <c r="AN59" s="102">
        <f>SUM(AG59,AT59)</f>
        <v>0</v>
      </c>
      <c r="AO59" s="100"/>
      <c r="AP59" s="100"/>
      <c r="AQ59" s="103" t="s">
        <v>88</v>
      </c>
      <c r="AR59" s="97"/>
      <c r="AS59" s="104">
        <f>ROUND(SUM(AS60:AS62),2)</f>
        <v>0</v>
      </c>
      <c r="AT59" s="105">
        <f>ROUND(SUM(AV59:AW59),2)</f>
        <v>0</v>
      </c>
      <c r="AU59" s="106">
        <f>ROUND(SUM(AU60:AU62),5)</f>
        <v>0</v>
      </c>
      <c r="AV59" s="105">
        <f>ROUND(AZ59*L29,2)</f>
        <v>0</v>
      </c>
      <c r="AW59" s="105">
        <f>ROUND(BA59*L30,2)</f>
        <v>0</v>
      </c>
      <c r="AX59" s="105">
        <f>ROUND(BB59*L29,2)</f>
        <v>0</v>
      </c>
      <c r="AY59" s="105">
        <f>ROUND(BC59*L30,2)</f>
        <v>0</v>
      </c>
      <c r="AZ59" s="105">
        <f>ROUND(SUM(AZ60:AZ62),2)</f>
        <v>0</v>
      </c>
      <c r="BA59" s="105">
        <f>ROUND(SUM(BA60:BA62),2)</f>
        <v>0</v>
      </c>
      <c r="BB59" s="105">
        <f>ROUND(SUM(BB60:BB62),2)</f>
        <v>0</v>
      </c>
      <c r="BC59" s="105">
        <f>ROUND(SUM(BC60:BC62),2)</f>
        <v>0</v>
      </c>
      <c r="BD59" s="107">
        <f>ROUND(SUM(BD60:BD62),2)</f>
        <v>0</v>
      </c>
      <c r="BE59" s="7"/>
      <c r="BS59" s="108" t="s">
        <v>81</v>
      </c>
      <c r="BT59" s="108" t="s">
        <v>89</v>
      </c>
      <c r="BU59" s="108" t="s">
        <v>83</v>
      </c>
      <c r="BV59" s="108" t="s">
        <v>84</v>
      </c>
      <c r="BW59" s="108" t="s">
        <v>103</v>
      </c>
      <c r="BX59" s="108" t="s">
        <v>5</v>
      </c>
      <c r="CL59" s="108" t="s">
        <v>20</v>
      </c>
      <c r="CM59" s="108" t="s">
        <v>22</v>
      </c>
    </row>
    <row r="60" s="4" customFormat="1" ht="23.25" customHeight="1">
      <c r="A60" s="4"/>
      <c r="B60" s="58"/>
      <c r="C60" s="10"/>
      <c r="D60" s="10"/>
      <c r="E60" s="109" t="s">
        <v>104</v>
      </c>
      <c r="F60" s="109"/>
      <c r="G60" s="109"/>
      <c r="H60" s="109"/>
      <c r="I60" s="109"/>
      <c r="J60" s="10"/>
      <c r="K60" s="109" t="s">
        <v>92</v>
      </c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10">
        <f>'2021_27_02_a - a - přípra...'!J32</f>
        <v>0</v>
      </c>
      <c r="AH60" s="10"/>
      <c r="AI60" s="10"/>
      <c r="AJ60" s="10"/>
      <c r="AK60" s="10"/>
      <c r="AL60" s="10"/>
      <c r="AM60" s="10"/>
      <c r="AN60" s="110">
        <f>SUM(AG60,AT60)</f>
        <v>0</v>
      </c>
      <c r="AO60" s="10"/>
      <c r="AP60" s="10"/>
      <c r="AQ60" s="111" t="s">
        <v>93</v>
      </c>
      <c r="AR60" s="58"/>
      <c r="AS60" s="112">
        <v>0</v>
      </c>
      <c r="AT60" s="113">
        <f>ROUND(SUM(AV60:AW60),2)</f>
        <v>0</v>
      </c>
      <c r="AU60" s="114">
        <f>'2021_27_02_a - a - přípra...'!P89</f>
        <v>0</v>
      </c>
      <c r="AV60" s="113">
        <f>'2021_27_02_a - a - přípra...'!J35</f>
        <v>0</v>
      </c>
      <c r="AW60" s="113">
        <f>'2021_27_02_a - a - přípra...'!J36</f>
        <v>0</v>
      </c>
      <c r="AX60" s="113">
        <f>'2021_27_02_a - a - přípra...'!J37</f>
        <v>0</v>
      </c>
      <c r="AY60" s="113">
        <f>'2021_27_02_a - a - přípra...'!J38</f>
        <v>0</v>
      </c>
      <c r="AZ60" s="113">
        <f>'2021_27_02_a - a - přípra...'!F35</f>
        <v>0</v>
      </c>
      <c r="BA60" s="113">
        <f>'2021_27_02_a - a - přípra...'!F36</f>
        <v>0</v>
      </c>
      <c r="BB60" s="113">
        <f>'2021_27_02_a - a - přípra...'!F37</f>
        <v>0</v>
      </c>
      <c r="BC60" s="113">
        <f>'2021_27_02_a - a - přípra...'!F38</f>
        <v>0</v>
      </c>
      <c r="BD60" s="115">
        <f>'2021_27_02_a - a - přípra...'!F39</f>
        <v>0</v>
      </c>
      <c r="BE60" s="4"/>
      <c r="BT60" s="25" t="s">
        <v>22</v>
      </c>
      <c r="BV60" s="25" t="s">
        <v>84</v>
      </c>
      <c r="BW60" s="25" t="s">
        <v>105</v>
      </c>
      <c r="BX60" s="25" t="s">
        <v>103</v>
      </c>
      <c r="CL60" s="25" t="s">
        <v>20</v>
      </c>
    </row>
    <row r="61" s="4" customFormat="1" ht="23.25" customHeight="1">
      <c r="A61" s="4"/>
      <c r="B61" s="58"/>
      <c r="C61" s="10"/>
      <c r="D61" s="10"/>
      <c r="E61" s="109" t="s">
        <v>106</v>
      </c>
      <c r="F61" s="109"/>
      <c r="G61" s="109"/>
      <c r="H61" s="109"/>
      <c r="I61" s="109"/>
      <c r="J61" s="10"/>
      <c r="K61" s="109" t="s">
        <v>96</v>
      </c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10">
        <f>'2021_27_02_b - b - návrh'!J32</f>
        <v>0</v>
      </c>
      <c r="AH61" s="10"/>
      <c r="AI61" s="10"/>
      <c r="AJ61" s="10"/>
      <c r="AK61" s="10"/>
      <c r="AL61" s="10"/>
      <c r="AM61" s="10"/>
      <c r="AN61" s="110">
        <f>SUM(AG61,AT61)</f>
        <v>0</v>
      </c>
      <c r="AO61" s="10"/>
      <c r="AP61" s="10"/>
      <c r="AQ61" s="111" t="s">
        <v>93</v>
      </c>
      <c r="AR61" s="58"/>
      <c r="AS61" s="112">
        <v>0</v>
      </c>
      <c r="AT61" s="113">
        <f>ROUND(SUM(AV61:AW61),2)</f>
        <v>0</v>
      </c>
      <c r="AU61" s="114">
        <f>'2021_27_02_b - b - návrh'!P91</f>
        <v>0</v>
      </c>
      <c r="AV61" s="113">
        <f>'2021_27_02_b - b - návrh'!J35</f>
        <v>0</v>
      </c>
      <c r="AW61" s="113">
        <f>'2021_27_02_b - b - návrh'!J36</f>
        <v>0</v>
      </c>
      <c r="AX61" s="113">
        <f>'2021_27_02_b - b - návrh'!J37</f>
        <v>0</v>
      </c>
      <c r="AY61" s="113">
        <f>'2021_27_02_b - b - návrh'!J38</f>
        <v>0</v>
      </c>
      <c r="AZ61" s="113">
        <f>'2021_27_02_b - b - návrh'!F35</f>
        <v>0</v>
      </c>
      <c r="BA61" s="113">
        <f>'2021_27_02_b - b - návrh'!F36</f>
        <v>0</v>
      </c>
      <c r="BB61" s="113">
        <f>'2021_27_02_b - b - návrh'!F37</f>
        <v>0</v>
      </c>
      <c r="BC61" s="113">
        <f>'2021_27_02_b - b - návrh'!F38</f>
        <v>0</v>
      </c>
      <c r="BD61" s="115">
        <f>'2021_27_02_b - b - návrh'!F39</f>
        <v>0</v>
      </c>
      <c r="BE61" s="4"/>
      <c r="BT61" s="25" t="s">
        <v>22</v>
      </c>
      <c r="BV61" s="25" t="s">
        <v>84</v>
      </c>
      <c r="BW61" s="25" t="s">
        <v>107</v>
      </c>
      <c r="BX61" s="25" t="s">
        <v>103</v>
      </c>
      <c r="CL61" s="25" t="s">
        <v>20</v>
      </c>
    </row>
    <row r="62" s="4" customFormat="1" ht="23.25" customHeight="1">
      <c r="A62" s="4"/>
      <c r="B62" s="58"/>
      <c r="C62" s="10"/>
      <c r="D62" s="10"/>
      <c r="E62" s="109" t="s">
        <v>108</v>
      </c>
      <c r="F62" s="109"/>
      <c r="G62" s="109"/>
      <c r="H62" s="109"/>
      <c r="I62" s="109"/>
      <c r="J62" s="10"/>
      <c r="K62" s="109" t="s">
        <v>99</v>
      </c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10">
        <f>'2021_27_02_c - B - Vedlej...'!J32</f>
        <v>0</v>
      </c>
      <c r="AH62" s="10"/>
      <c r="AI62" s="10"/>
      <c r="AJ62" s="10"/>
      <c r="AK62" s="10"/>
      <c r="AL62" s="10"/>
      <c r="AM62" s="10"/>
      <c r="AN62" s="110">
        <f>SUM(AG62,AT62)</f>
        <v>0</v>
      </c>
      <c r="AO62" s="10"/>
      <c r="AP62" s="10"/>
      <c r="AQ62" s="111" t="s">
        <v>93</v>
      </c>
      <c r="AR62" s="58"/>
      <c r="AS62" s="112">
        <v>0</v>
      </c>
      <c r="AT62" s="113">
        <f>ROUND(SUM(AV62:AW62),2)</f>
        <v>0</v>
      </c>
      <c r="AU62" s="114">
        <f>'2021_27_02_c - B - Vedlej...'!P89</f>
        <v>0</v>
      </c>
      <c r="AV62" s="113">
        <f>'2021_27_02_c - B - Vedlej...'!J35</f>
        <v>0</v>
      </c>
      <c r="AW62" s="113">
        <f>'2021_27_02_c - B - Vedlej...'!J36</f>
        <v>0</v>
      </c>
      <c r="AX62" s="113">
        <f>'2021_27_02_c - B - Vedlej...'!J37</f>
        <v>0</v>
      </c>
      <c r="AY62" s="113">
        <f>'2021_27_02_c - B - Vedlej...'!J38</f>
        <v>0</v>
      </c>
      <c r="AZ62" s="113">
        <f>'2021_27_02_c - B - Vedlej...'!F35</f>
        <v>0</v>
      </c>
      <c r="BA62" s="113">
        <f>'2021_27_02_c - B - Vedlej...'!F36</f>
        <v>0</v>
      </c>
      <c r="BB62" s="113">
        <f>'2021_27_02_c - B - Vedlej...'!F37</f>
        <v>0</v>
      </c>
      <c r="BC62" s="113">
        <f>'2021_27_02_c - B - Vedlej...'!F38</f>
        <v>0</v>
      </c>
      <c r="BD62" s="115">
        <f>'2021_27_02_c - B - Vedlej...'!F39</f>
        <v>0</v>
      </c>
      <c r="BE62" s="4"/>
      <c r="BT62" s="25" t="s">
        <v>22</v>
      </c>
      <c r="BV62" s="25" t="s">
        <v>84</v>
      </c>
      <c r="BW62" s="25" t="s">
        <v>109</v>
      </c>
      <c r="BX62" s="25" t="s">
        <v>103</v>
      </c>
      <c r="CL62" s="25" t="s">
        <v>20</v>
      </c>
    </row>
    <row r="63" s="7" customFormat="1" ht="24.75" customHeight="1">
      <c r="A63" s="7"/>
      <c r="B63" s="97"/>
      <c r="C63" s="98"/>
      <c r="D63" s="99" t="s">
        <v>110</v>
      </c>
      <c r="E63" s="99"/>
      <c r="F63" s="99"/>
      <c r="G63" s="99"/>
      <c r="H63" s="99"/>
      <c r="I63" s="100"/>
      <c r="J63" s="99" t="s">
        <v>111</v>
      </c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101">
        <f>ROUND(SUM(AG64:AG66),2)</f>
        <v>0</v>
      </c>
      <c r="AH63" s="100"/>
      <c r="AI63" s="100"/>
      <c r="AJ63" s="100"/>
      <c r="AK63" s="100"/>
      <c r="AL63" s="100"/>
      <c r="AM63" s="100"/>
      <c r="AN63" s="102">
        <f>SUM(AG63,AT63)</f>
        <v>0</v>
      </c>
      <c r="AO63" s="100"/>
      <c r="AP63" s="100"/>
      <c r="AQ63" s="103" t="s">
        <v>88</v>
      </c>
      <c r="AR63" s="97"/>
      <c r="AS63" s="104">
        <f>ROUND(SUM(AS64:AS66),2)</f>
        <v>0</v>
      </c>
      <c r="AT63" s="105">
        <f>ROUND(SUM(AV63:AW63),2)</f>
        <v>0</v>
      </c>
      <c r="AU63" s="106">
        <f>ROUND(SUM(AU64:AU66),5)</f>
        <v>0</v>
      </c>
      <c r="AV63" s="105">
        <f>ROUND(AZ63*L29,2)</f>
        <v>0</v>
      </c>
      <c r="AW63" s="105">
        <f>ROUND(BA63*L30,2)</f>
        <v>0</v>
      </c>
      <c r="AX63" s="105">
        <f>ROUND(BB63*L29,2)</f>
        <v>0</v>
      </c>
      <c r="AY63" s="105">
        <f>ROUND(BC63*L30,2)</f>
        <v>0</v>
      </c>
      <c r="AZ63" s="105">
        <f>ROUND(SUM(AZ64:AZ66),2)</f>
        <v>0</v>
      </c>
      <c r="BA63" s="105">
        <f>ROUND(SUM(BA64:BA66),2)</f>
        <v>0</v>
      </c>
      <c r="BB63" s="105">
        <f>ROUND(SUM(BB64:BB66),2)</f>
        <v>0</v>
      </c>
      <c r="BC63" s="105">
        <f>ROUND(SUM(BC64:BC66),2)</f>
        <v>0</v>
      </c>
      <c r="BD63" s="107">
        <f>ROUND(SUM(BD64:BD66),2)</f>
        <v>0</v>
      </c>
      <c r="BE63" s="7"/>
      <c r="BS63" s="108" t="s">
        <v>81</v>
      </c>
      <c r="BT63" s="108" t="s">
        <v>89</v>
      </c>
      <c r="BU63" s="108" t="s">
        <v>83</v>
      </c>
      <c r="BV63" s="108" t="s">
        <v>84</v>
      </c>
      <c r="BW63" s="108" t="s">
        <v>112</v>
      </c>
      <c r="BX63" s="108" t="s">
        <v>5</v>
      </c>
      <c r="CL63" s="108" t="s">
        <v>20</v>
      </c>
      <c r="CM63" s="108" t="s">
        <v>22</v>
      </c>
    </row>
    <row r="64" s="4" customFormat="1" ht="23.25" customHeight="1">
      <c r="A64" s="4"/>
      <c r="B64" s="58"/>
      <c r="C64" s="10"/>
      <c r="D64" s="10"/>
      <c r="E64" s="109" t="s">
        <v>113</v>
      </c>
      <c r="F64" s="109"/>
      <c r="G64" s="109"/>
      <c r="H64" s="109"/>
      <c r="I64" s="109"/>
      <c r="J64" s="10"/>
      <c r="K64" s="109" t="s">
        <v>92</v>
      </c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10">
        <f>'2021_27_03_a - a - přípra...'!J32</f>
        <v>0</v>
      </c>
      <c r="AH64" s="10"/>
      <c r="AI64" s="10"/>
      <c r="AJ64" s="10"/>
      <c r="AK64" s="10"/>
      <c r="AL64" s="10"/>
      <c r="AM64" s="10"/>
      <c r="AN64" s="110">
        <f>SUM(AG64,AT64)</f>
        <v>0</v>
      </c>
      <c r="AO64" s="10"/>
      <c r="AP64" s="10"/>
      <c r="AQ64" s="111" t="s">
        <v>93</v>
      </c>
      <c r="AR64" s="58"/>
      <c r="AS64" s="112">
        <v>0</v>
      </c>
      <c r="AT64" s="113">
        <f>ROUND(SUM(AV64:AW64),2)</f>
        <v>0</v>
      </c>
      <c r="AU64" s="114">
        <f>'2021_27_03_a - a - přípra...'!P90</f>
        <v>0</v>
      </c>
      <c r="AV64" s="113">
        <f>'2021_27_03_a - a - přípra...'!J35</f>
        <v>0</v>
      </c>
      <c r="AW64" s="113">
        <f>'2021_27_03_a - a - přípra...'!J36</f>
        <v>0</v>
      </c>
      <c r="AX64" s="113">
        <f>'2021_27_03_a - a - přípra...'!J37</f>
        <v>0</v>
      </c>
      <c r="AY64" s="113">
        <f>'2021_27_03_a - a - přípra...'!J38</f>
        <v>0</v>
      </c>
      <c r="AZ64" s="113">
        <f>'2021_27_03_a - a - přípra...'!F35</f>
        <v>0</v>
      </c>
      <c r="BA64" s="113">
        <f>'2021_27_03_a - a - přípra...'!F36</f>
        <v>0</v>
      </c>
      <c r="BB64" s="113">
        <f>'2021_27_03_a - a - přípra...'!F37</f>
        <v>0</v>
      </c>
      <c r="BC64" s="113">
        <f>'2021_27_03_a - a - přípra...'!F38</f>
        <v>0</v>
      </c>
      <c r="BD64" s="115">
        <f>'2021_27_03_a - a - přípra...'!F39</f>
        <v>0</v>
      </c>
      <c r="BE64" s="4"/>
      <c r="BT64" s="25" t="s">
        <v>22</v>
      </c>
      <c r="BV64" s="25" t="s">
        <v>84</v>
      </c>
      <c r="BW64" s="25" t="s">
        <v>114</v>
      </c>
      <c r="BX64" s="25" t="s">
        <v>112</v>
      </c>
      <c r="CL64" s="25" t="s">
        <v>20</v>
      </c>
    </row>
    <row r="65" s="4" customFormat="1" ht="23.25" customHeight="1">
      <c r="A65" s="4"/>
      <c r="B65" s="58"/>
      <c r="C65" s="10"/>
      <c r="D65" s="10"/>
      <c r="E65" s="109" t="s">
        <v>115</v>
      </c>
      <c r="F65" s="109"/>
      <c r="G65" s="109"/>
      <c r="H65" s="109"/>
      <c r="I65" s="109"/>
      <c r="J65" s="10"/>
      <c r="K65" s="109" t="s">
        <v>96</v>
      </c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10">
        <f>'2021_27_03_b - b - návrh'!J32</f>
        <v>0</v>
      </c>
      <c r="AH65" s="10"/>
      <c r="AI65" s="10"/>
      <c r="AJ65" s="10"/>
      <c r="AK65" s="10"/>
      <c r="AL65" s="10"/>
      <c r="AM65" s="10"/>
      <c r="AN65" s="110">
        <f>SUM(AG65,AT65)</f>
        <v>0</v>
      </c>
      <c r="AO65" s="10"/>
      <c r="AP65" s="10"/>
      <c r="AQ65" s="111" t="s">
        <v>93</v>
      </c>
      <c r="AR65" s="58"/>
      <c r="AS65" s="112">
        <v>0</v>
      </c>
      <c r="AT65" s="113">
        <f>ROUND(SUM(AV65:AW65),2)</f>
        <v>0</v>
      </c>
      <c r="AU65" s="114">
        <f>'2021_27_03_b - b - návrh'!P92</f>
        <v>0</v>
      </c>
      <c r="AV65" s="113">
        <f>'2021_27_03_b - b - návrh'!J35</f>
        <v>0</v>
      </c>
      <c r="AW65" s="113">
        <f>'2021_27_03_b - b - návrh'!J36</f>
        <v>0</v>
      </c>
      <c r="AX65" s="113">
        <f>'2021_27_03_b - b - návrh'!J37</f>
        <v>0</v>
      </c>
      <c r="AY65" s="113">
        <f>'2021_27_03_b - b - návrh'!J38</f>
        <v>0</v>
      </c>
      <c r="AZ65" s="113">
        <f>'2021_27_03_b - b - návrh'!F35</f>
        <v>0</v>
      </c>
      <c r="BA65" s="113">
        <f>'2021_27_03_b - b - návrh'!F36</f>
        <v>0</v>
      </c>
      <c r="BB65" s="113">
        <f>'2021_27_03_b - b - návrh'!F37</f>
        <v>0</v>
      </c>
      <c r="BC65" s="113">
        <f>'2021_27_03_b - b - návrh'!F38</f>
        <v>0</v>
      </c>
      <c r="BD65" s="115">
        <f>'2021_27_03_b - b - návrh'!F39</f>
        <v>0</v>
      </c>
      <c r="BE65" s="4"/>
      <c r="BT65" s="25" t="s">
        <v>22</v>
      </c>
      <c r="BV65" s="25" t="s">
        <v>84</v>
      </c>
      <c r="BW65" s="25" t="s">
        <v>116</v>
      </c>
      <c r="BX65" s="25" t="s">
        <v>112</v>
      </c>
      <c r="CL65" s="25" t="s">
        <v>20</v>
      </c>
    </row>
    <row r="66" s="4" customFormat="1" ht="23.25" customHeight="1">
      <c r="A66" s="4"/>
      <c r="B66" s="58"/>
      <c r="C66" s="10"/>
      <c r="D66" s="10"/>
      <c r="E66" s="109" t="s">
        <v>117</v>
      </c>
      <c r="F66" s="109"/>
      <c r="G66" s="109"/>
      <c r="H66" s="109"/>
      <c r="I66" s="109"/>
      <c r="J66" s="10"/>
      <c r="K66" s="109" t="s">
        <v>99</v>
      </c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10">
        <f>'2021_27_03_c - B - Vedlej...'!J32</f>
        <v>0</v>
      </c>
      <c r="AH66" s="10"/>
      <c r="AI66" s="10"/>
      <c r="AJ66" s="10"/>
      <c r="AK66" s="10"/>
      <c r="AL66" s="10"/>
      <c r="AM66" s="10"/>
      <c r="AN66" s="110">
        <f>SUM(AG66,AT66)</f>
        <v>0</v>
      </c>
      <c r="AO66" s="10"/>
      <c r="AP66" s="10"/>
      <c r="AQ66" s="111" t="s">
        <v>93</v>
      </c>
      <c r="AR66" s="58"/>
      <c r="AS66" s="112">
        <v>0</v>
      </c>
      <c r="AT66" s="113">
        <f>ROUND(SUM(AV66:AW66),2)</f>
        <v>0</v>
      </c>
      <c r="AU66" s="114">
        <f>'2021_27_03_c - B - Vedlej...'!P90</f>
        <v>0</v>
      </c>
      <c r="AV66" s="113">
        <f>'2021_27_03_c - B - Vedlej...'!J35</f>
        <v>0</v>
      </c>
      <c r="AW66" s="113">
        <f>'2021_27_03_c - B - Vedlej...'!J36</f>
        <v>0</v>
      </c>
      <c r="AX66" s="113">
        <f>'2021_27_03_c - B - Vedlej...'!J37</f>
        <v>0</v>
      </c>
      <c r="AY66" s="113">
        <f>'2021_27_03_c - B - Vedlej...'!J38</f>
        <v>0</v>
      </c>
      <c r="AZ66" s="113">
        <f>'2021_27_03_c - B - Vedlej...'!F35</f>
        <v>0</v>
      </c>
      <c r="BA66" s="113">
        <f>'2021_27_03_c - B - Vedlej...'!F36</f>
        <v>0</v>
      </c>
      <c r="BB66" s="113">
        <f>'2021_27_03_c - B - Vedlej...'!F37</f>
        <v>0</v>
      </c>
      <c r="BC66" s="113">
        <f>'2021_27_03_c - B - Vedlej...'!F38</f>
        <v>0</v>
      </c>
      <c r="BD66" s="115">
        <f>'2021_27_03_c - B - Vedlej...'!F39</f>
        <v>0</v>
      </c>
      <c r="BE66" s="4"/>
      <c r="BT66" s="25" t="s">
        <v>22</v>
      </c>
      <c r="BV66" s="25" t="s">
        <v>84</v>
      </c>
      <c r="BW66" s="25" t="s">
        <v>118</v>
      </c>
      <c r="BX66" s="25" t="s">
        <v>112</v>
      </c>
      <c r="CL66" s="25" t="s">
        <v>20</v>
      </c>
    </row>
    <row r="67" s="7" customFormat="1" ht="24.75" customHeight="1">
      <c r="A67" s="7"/>
      <c r="B67" s="97"/>
      <c r="C67" s="98"/>
      <c r="D67" s="99" t="s">
        <v>119</v>
      </c>
      <c r="E67" s="99"/>
      <c r="F67" s="99"/>
      <c r="G67" s="99"/>
      <c r="H67" s="99"/>
      <c r="I67" s="100"/>
      <c r="J67" s="99" t="s">
        <v>120</v>
      </c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102">
        <f>'2021_27_04 - SO 101 Zpěvn...'!J30</f>
        <v>0</v>
      </c>
      <c r="AH67" s="100"/>
      <c r="AI67" s="100"/>
      <c r="AJ67" s="100"/>
      <c r="AK67" s="100"/>
      <c r="AL67" s="100"/>
      <c r="AM67" s="100"/>
      <c r="AN67" s="102">
        <f>SUM(AG67,AT67)</f>
        <v>0</v>
      </c>
      <c r="AO67" s="100"/>
      <c r="AP67" s="100"/>
      <c r="AQ67" s="103" t="s">
        <v>88</v>
      </c>
      <c r="AR67" s="97"/>
      <c r="AS67" s="104">
        <v>0</v>
      </c>
      <c r="AT67" s="105">
        <f>ROUND(SUM(AV67:AW67),2)</f>
        <v>0</v>
      </c>
      <c r="AU67" s="106">
        <f>'2021_27_04 - SO 101 Zpěvn...'!P86</f>
        <v>0</v>
      </c>
      <c r="AV67" s="105">
        <f>'2021_27_04 - SO 101 Zpěvn...'!J33</f>
        <v>0</v>
      </c>
      <c r="AW67" s="105">
        <f>'2021_27_04 - SO 101 Zpěvn...'!J34</f>
        <v>0</v>
      </c>
      <c r="AX67" s="105">
        <f>'2021_27_04 - SO 101 Zpěvn...'!J35</f>
        <v>0</v>
      </c>
      <c r="AY67" s="105">
        <f>'2021_27_04 - SO 101 Zpěvn...'!J36</f>
        <v>0</v>
      </c>
      <c r="AZ67" s="105">
        <f>'2021_27_04 - SO 101 Zpěvn...'!F33</f>
        <v>0</v>
      </c>
      <c r="BA67" s="105">
        <f>'2021_27_04 - SO 101 Zpěvn...'!F34</f>
        <v>0</v>
      </c>
      <c r="BB67" s="105">
        <f>'2021_27_04 - SO 101 Zpěvn...'!F35</f>
        <v>0</v>
      </c>
      <c r="BC67" s="105">
        <f>'2021_27_04 - SO 101 Zpěvn...'!F36</f>
        <v>0</v>
      </c>
      <c r="BD67" s="107">
        <f>'2021_27_04 - SO 101 Zpěvn...'!F37</f>
        <v>0</v>
      </c>
      <c r="BE67" s="7"/>
      <c r="BT67" s="108" t="s">
        <v>89</v>
      </c>
      <c r="BV67" s="108" t="s">
        <v>84</v>
      </c>
      <c r="BW67" s="108" t="s">
        <v>121</v>
      </c>
      <c r="BX67" s="108" t="s">
        <v>5</v>
      </c>
      <c r="CL67" s="108" t="s">
        <v>20</v>
      </c>
      <c r="CM67" s="108" t="s">
        <v>22</v>
      </c>
    </row>
    <row r="68" s="7" customFormat="1" ht="24.75" customHeight="1">
      <c r="A68" s="7"/>
      <c r="B68" s="97"/>
      <c r="C68" s="98"/>
      <c r="D68" s="99" t="s">
        <v>122</v>
      </c>
      <c r="E68" s="99"/>
      <c r="F68" s="99"/>
      <c r="G68" s="99"/>
      <c r="H68" s="99"/>
      <c r="I68" s="100"/>
      <c r="J68" s="99" t="s">
        <v>123</v>
      </c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102">
        <f>'2021_27_05 - SO 401 Přelo...'!J30</f>
        <v>0</v>
      </c>
      <c r="AH68" s="100"/>
      <c r="AI68" s="100"/>
      <c r="AJ68" s="100"/>
      <c r="AK68" s="100"/>
      <c r="AL68" s="100"/>
      <c r="AM68" s="100"/>
      <c r="AN68" s="102">
        <f>SUM(AG68,AT68)</f>
        <v>0</v>
      </c>
      <c r="AO68" s="100"/>
      <c r="AP68" s="100"/>
      <c r="AQ68" s="103" t="s">
        <v>88</v>
      </c>
      <c r="AR68" s="97"/>
      <c r="AS68" s="116">
        <v>0</v>
      </c>
      <c r="AT68" s="117">
        <f>ROUND(SUM(AV68:AW68),2)</f>
        <v>0</v>
      </c>
      <c r="AU68" s="118">
        <f>'2021_27_05 - SO 401 Přelo...'!P88</f>
        <v>0</v>
      </c>
      <c r="AV68" s="117">
        <f>'2021_27_05 - SO 401 Přelo...'!J33</f>
        <v>0</v>
      </c>
      <c r="AW68" s="117">
        <f>'2021_27_05 - SO 401 Přelo...'!J34</f>
        <v>0</v>
      </c>
      <c r="AX68" s="117">
        <f>'2021_27_05 - SO 401 Přelo...'!J35</f>
        <v>0</v>
      </c>
      <c r="AY68" s="117">
        <f>'2021_27_05 - SO 401 Přelo...'!J36</f>
        <v>0</v>
      </c>
      <c r="AZ68" s="117">
        <f>'2021_27_05 - SO 401 Přelo...'!F33</f>
        <v>0</v>
      </c>
      <c r="BA68" s="117">
        <f>'2021_27_05 - SO 401 Přelo...'!F34</f>
        <v>0</v>
      </c>
      <c r="BB68" s="117">
        <f>'2021_27_05 - SO 401 Přelo...'!F35</f>
        <v>0</v>
      </c>
      <c r="BC68" s="117">
        <f>'2021_27_05 - SO 401 Přelo...'!F36</f>
        <v>0</v>
      </c>
      <c r="BD68" s="119">
        <f>'2021_27_05 - SO 401 Přelo...'!F37</f>
        <v>0</v>
      </c>
      <c r="BE68" s="7"/>
      <c r="BT68" s="108" t="s">
        <v>89</v>
      </c>
      <c r="BV68" s="108" t="s">
        <v>84</v>
      </c>
      <c r="BW68" s="108" t="s">
        <v>124</v>
      </c>
      <c r="BX68" s="108" t="s">
        <v>5</v>
      </c>
      <c r="CL68" s="108" t="s">
        <v>20</v>
      </c>
      <c r="CM68" s="108" t="s">
        <v>22</v>
      </c>
    </row>
    <row r="69" s="2" customFormat="1" ht="30" customHeight="1">
      <c r="A69" s="37"/>
      <c r="B69" s="38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="2" customFormat="1" ht="6.96" customHeight="1">
      <c r="A70" s="37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38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</sheetData>
  <mergeCells count="94">
    <mergeCell ref="C52:G52"/>
    <mergeCell ref="D63:H63"/>
    <mergeCell ref="D55:H55"/>
    <mergeCell ref="D59:H59"/>
    <mergeCell ref="E61:I61"/>
    <mergeCell ref="E64:I64"/>
    <mergeCell ref="E57:I57"/>
    <mergeCell ref="E56:I56"/>
    <mergeCell ref="E62:I62"/>
    <mergeCell ref="E58:I58"/>
    <mergeCell ref="E60:I60"/>
    <mergeCell ref="I52:AF52"/>
    <mergeCell ref="J55:AF55"/>
    <mergeCell ref="J63:AF63"/>
    <mergeCell ref="J59:AF59"/>
    <mergeCell ref="K60:AF60"/>
    <mergeCell ref="K56:AF56"/>
    <mergeCell ref="K61:AF61"/>
    <mergeCell ref="K58:AF58"/>
    <mergeCell ref="K64:AF64"/>
    <mergeCell ref="K62:AF62"/>
    <mergeCell ref="K57:AF57"/>
    <mergeCell ref="L45:AO45"/>
    <mergeCell ref="E65:I65"/>
    <mergeCell ref="K65:AF65"/>
    <mergeCell ref="E66:I66"/>
    <mergeCell ref="K66:AF66"/>
    <mergeCell ref="D67:H67"/>
    <mergeCell ref="J67:AF67"/>
    <mergeCell ref="D68:H68"/>
    <mergeCell ref="J68:AF68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62:AM62"/>
    <mergeCell ref="AG63:AM63"/>
    <mergeCell ref="AG60:AM60"/>
    <mergeCell ref="AG61:AM61"/>
    <mergeCell ref="AG64:AM64"/>
    <mergeCell ref="AG58:AM58"/>
    <mergeCell ref="AG57:AM57"/>
    <mergeCell ref="AG56:AM56"/>
    <mergeCell ref="AG55:AM55"/>
    <mergeCell ref="AG59:AM59"/>
    <mergeCell ref="AG52:AM52"/>
    <mergeCell ref="AM47:AN47"/>
    <mergeCell ref="AM49:AP49"/>
    <mergeCell ref="AM50:AP50"/>
    <mergeCell ref="AN59:AP59"/>
    <mergeCell ref="AN64:AP64"/>
    <mergeCell ref="AN63:AP63"/>
    <mergeCell ref="AN52:AP52"/>
    <mergeCell ref="AN55:AP55"/>
    <mergeCell ref="AN61:AP61"/>
    <mergeCell ref="AN56:AP56"/>
    <mergeCell ref="AN60:AP60"/>
    <mergeCell ref="AN57:AP57"/>
    <mergeCell ref="AN62:AP62"/>
    <mergeCell ref="AN58:AP58"/>
    <mergeCell ref="AS49:AT51"/>
    <mergeCell ref="AN65:AP65"/>
    <mergeCell ref="AG65:AM65"/>
    <mergeCell ref="AN66:AP66"/>
    <mergeCell ref="AG66:AM66"/>
    <mergeCell ref="AN67:AP67"/>
    <mergeCell ref="AG67:AM67"/>
    <mergeCell ref="AN68:AP68"/>
    <mergeCell ref="AG68:AM68"/>
    <mergeCell ref="AN54:AP54"/>
  </mergeCells>
  <pageMargins left="0.39375" right="0.39375" top="0.39375" bottom="0.39375" header="0" footer="0"/>
  <pageSetup orientation="portrait" blackAndWhite="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118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1" customFormat="1" ht="12" customHeight="1">
      <c r="B8" s="20"/>
      <c r="D8" s="30" t="s">
        <v>126</v>
      </c>
      <c r="L8" s="20"/>
    </row>
    <row r="9" s="2" customFormat="1" ht="16.5" customHeight="1">
      <c r="A9" s="37"/>
      <c r="B9" s="38"/>
      <c r="C9" s="37"/>
      <c r="D9" s="37"/>
      <c r="E9" s="121" t="s">
        <v>860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0" t="s">
        <v>128</v>
      </c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38"/>
      <c r="C11" s="37"/>
      <c r="D11" s="37"/>
      <c r="E11" s="61" t="s">
        <v>1152</v>
      </c>
      <c r="F11" s="37"/>
      <c r="G11" s="37"/>
      <c r="H11" s="37"/>
      <c r="I11" s="37"/>
      <c r="J11" s="37"/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38"/>
      <c r="C13" s="37"/>
      <c r="D13" s="30" t="s">
        <v>19</v>
      </c>
      <c r="E13" s="37"/>
      <c r="F13" s="25" t="s">
        <v>20</v>
      </c>
      <c r="G13" s="37"/>
      <c r="H13" s="37"/>
      <c r="I13" s="30" t="s">
        <v>21</v>
      </c>
      <c r="J13" s="25" t="s">
        <v>22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23</v>
      </c>
      <c r="E14" s="37"/>
      <c r="F14" s="25" t="s">
        <v>24</v>
      </c>
      <c r="G14" s="37"/>
      <c r="H14" s="37"/>
      <c r="I14" s="30" t="s">
        <v>25</v>
      </c>
      <c r="J14" s="63" t="str">
        <f>'Rekapitulace stavby'!AN8</f>
        <v>4. 10. 2021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21.84" customHeight="1">
      <c r="A15" s="37"/>
      <c r="B15" s="38"/>
      <c r="C15" s="37"/>
      <c r="D15" s="24" t="s">
        <v>27</v>
      </c>
      <c r="E15" s="37"/>
      <c r="F15" s="32" t="s">
        <v>28</v>
      </c>
      <c r="G15" s="37"/>
      <c r="H15" s="37"/>
      <c r="I15" s="24" t="s">
        <v>29</v>
      </c>
      <c r="J15" s="32" t="s">
        <v>30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38"/>
      <c r="C16" s="37"/>
      <c r="D16" s="30" t="s">
        <v>31</v>
      </c>
      <c r="E16" s="37"/>
      <c r="F16" s="37"/>
      <c r="G16" s="37"/>
      <c r="H16" s="37"/>
      <c r="I16" s="30" t="s">
        <v>32</v>
      </c>
      <c r="J16" s="25" t="s">
        <v>33</v>
      </c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38"/>
      <c r="C17" s="37"/>
      <c r="D17" s="37"/>
      <c r="E17" s="25" t="s">
        <v>34</v>
      </c>
      <c r="F17" s="37"/>
      <c r="G17" s="37"/>
      <c r="H17" s="37"/>
      <c r="I17" s="30" t="s">
        <v>35</v>
      </c>
      <c r="J17" s="25" t="s">
        <v>36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38"/>
      <c r="C19" s="37"/>
      <c r="D19" s="30" t="s">
        <v>37</v>
      </c>
      <c r="E19" s="37"/>
      <c r="F19" s="37"/>
      <c r="G19" s="37"/>
      <c r="H19" s="37"/>
      <c r="I19" s="30" t="s">
        <v>32</v>
      </c>
      <c r="J19" s="31" t="str">
        <f>'Rekapitulace stavby'!AN13</f>
        <v>Vyplň údaj</v>
      </c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38"/>
      <c r="C20" s="37"/>
      <c r="D20" s="37"/>
      <c r="E20" s="31" t="str">
        <f>'Rekapitulace stavby'!E14</f>
        <v>Vyplň údaj</v>
      </c>
      <c r="F20" s="25"/>
      <c r="G20" s="25"/>
      <c r="H20" s="25"/>
      <c r="I20" s="30" t="s">
        <v>35</v>
      </c>
      <c r="J20" s="31" t="str">
        <f>'Rekapitulace stavby'!AN14</f>
        <v>Vyplň údaj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38"/>
      <c r="C22" s="37"/>
      <c r="D22" s="30" t="s">
        <v>39</v>
      </c>
      <c r="E22" s="37"/>
      <c r="F22" s="37"/>
      <c r="G22" s="37"/>
      <c r="H22" s="37"/>
      <c r="I22" s="30" t="s">
        <v>32</v>
      </c>
      <c r="J22" s="25" t="s">
        <v>40</v>
      </c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38"/>
      <c r="C23" s="37"/>
      <c r="D23" s="37"/>
      <c r="E23" s="25" t="s">
        <v>41</v>
      </c>
      <c r="F23" s="37"/>
      <c r="G23" s="37"/>
      <c r="H23" s="37"/>
      <c r="I23" s="30" t="s">
        <v>35</v>
      </c>
      <c r="J23" s="25" t="s">
        <v>42</v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38"/>
      <c r="C25" s="37"/>
      <c r="D25" s="30" t="s">
        <v>44</v>
      </c>
      <c r="E25" s="37"/>
      <c r="F25" s="37"/>
      <c r="G25" s="37"/>
      <c r="H25" s="37"/>
      <c r="I25" s="30" t="s">
        <v>32</v>
      </c>
      <c r="J25" s="25" t="str">
        <f>IF('Rekapitulace stavby'!AN19="","",'Rekapitulace stavby'!AN19)</f>
        <v/>
      </c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38"/>
      <c r="C26" s="37"/>
      <c r="D26" s="37"/>
      <c r="E26" s="25" t="str">
        <f>IF('Rekapitulace stavby'!E20="","",'Rekapitulace stavby'!E20)</f>
        <v xml:space="preserve"> </v>
      </c>
      <c r="F26" s="37"/>
      <c r="G26" s="37"/>
      <c r="H26" s="37"/>
      <c r="I26" s="30" t="s">
        <v>35</v>
      </c>
      <c r="J26" s="25" t="str">
        <f>IF('Rekapitulace stavby'!AN20="","",'Rekapitulace stavby'!AN20)</f>
        <v/>
      </c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1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38"/>
      <c r="C28" s="37"/>
      <c r="D28" s="30" t="s">
        <v>46</v>
      </c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23"/>
      <c r="B29" s="124"/>
      <c r="C29" s="123"/>
      <c r="D29" s="123"/>
      <c r="E29" s="35" t="s">
        <v>3</v>
      </c>
      <c r="F29" s="35"/>
      <c r="G29" s="35"/>
      <c r="H29" s="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26" t="s">
        <v>48</v>
      </c>
      <c r="E32" s="37"/>
      <c r="F32" s="37"/>
      <c r="G32" s="37"/>
      <c r="H32" s="37"/>
      <c r="I32" s="37"/>
      <c r="J32" s="89">
        <f>ROUND(J90, 2)</f>
        <v>0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83"/>
      <c r="E33" s="83"/>
      <c r="F33" s="83"/>
      <c r="G33" s="83"/>
      <c r="H33" s="83"/>
      <c r="I33" s="83"/>
      <c r="J33" s="83"/>
      <c r="K33" s="83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50</v>
      </c>
      <c r="G34" s="37"/>
      <c r="H34" s="37"/>
      <c r="I34" s="42" t="s">
        <v>49</v>
      </c>
      <c r="J34" s="42" t="s">
        <v>51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27" t="s">
        <v>52</v>
      </c>
      <c r="E35" s="30" t="s">
        <v>53</v>
      </c>
      <c r="F35" s="128">
        <f>ROUND((SUM(BE90:BE114)),  2)</f>
        <v>0</v>
      </c>
      <c r="G35" s="37"/>
      <c r="H35" s="37"/>
      <c r="I35" s="129">
        <v>0.20999999999999999</v>
      </c>
      <c r="J35" s="128">
        <f>ROUND(((SUM(BE90:BE114))*I35),  2)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30" t="s">
        <v>54</v>
      </c>
      <c r="F36" s="128">
        <f>ROUND((SUM(BF90:BF114)),  2)</f>
        <v>0</v>
      </c>
      <c r="G36" s="37"/>
      <c r="H36" s="37"/>
      <c r="I36" s="129">
        <v>0.14999999999999999</v>
      </c>
      <c r="J36" s="128">
        <f>ROUND(((SUM(BF90:BF114))*I36),  2)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55</v>
      </c>
      <c r="F37" s="128">
        <f>ROUND((SUM(BG90:BG114)),  2)</f>
        <v>0</v>
      </c>
      <c r="G37" s="37"/>
      <c r="H37" s="37"/>
      <c r="I37" s="129">
        <v>0.20999999999999999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0" t="s">
        <v>56</v>
      </c>
      <c r="F38" s="128">
        <f>ROUND((SUM(BH90:BH114)),  2)</f>
        <v>0</v>
      </c>
      <c r="G38" s="37"/>
      <c r="H38" s="37"/>
      <c r="I38" s="129">
        <v>0.14999999999999999</v>
      </c>
      <c r="J38" s="128">
        <f>0</f>
        <v>0</v>
      </c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30" t="s">
        <v>57</v>
      </c>
      <c r="F39" s="128">
        <f>ROUND((SUM(BI90:BI114)),  2)</f>
        <v>0</v>
      </c>
      <c r="G39" s="37"/>
      <c r="H39" s="37"/>
      <c r="I39" s="129">
        <v>0</v>
      </c>
      <c r="J39" s="128">
        <f>0</f>
        <v>0</v>
      </c>
      <c r="K39" s="37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0"/>
      <c r="D41" s="131" t="s">
        <v>58</v>
      </c>
      <c r="E41" s="75"/>
      <c r="F41" s="75"/>
      <c r="G41" s="132" t="s">
        <v>59</v>
      </c>
      <c r="H41" s="133" t="s">
        <v>60</v>
      </c>
      <c r="I41" s="75"/>
      <c r="J41" s="134">
        <f>SUM(J32:J39)</f>
        <v>0</v>
      </c>
      <c r="K41" s="135"/>
      <c r="L41" s="12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2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hidden="1" s="2" customFormat="1" ht="6.96" customHeight="1">
      <c r="A46" s="3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24.96" customHeight="1">
      <c r="A47" s="37"/>
      <c r="B47" s="38"/>
      <c r="C47" s="21" t="s">
        <v>130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17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26.25" customHeight="1">
      <c r="A50" s="37"/>
      <c r="B50" s="38"/>
      <c r="C50" s="37"/>
      <c r="D50" s="37"/>
      <c r="E50" s="121" t="str">
        <f>E7</f>
        <v>Nový Bydžov - rekonstrukce ul. Metličanská II. a III. etapa A (vlevo ve směru staničení)</v>
      </c>
      <c r="F50" s="30"/>
      <c r="G50" s="30"/>
      <c r="H50" s="30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1" customFormat="1" ht="12" customHeight="1">
      <c r="B51" s="20"/>
      <c r="C51" s="30" t="s">
        <v>126</v>
      </c>
      <c r="L51" s="20"/>
    </row>
    <row r="52" hidden="1" s="2" customFormat="1" ht="16.5" customHeight="1">
      <c r="A52" s="37"/>
      <c r="B52" s="38"/>
      <c r="C52" s="37"/>
      <c r="D52" s="37"/>
      <c r="E52" s="121" t="s">
        <v>860</v>
      </c>
      <c r="F52" s="37"/>
      <c r="G52" s="37"/>
      <c r="H52" s="37"/>
      <c r="I52" s="37"/>
      <c r="J52" s="37"/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12" customHeight="1">
      <c r="A53" s="37"/>
      <c r="B53" s="38"/>
      <c r="C53" s="30" t="s">
        <v>128</v>
      </c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6.5" customHeight="1">
      <c r="A54" s="37"/>
      <c r="B54" s="38"/>
      <c r="C54" s="37"/>
      <c r="D54" s="37"/>
      <c r="E54" s="61" t="str">
        <f>E11</f>
        <v>2021_27_03_c - B - Vedlejší a ostatní náklady</v>
      </c>
      <c r="F54" s="37"/>
      <c r="G54" s="37"/>
      <c r="H54" s="37"/>
      <c r="I54" s="37"/>
      <c r="J54" s="37"/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6.96" customHeight="1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2" customHeight="1">
      <c r="A56" s="37"/>
      <c r="B56" s="38"/>
      <c r="C56" s="30" t="s">
        <v>23</v>
      </c>
      <c r="D56" s="37"/>
      <c r="E56" s="37"/>
      <c r="F56" s="25" t="str">
        <f>F14</f>
        <v>Nový Bydžov</v>
      </c>
      <c r="G56" s="37"/>
      <c r="H56" s="37"/>
      <c r="I56" s="30" t="s">
        <v>25</v>
      </c>
      <c r="J56" s="63" t="str">
        <f>IF(J14="","",J14)</f>
        <v>4. 10. 2021</v>
      </c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6.96" customHeight="1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5.15" customHeight="1">
      <c r="A58" s="37"/>
      <c r="B58" s="38"/>
      <c r="C58" s="30" t="s">
        <v>31</v>
      </c>
      <c r="D58" s="37"/>
      <c r="E58" s="37"/>
      <c r="F58" s="25" t="str">
        <f>E17</f>
        <v>Město Nový Bydžov</v>
      </c>
      <c r="G58" s="37"/>
      <c r="H58" s="37"/>
      <c r="I58" s="30" t="s">
        <v>39</v>
      </c>
      <c r="J58" s="35" t="str">
        <f>E23</f>
        <v>VIAPROJEKT s.r.o.</v>
      </c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15.15" customHeight="1">
      <c r="A59" s="37"/>
      <c r="B59" s="38"/>
      <c r="C59" s="30" t="s">
        <v>37</v>
      </c>
      <c r="D59" s="37"/>
      <c r="E59" s="37"/>
      <c r="F59" s="25" t="str">
        <f>IF(E20="","",E20)</f>
        <v>Vyplň údaj</v>
      </c>
      <c r="G59" s="37"/>
      <c r="H59" s="37"/>
      <c r="I59" s="30" t="s">
        <v>44</v>
      </c>
      <c r="J59" s="35" t="str">
        <f>E26</f>
        <v xml:space="preserve"> 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idden="1" s="2" customFormat="1" ht="10.32" customHeight="1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122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idden="1" s="2" customFormat="1" ht="29.28" customHeight="1">
      <c r="A61" s="37"/>
      <c r="B61" s="38"/>
      <c r="C61" s="136" t="s">
        <v>131</v>
      </c>
      <c r="D61" s="130"/>
      <c r="E61" s="130"/>
      <c r="F61" s="130"/>
      <c r="G61" s="130"/>
      <c r="H61" s="130"/>
      <c r="I61" s="130"/>
      <c r="J61" s="137" t="s">
        <v>132</v>
      </c>
      <c r="K61" s="130"/>
      <c r="L61" s="12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 s="2" customFormat="1" ht="10.32" customHeight="1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122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idden="1" s="2" customFormat="1" ht="22.8" customHeight="1">
      <c r="A63" s="37"/>
      <c r="B63" s="38"/>
      <c r="C63" s="138" t="s">
        <v>80</v>
      </c>
      <c r="D63" s="37"/>
      <c r="E63" s="37"/>
      <c r="F63" s="37"/>
      <c r="G63" s="37"/>
      <c r="H63" s="37"/>
      <c r="I63" s="37"/>
      <c r="J63" s="89">
        <f>J90</f>
        <v>0</v>
      </c>
      <c r="K63" s="37"/>
      <c r="L63" s="122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7" t="s">
        <v>133</v>
      </c>
    </row>
    <row r="64" hidden="1" s="9" customFormat="1" ht="24.96" customHeight="1">
      <c r="A64" s="9"/>
      <c r="B64" s="139"/>
      <c r="C64" s="9"/>
      <c r="D64" s="140" t="s">
        <v>546</v>
      </c>
      <c r="E64" s="141"/>
      <c r="F64" s="141"/>
      <c r="G64" s="141"/>
      <c r="H64" s="141"/>
      <c r="I64" s="141"/>
      <c r="J64" s="142">
        <f>J91</f>
        <v>0</v>
      </c>
      <c r="K64" s="9"/>
      <c r="L64" s="13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43"/>
      <c r="C65" s="10"/>
      <c r="D65" s="144" t="s">
        <v>1153</v>
      </c>
      <c r="E65" s="145"/>
      <c r="F65" s="145"/>
      <c r="G65" s="145"/>
      <c r="H65" s="145"/>
      <c r="I65" s="145"/>
      <c r="J65" s="146">
        <f>J92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547</v>
      </c>
      <c r="E66" s="145"/>
      <c r="F66" s="145"/>
      <c r="G66" s="145"/>
      <c r="H66" s="145"/>
      <c r="I66" s="145"/>
      <c r="J66" s="146">
        <f>J101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43"/>
      <c r="C67" s="10"/>
      <c r="D67" s="144" t="s">
        <v>548</v>
      </c>
      <c r="E67" s="145"/>
      <c r="F67" s="145"/>
      <c r="G67" s="145"/>
      <c r="H67" s="145"/>
      <c r="I67" s="145"/>
      <c r="J67" s="146">
        <f>J107</f>
        <v>0</v>
      </c>
      <c r="K67" s="10"/>
      <c r="L67" s="14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43"/>
      <c r="C68" s="10"/>
      <c r="D68" s="144" t="s">
        <v>1154</v>
      </c>
      <c r="E68" s="145"/>
      <c r="F68" s="145"/>
      <c r="G68" s="145"/>
      <c r="H68" s="145"/>
      <c r="I68" s="145"/>
      <c r="J68" s="146">
        <f>J110</f>
        <v>0</v>
      </c>
      <c r="K68" s="10"/>
      <c r="L68" s="14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2" customFormat="1" ht="21.84" customHeight="1">
      <c r="A69" s="37"/>
      <c r="B69" s="38"/>
      <c r="C69" s="37"/>
      <c r="D69" s="37"/>
      <c r="E69" s="37"/>
      <c r="F69" s="37"/>
      <c r="G69" s="37"/>
      <c r="H69" s="37"/>
      <c r="I69" s="37"/>
      <c r="J69" s="37"/>
      <c r="K69" s="37"/>
      <c r="L69" s="122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hidden="1" s="2" customFormat="1" ht="6.96" customHeight="1">
      <c r="A70" s="37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122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hidden="1"/>
    <row r="72" hidden="1"/>
    <row r="73" hidden="1"/>
    <row r="74" s="2" customFormat="1" ht="6.96" customHeight="1">
      <c r="A74" s="37"/>
      <c r="B74" s="56"/>
      <c r="C74" s="57"/>
      <c r="D74" s="57"/>
      <c r="E74" s="57"/>
      <c r="F74" s="57"/>
      <c r="G74" s="57"/>
      <c r="H74" s="57"/>
      <c r="I74" s="57"/>
      <c r="J74" s="57"/>
      <c r="K74" s="57"/>
      <c r="L74" s="12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24.96" customHeight="1">
      <c r="A75" s="37"/>
      <c r="B75" s="38"/>
      <c r="C75" s="21" t="s">
        <v>137</v>
      </c>
      <c r="D75" s="37"/>
      <c r="E75" s="37"/>
      <c r="F75" s="37"/>
      <c r="G75" s="37"/>
      <c r="H75" s="37"/>
      <c r="I75" s="37"/>
      <c r="J75" s="37"/>
      <c r="K75" s="37"/>
      <c r="L75" s="12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2" customHeight="1">
      <c r="A77" s="37"/>
      <c r="B77" s="38"/>
      <c r="C77" s="30" t="s">
        <v>17</v>
      </c>
      <c r="D77" s="37"/>
      <c r="E77" s="37"/>
      <c r="F77" s="37"/>
      <c r="G77" s="37"/>
      <c r="H77" s="37"/>
      <c r="I77" s="37"/>
      <c r="J77" s="37"/>
      <c r="K77" s="37"/>
      <c r="L77" s="12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26.25" customHeight="1">
      <c r="A78" s="37"/>
      <c r="B78" s="38"/>
      <c r="C78" s="37"/>
      <c r="D78" s="37"/>
      <c r="E78" s="121" t="str">
        <f>E7</f>
        <v>Nový Bydžov - rekonstrukce ul. Metličanská II. a III. etapa A (vlevo ve směru staničení)</v>
      </c>
      <c r="F78" s="30"/>
      <c r="G78" s="30"/>
      <c r="H78" s="30"/>
      <c r="I78" s="37"/>
      <c r="J78" s="37"/>
      <c r="K78" s="37"/>
      <c r="L78" s="122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1" customFormat="1" ht="12" customHeight="1">
      <c r="B79" s="20"/>
      <c r="C79" s="30" t="s">
        <v>126</v>
      </c>
      <c r="L79" s="20"/>
    </row>
    <row r="80" s="2" customFormat="1" ht="16.5" customHeight="1">
      <c r="A80" s="37"/>
      <c r="B80" s="38"/>
      <c r="C80" s="37"/>
      <c r="D80" s="37"/>
      <c r="E80" s="121" t="s">
        <v>860</v>
      </c>
      <c r="F80" s="37"/>
      <c r="G80" s="37"/>
      <c r="H80" s="37"/>
      <c r="I80" s="37"/>
      <c r="J80" s="37"/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2" customHeight="1">
      <c r="A81" s="37"/>
      <c r="B81" s="38"/>
      <c r="C81" s="30" t="s">
        <v>128</v>
      </c>
      <c r="D81" s="37"/>
      <c r="E81" s="37"/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16.5" customHeight="1">
      <c r="A82" s="37"/>
      <c r="B82" s="38"/>
      <c r="C82" s="37"/>
      <c r="D82" s="37"/>
      <c r="E82" s="61" t="str">
        <f>E11</f>
        <v>2021_27_03_c - B - Vedlejší a ostatní náklady</v>
      </c>
      <c r="F82" s="37"/>
      <c r="G82" s="37"/>
      <c r="H82" s="37"/>
      <c r="I82" s="37"/>
      <c r="J82" s="37"/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0" t="s">
        <v>23</v>
      </c>
      <c r="D84" s="37"/>
      <c r="E84" s="37"/>
      <c r="F84" s="25" t="str">
        <f>F14</f>
        <v>Nový Bydžov</v>
      </c>
      <c r="G84" s="37"/>
      <c r="H84" s="37"/>
      <c r="I84" s="30" t="s">
        <v>25</v>
      </c>
      <c r="J84" s="63" t="str">
        <f>IF(J14="","",J14)</f>
        <v>4. 10. 2021</v>
      </c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6.96" customHeight="1">
      <c r="A85" s="37"/>
      <c r="B85" s="38"/>
      <c r="C85" s="37"/>
      <c r="D85" s="37"/>
      <c r="E85" s="37"/>
      <c r="F85" s="37"/>
      <c r="G85" s="37"/>
      <c r="H85" s="37"/>
      <c r="I85" s="37"/>
      <c r="J85" s="37"/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5.15" customHeight="1">
      <c r="A86" s="37"/>
      <c r="B86" s="38"/>
      <c r="C86" s="30" t="s">
        <v>31</v>
      </c>
      <c r="D86" s="37"/>
      <c r="E86" s="37"/>
      <c r="F86" s="25" t="str">
        <f>E17</f>
        <v>Město Nový Bydžov</v>
      </c>
      <c r="G86" s="37"/>
      <c r="H86" s="37"/>
      <c r="I86" s="30" t="s">
        <v>39</v>
      </c>
      <c r="J86" s="35" t="str">
        <f>E23</f>
        <v>VIAPROJEKT s.r.o.</v>
      </c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15" customHeight="1">
      <c r="A87" s="37"/>
      <c r="B87" s="38"/>
      <c r="C87" s="30" t="s">
        <v>37</v>
      </c>
      <c r="D87" s="37"/>
      <c r="E87" s="37"/>
      <c r="F87" s="25" t="str">
        <f>IF(E20="","",E20)</f>
        <v>Vyplň údaj</v>
      </c>
      <c r="G87" s="37"/>
      <c r="H87" s="37"/>
      <c r="I87" s="30" t="s">
        <v>44</v>
      </c>
      <c r="J87" s="35" t="str">
        <f>E26</f>
        <v xml:space="preserve"> </v>
      </c>
      <c r="K87" s="37"/>
      <c r="L87" s="12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0.32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12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11" customFormat="1" ht="29.28" customHeight="1">
      <c r="A89" s="147"/>
      <c r="B89" s="148"/>
      <c r="C89" s="149" t="s">
        <v>138</v>
      </c>
      <c r="D89" s="150" t="s">
        <v>67</v>
      </c>
      <c r="E89" s="150" t="s">
        <v>63</v>
      </c>
      <c r="F89" s="150" t="s">
        <v>64</v>
      </c>
      <c r="G89" s="150" t="s">
        <v>139</v>
      </c>
      <c r="H89" s="150" t="s">
        <v>140</v>
      </c>
      <c r="I89" s="150" t="s">
        <v>141</v>
      </c>
      <c r="J89" s="151" t="s">
        <v>132</v>
      </c>
      <c r="K89" s="152" t="s">
        <v>142</v>
      </c>
      <c r="L89" s="153"/>
      <c r="M89" s="79" t="s">
        <v>3</v>
      </c>
      <c r="N89" s="80" t="s">
        <v>52</v>
      </c>
      <c r="O89" s="80" t="s">
        <v>143</v>
      </c>
      <c r="P89" s="80" t="s">
        <v>144</v>
      </c>
      <c r="Q89" s="80" t="s">
        <v>145</v>
      </c>
      <c r="R89" s="80" t="s">
        <v>146</v>
      </c>
      <c r="S89" s="80" t="s">
        <v>147</v>
      </c>
      <c r="T89" s="81" t="s">
        <v>148</v>
      </c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="2" customFormat="1" ht="22.8" customHeight="1">
      <c r="A90" s="37"/>
      <c r="B90" s="38"/>
      <c r="C90" s="86" t="s">
        <v>149</v>
      </c>
      <c r="D90" s="37"/>
      <c r="E90" s="37"/>
      <c r="F90" s="37"/>
      <c r="G90" s="37"/>
      <c r="H90" s="37"/>
      <c r="I90" s="37"/>
      <c r="J90" s="154">
        <f>BK90</f>
        <v>0</v>
      </c>
      <c r="K90" s="37"/>
      <c r="L90" s="38"/>
      <c r="M90" s="82"/>
      <c r="N90" s="67"/>
      <c r="O90" s="83"/>
      <c r="P90" s="155">
        <f>P91</f>
        <v>0</v>
      </c>
      <c r="Q90" s="83"/>
      <c r="R90" s="155">
        <f>R91</f>
        <v>0</v>
      </c>
      <c r="S90" s="83"/>
      <c r="T90" s="156">
        <f>T91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7" t="s">
        <v>81</v>
      </c>
      <c r="AU90" s="17" t="s">
        <v>133</v>
      </c>
      <c r="BK90" s="157">
        <f>BK91</f>
        <v>0</v>
      </c>
    </row>
    <row r="91" s="12" customFormat="1" ht="25.92" customHeight="1">
      <c r="A91" s="12"/>
      <c r="B91" s="158"/>
      <c r="C91" s="12"/>
      <c r="D91" s="159" t="s">
        <v>81</v>
      </c>
      <c r="E91" s="160" t="s">
        <v>550</v>
      </c>
      <c r="F91" s="160" t="s">
        <v>551</v>
      </c>
      <c r="G91" s="12"/>
      <c r="H91" s="12"/>
      <c r="I91" s="161"/>
      <c r="J91" s="162">
        <f>BK91</f>
        <v>0</v>
      </c>
      <c r="K91" s="12"/>
      <c r="L91" s="158"/>
      <c r="M91" s="163"/>
      <c r="N91" s="164"/>
      <c r="O91" s="164"/>
      <c r="P91" s="165">
        <f>P92+P101+P107+P110</f>
        <v>0</v>
      </c>
      <c r="Q91" s="164"/>
      <c r="R91" s="165">
        <f>R92+R101+R107+R110</f>
        <v>0</v>
      </c>
      <c r="S91" s="164"/>
      <c r="T91" s="166">
        <f>T92+T101+T107+T110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59" t="s">
        <v>182</v>
      </c>
      <c r="AT91" s="167" t="s">
        <v>81</v>
      </c>
      <c r="AU91" s="167" t="s">
        <v>82</v>
      </c>
      <c r="AY91" s="159" t="s">
        <v>152</v>
      </c>
      <c r="BK91" s="168">
        <f>BK92+BK101+BK107+BK110</f>
        <v>0</v>
      </c>
    </row>
    <row r="92" s="12" customFormat="1" ht="22.8" customHeight="1">
      <c r="A92" s="12"/>
      <c r="B92" s="158"/>
      <c r="C92" s="12"/>
      <c r="D92" s="159" t="s">
        <v>81</v>
      </c>
      <c r="E92" s="169" t="s">
        <v>1155</v>
      </c>
      <c r="F92" s="169" t="s">
        <v>1156</v>
      </c>
      <c r="G92" s="12"/>
      <c r="H92" s="12"/>
      <c r="I92" s="161"/>
      <c r="J92" s="170">
        <f>BK92</f>
        <v>0</v>
      </c>
      <c r="K92" s="12"/>
      <c r="L92" s="158"/>
      <c r="M92" s="163"/>
      <c r="N92" s="164"/>
      <c r="O92" s="164"/>
      <c r="P92" s="165">
        <f>SUM(P93:P100)</f>
        <v>0</v>
      </c>
      <c r="Q92" s="164"/>
      <c r="R92" s="165">
        <f>SUM(R93:R100)</f>
        <v>0</v>
      </c>
      <c r="S92" s="164"/>
      <c r="T92" s="166">
        <f>SUM(T93:T100)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59" t="s">
        <v>182</v>
      </c>
      <c r="AT92" s="167" t="s">
        <v>81</v>
      </c>
      <c r="AU92" s="167" t="s">
        <v>89</v>
      </c>
      <c r="AY92" s="159" t="s">
        <v>152</v>
      </c>
      <c r="BK92" s="168">
        <f>SUM(BK93:BK100)</f>
        <v>0</v>
      </c>
    </row>
    <row r="93" s="2" customFormat="1" ht="16.5" customHeight="1">
      <c r="A93" s="37"/>
      <c r="B93" s="171"/>
      <c r="C93" s="172" t="s">
        <v>89</v>
      </c>
      <c r="D93" s="172" t="s">
        <v>154</v>
      </c>
      <c r="E93" s="173" t="s">
        <v>1157</v>
      </c>
      <c r="F93" s="174" t="s">
        <v>1158</v>
      </c>
      <c r="G93" s="175" t="s">
        <v>555</v>
      </c>
      <c r="H93" s="176">
        <v>1</v>
      </c>
      <c r="I93" s="177"/>
      <c r="J93" s="178">
        <f>ROUND(I93*H93,2)</f>
        <v>0</v>
      </c>
      <c r="K93" s="179"/>
      <c r="L93" s="38"/>
      <c r="M93" s="180" t="s">
        <v>3</v>
      </c>
      <c r="N93" s="181" t="s">
        <v>53</v>
      </c>
      <c r="O93" s="71"/>
      <c r="P93" s="182">
        <f>O93*H93</f>
        <v>0</v>
      </c>
      <c r="Q93" s="182">
        <v>0</v>
      </c>
      <c r="R93" s="182">
        <f>Q93*H93</f>
        <v>0</v>
      </c>
      <c r="S93" s="182">
        <v>0</v>
      </c>
      <c r="T93" s="183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4" t="s">
        <v>556</v>
      </c>
      <c r="AT93" s="184" t="s">
        <v>154</v>
      </c>
      <c r="AU93" s="184" t="s">
        <v>22</v>
      </c>
      <c r="AY93" s="17" t="s">
        <v>152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17" t="s">
        <v>89</v>
      </c>
      <c r="BK93" s="185">
        <f>ROUND(I93*H93,2)</f>
        <v>0</v>
      </c>
      <c r="BL93" s="17" t="s">
        <v>556</v>
      </c>
      <c r="BM93" s="184" t="s">
        <v>1159</v>
      </c>
    </row>
    <row r="94" s="2" customFormat="1">
      <c r="A94" s="37"/>
      <c r="B94" s="38"/>
      <c r="C94" s="37"/>
      <c r="D94" s="186" t="s">
        <v>160</v>
      </c>
      <c r="E94" s="37"/>
      <c r="F94" s="187" t="s">
        <v>1160</v>
      </c>
      <c r="G94" s="37"/>
      <c r="H94" s="37"/>
      <c r="I94" s="188"/>
      <c r="J94" s="37"/>
      <c r="K94" s="37"/>
      <c r="L94" s="38"/>
      <c r="M94" s="189"/>
      <c r="N94" s="190"/>
      <c r="O94" s="71"/>
      <c r="P94" s="71"/>
      <c r="Q94" s="71"/>
      <c r="R94" s="71"/>
      <c r="S94" s="71"/>
      <c r="T94" s="72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7" t="s">
        <v>160</v>
      </c>
      <c r="AU94" s="17" t="s">
        <v>22</v>
      </c>
    </row>
    <row r="95" s="2" customFormat="1" ht="16.5" customHeight="1">
      <c r="A95" s="37"/>
      <c r="B95" s="171"/>
      <c r="C95" s="172" t="s">
        <v>22</v>
      </c>
      <c r="D95" s="172" t="s">
        <v>154</v>
      </c>
      <c r="E95" s="173" t="s">
        <v>1161</v>
      </c>
      <c r="F95" s="174" t="s">
        <v>1162</v>
      </c>
      <c r="G95" s="175" t="s">
        <v>555</v>
      </c>
      <c r="H95" s="176">
        <v>1</v>
      </c>
      <c r="I95" s="177"/>
      <c r="J95" s="178">
        <f>ROUND(I95*H95,2)</f>
        <v>0</v>
      </c>
      <c r="K95" s="179"/>
      <c r="L95" s="38"/>
      <c r="M95" s="180" t="s">
        <v>3</v>
      </c>
      <c r="N95" s="181" t="s">
        <v>53</v>
      </c>
      <c r="O95" s="71"/>
      <c r="P95" s="182">
        <f>O95*H95</f>
        <v>0</v>
      </c>
      <c r="Q95" s="182">
        <v>0</v>
      </c>
      <c r="R95" s="182">
        <f>Q95*H95</f>
        <v>0</v>
      </c>
      <c r="S95" s="182">
        <v>0</v>
      </c>
      <c r="T95" s="183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4" t="s">
        <v>556</v>
      </c>
      <c r="AT95" s="184" t="s">
        <v>154</v>
      </c>
      <c r="AU95" s="184" t="s">
        <v>22</v>
      </c>
      <c r="AY95" s="17" t="s">
        <v>152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7" t="s">
        <v>89</v>
      </c>
      <c r="BK95" s="185">
        <f>ROUND(I95*H95,2)</f>
        <v>0</v>
      </c>
      <c r="BL95" s="17" t="s">
        <v>556</v>
      </c>
      <c r="BM95" s="184" t="s">
        <v>1163</v>
      </c>
    </row>
    <row r="96" s="2" customFormat="1">
      <c r="A96" s="37"/>
      <c r="B96" s="38"/>
      <c r="C96" s="37"/>
      <c r="D96" s="186" t="s">
        <v>160</v>
      </c>
      <c r="E96" s="37"/>
      <c r="F96" s="187" t="s">
        <v>1164</v>
      </c>
      <c r="G96" s="37"/>
      <c r="H96" s="37"/>
      <c r="I96" s="188"/>
      <c r="J96" s="37"/>
      <c r="K96" s="37"/>
      <c r="L96" s="38"/>
      <c r="M96" s="189"/>
      <c r="N96" s="190"/>
      <c r="O96" s="71"/>
      <c r="P96" s="71"/>
      <c r="Q96" s="71"/>
      <c r="R96" s="71"/>
      <c r="S96" s="71"/>
      <c r="T96" s="72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T96" s="17" t="s">
        <v>160</v>
      </c>
      <c r="AU96" s="17" t="s">
        <v>22</v>
      </c>
    </row>
    <row r="97" s="2" customFormat="1" ht="16.5" customHeight="1">
      <c r="A97" s="37"/>
      <c r="B97" s="171"/>
      <c r="C97" s="172" t="s">
        <v>170</v>
      </c>
      <c r="D97" s="172" t="s">
        <v>154</v>
      </c>
      <c r="E97" s="173" t="s">
        <v>1165</v>
      </c>
      <c r="F97" s="174" t="s">
        <v>1166</v>
      </c>
      <c r="G97" s="175" t="s">
        <v>555</v>
      </c>
      <c r="H97" s="176">
        <v>1</v>
      </c>
      <c r="I97" s="177"/>
      <c r="J97" s="178">
        <f>ROUND(I97*H97,2)</f>
        <v>0</v>
      </c>
      <c r="K97" s="179"/>
      <c r="L97" s="38"/>
      <c r="M97" s="180" t="s">
        <v>3</v>
      </c>
      <c r="N97" s="181" t="s">
        <v>53</v>
      </c>
      <c r="O97" s="71"/>
      <c r="P97" s="182">
        <f>O97*H97</f>
        <v>0</v>
      </c>
      <c r="Q97" s="182">
        <v>0</v>
      </c>
      <c r="R97" s="182">
        <f>Q97*H97</f>
        <v>0</v>
      </c>
      <c r="S97" s="182">
        <v>0</v>
      </c>
      <c r="T97" s="183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4" t="s">
        <v>556</v>
      </c>
      <c r="AT97" s="184" t="s">
        <v>154</v>
      </c>
      <c r="AU97" s="184" t="s">
        <v>22</v>
      </c>
      <c r="AY97" s="17" t="s">
        <v>152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7" t="s">
        <v>89</v>
      </c>
      <c r="BK97" s="185">
        <f>ROUND(I97*H97,2)</f>
        <v>0</v>
      </c>
      <c r="BL97" s="17" t="s">
        <v>556</v>
      </c>
      <c r="BM97" s="184" t="s">
        <v>1167</v>
      </c>
    </row>
    <row r="98" s="2" customFormat="1">
      <c r="A98" s="37"/>
      <c r="B98" s="38"/>
      <c r="C98" s="37"/>
      <c r="D98" s="186" t="s">
        <v>160</v>
      </c>
      <c r="E98" s="37"/>
      <c r="F98" s="187" t="s">
        <v>1168</v>
      </c>
      <c r="G98" s="37"/>
      <c r="H98" s="37"/>
      <c r="I98" s="188"/>
      <c r="J98" s="37"/>
      <c r="K98" s="37"/>
      <c r="L98" s="38"/>
      <c r="M98" s="189"/>
      <c r="N98" s="190"/>
      <c r="O98" s="71"/>
      <c r="P98" s="71"/>
      <c r="Q98" s="71"/>
      <c r="R98" s="71"/>
      <c r="S98" s="71"/>
      <c r="T98" s="72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7" t="s">
        <v>160</v>
      </c>
      <c r="AU98" s="17" t="s">
        <v>22</v>
      </c>
    </row>
    <row r="99" s="2" customFormat="1" ht="16.5" customHeight="1">
      <c r="A99" s="37"/>
      <c r="B99" s="171"/>
      <c r="C99" s="172" t="s">
        <v>158</v>
      </c>
      <c r="D99" s="172" t="s">
        <v>154</v>
      </c>
      <c r="E99" s="173" t="s">
        <v>1169</v>
      </c>
      <c r="F99" s="174" t="s">
        <v>1170</v>
      </c>
      <c r="G99" s="175" t="s">
        <v>555</v>
      </c>
      <c r="H99" s="176">
        <v>1</v>
      </c>
      <c r="I99" s="177"/>
      <c r="J99" s="178">
        <f>ROUND(I99*H99,2)</f>
        <v>0</v>
      </c>
      <c r="K99" s="179"/>
      <c r="L99" s="38"/>
      <c r="M99" s="180" t="s">
        <v>3</v>
      </c>
      <c r="N99" s="181" t="s">
        <v>53</v>
      </c>
      <c r="O99" s="71"/>
      <c r="P99" s="182">
        <f>O99*H99</f>
        <v>0</v>
      </c>
      <c r="Q99" s="182">
        <v>0</v>
      </c>
      <c r="R99" s="182">
        <f>Q99*H99</f>
        <v>0</v>
      </c>
      <c r="S99" s="182">
        <v>0</v>
      </c>
      <c r="T99" s="183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4" t="s">
        <v>556</v>
      </c>
      <c r="AT99" s="184" t="s">
        <v>154</v>
      </c>
      <c r="AU99" s="184" t="s">
        <v>22</v>
      </c>
      <c r="AY99" s="17" t="s">
        <v>152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7" t="s">
        <v>89</v>
      </c>
      <c r="BK99" s="185">
        <f>ROUND(I99*H99,2)</f>
        <v>0</v>
      </c>
      <c r="BL99" s="17" t="s">
        <v>556</v>
      </c>
      <c r="BM99" s="184" t="s">
        <v>1171</v>
      </c>
    </row>
    <row r="100" s="2" customFormat="1">
      <c r="A100" s="37"/>
      <c r="B100" s="38"/>
      <c r="C100" s="37"/>
      <c r="D100" s="186" t="s">
        <v>160</v>
      </c>
      <c r="E100" s="37"/>
      <c r="F100" s="187" t="s">
        <v>1172</v>
      </c>
      <c r="G100" s="37"/>
      <c r="H100" s="37"/>
      <c r="I100" s="188"/>
      <c r="J100" s="37"/>
      <c r="K100" s="37"/>
      <c r="L100" s="38"/>
      <c r="M100" s="189"/>
      <c r="N100" s="190"/>
      <c r="O100" s="71"/>
      <c r="P100" s="71"/>
      <c r="Q100" s="71"/>
      <c r="R100" s="71"/>
      <c r="S100" s="71"/>
      <c r="T100" s="72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7" t="s">
        <v>160</v>
      </c>
      <c r="AU100" s="17" t="s">
        <v>22</v>
      </c>
    </row>
    <row r="101" s="12" customFormat="1" ht="22.8" customHeight="1">
      <c r="A101" s="12"/>
      <c r="B101" s="158"/>
      <c r="C101" s="12"/>
      <c r="D101" s="159" t="s">
        <v>81</v>
      </c>
      <c r="E101" s="169" t="s">
        <v>552</v>
      </c>
      <c r="F101" s="169" t="s">
        <v>553</v>
      </c>
      <c r="G101" s="12"/>
      <c r="H101" s="12"/>
      <c r="I101" s="161"/>
      <c r="J101" s="170">
        <f>BK101</f>
        <v>0</v>
      </c>
      <c r="K101" s="12"/>
      <c r="L101" s="158"/>
      <c r="M101" s="163"/>
      <c r="N101" s="164"/>
      <c r="O101" s="164"/>
      <c r="P101" s="165">
        <f>SUM(P102:P106)</f>
        <v>0</v>
      </c>
      <c r="Q101" s="164"/>
      <c r="R101" s="165">
        <f>SUM(R102:R106)</f>
        <v>0</v>
      </c>
      <c r="S101" s="164"/>
      <c r="T101" s="166">
        <f>SUM(T102:T106)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59" t="s">
        <v>182</v>
      </c>
      <c r="AT101" s="167" t="s">
        <v>81</v>
      </c>
      <c r="AU101" s="167" t="s">
        <v>89</v>
      </c>
      <c r="AY101" s="159" t="s">
        <v>152</v>
      </c>
      <c r="BK101" s="168">
        <f>SUM(BK102:BK106)</f>
        <v>0</v>
      </c>
    </row>
    <row r="102" s="2" customFormat="1" ht="16.5" customHeight="1">
      <c r="A102" s="37"/>
      <c r="B102" s="171"/>
      <c r="C102" s="172" t="s">
        <v>182</v>
      </c>
      <c r="D102" s="172" t="s">
        <v>154</v>
      </c>
      <c r="E102" s="173" t="s">
        <v>1173</v>
      </c>
      <c r="F102" s="174" t="s">
        <v>1174</v>
      </c>
      <c r="G102" s="175" t="s">
        <v>555</v>
      </c>
      <c r="H102" s="176">
        <v>1</v>
      </c>
      <c r="I102" s="177"/>
      <c r="J102" s="178">
        <f>ROUND(I102*H102,2)</f>
        <v>0</v>
      </c>
      <c r="K102" s="179"/>
      <c r="L102" s="38"/>
      <c r="M102" s="180" t="s">
        <v>3</v>
      </c>
      <c r="N102" s="181" t="s">
        <v>53</v>
      </c>
      <c r="O102" s="71"/>
      <c r="P102" s="182">
        <f>O102*H102</f>
        <v>0</v>
      </c>
      <c r="Q102" s="182">
        <v>0</v>
      </c>
      <c r="R102" s="182">
        <f>Q102*H102</f>
        <v>0</v>
      </c>
      <c r="S102" s="182">
        <v>0</v>
      </c>
      <c r="T102" s="183">
        <f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4" t="s">
        <v>556</v>
      </c>
      <c r="AT102" s="184" t="s">
        <v>154</v>
      </c>
      <c r="AU102" s="184" t="s">
        <v>22</v>
      </c>
      <c r="AY102" s="17" t="s">
        <v>152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7" t="s">
        <v>89</v>
      </c>
      <c r="BK102" s="185">
        <f>ROUND(I102*H102,2)</f>
        <v>0</v>
      </c>
      <c r="BL102" s="17" t="s">
        <v>556</v>
      </c>
      <c r="BM102" s="184" t="s">
        <v>1175</v>
      </c>
    </row>
    <row r="103" s="2" customFormat="1">
      <c r="A103" s="37"/>
      <c r="B103" s="38"/>
      <c r="C103" s="37"/>
      <c r="D103" s="186" t="s">
        <v>160</v>
      </c>
      <c r="E103" s="37"/>
      <c r="F103" s="187" t="s">
        <v>1176</v>
      </c>
      <c r="G103" s="37"/>
      <c r="H103" s="37"/>
      <c r="I103" s="188"/>
      <c r="J103" s="37"/>
      <c r="K103" s="37"/>
      <c r="L103" s="38"/>
      <c r="M103" s="189"/>
      <c r="N103" s="190"/>
      <c r="O103" s="71"/>
      <c r="P103" s="71"/>
      <c r="Q103" s="71"/>
      <c r="R103" s="71"/>
      <c r="S103" s="71"/>
      <c r="T103" s="72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T103" s="17" t="s">
        <v>160</v>
      </c>
      <c r="AU103" s="17" t="s">
        <v>22</v>
      </c>
    </row>
    <row r="104" s="2" customFormat="1">
      <c r="A104" s="37"/>
      <c r="B104" s="38"/>
      <c r="C104" s="37"/>
      <c r="D104" s="191" t="s">
        <v>162</v>
      </c>
      <c r="E104" s="37"/>
      <c r="F104" s="192" t="s">
        <v>1177</v>
      </c>
      <c r="G104" s="37"/>
      <c r="H104" s="37"/>
      <c r="I104" s="188"/>
      <c r="J104" s="37"/>
      <c r="K104" s="37"/>
      <c r="L104" s="38"/>
      <c r="M104" s="189"/>
      <c r="N104" s="190"/>
      <c r="O104" s="71"/>
      <c r="P104" s="71"/>
      <c r="Q104" s="71"/>
      <c r="R104" s="71"/>
      <c r="S104" s="71"/>
      <c r="T104" s="72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7" t="s">
        <v>162</v>
      </c>
      <c r="AU104" s="17" t="s">
        <v>22</v>
      </c>
    </row>
    <row r="105" s="13" customFormat="1">
      <c r="A105" s="13"/>
      <c r="B105" s="193"/>
      <c r="C105" s="13"/>
      <c r="D105" s="191" t="s">
        <v>164</v>
      </c>
      <c r="E105" s="194" t="s">
        <v>3</v>
      </c>
      <c r="F105" s="195" t="s">
        <v>89</v>
      </c>
      <c r="G105" s="13"/>
      <c r="H105" s="196">
        <v>1</v>
      </c>
      <c r="I105" s="197"/>
      <c r="J105" s="13"/>
      <c r="K105" s="13"/>
      <c r="L105" s="193"/>
      <c r="M105" s="198"/>
      <c r="N105" s="199"/>
      <c r="O105" s="199"/>
      <c r="P105" s="199"/>
      <c r="Q105" s="199"/>
      <c r="R105" s="199"/>
      <c r="S105" s="199"/>
      <c r="T105" s="20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194" t="s">
        <v>164</v>
      </c>
      <c r="AU105" s="194" t="s">
        <v>22</v>
      </c>
      <c r="AV105" s="13" t="s">
        <v>22</v>
      </c>
      <c r="AW105" s="13" t="s">
        <v>43</v>
      </c>
      <c r="AX105" s="13" t="s">
        <v>82</v>
      </c>
      <c r="AY105" s="194" t="s">
        <v>152</v>
      </c>
    </row>
    <row r="106" s="14" customFormat="1">
      <c r="A106" s="14"/>
      <c r="B106" s="201"/>
      <c r="C106" s="14"/>
      <c r="D106" s="191" t="s">
        <v>164</v>
      </c>
      <c r="E106" s="202" t="s">
        <v>3</v>
      </c>
      <c r="F106" s="203" t="s">
        <v>166</v>
      </c>
      <c r="G106" s="14"/>
      <c r="H106" s="204">
        <v>1</v>
      </c>
      <c r="I106" s="205"/>
      <c r="J106" s="14"/>
      <c r="K106" s="14"/>
      <c r="L106" s="201"/>
      <c r="M106" s="206"/>
      <c r="N106" s="207"/>
      <c r="O106" s="207"/>
      <c r="P106" s="207"/>
      <c r="Q106" s="207"/>
      <c r="R106" s="207"/>
      <c r="S106" s="207"/>
      <c r="T106" s="20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02" t="s">
        <v>164</v>
      </c>
      <c r="AU106" s="202" t="s">
        <v>22</v>
      </c>
      <c r="AV106" s="14" t="s">
        <v>158</v>
      </c>
      <c r="AW106" s="14" t="s">
        <v>43</v>
      </c>
      <c r="AX106" s="14" t="s">
        <v>89</v>
      </c>
      <c r="AY106" s="202" t="s">
        <v>152</v>
      </c>
    </row>
    <row r="107" s="12" customFormat="1" ht="22.8" customHeight="1">
      <c r="A107" s="12"/>
      <c r="B107" s="158"/>
      <c r="C107" s="12"/>
      <c r="D107" s="159" t="s">
        <v>81</v>
      </c>
      <c r="E107" s="169" t="s">
        <v>560</v>
      </c>
      <c r="F107" s="169" t="s">
        <v>561</v>
      </c>
      <c r="G107" s="12"/>
      <c r="H107" s="12"/>
      <c r="I107" s="161"/>
      <c r="J107" s="170">
        <f>BK107</f>
        <v>0</v>
      </c>
      <c r="K107" s="12"/>
      <c r="L107" s="158"/>
      <c r="M107" s="163"/>
      <c r="N107" s="164"/>
      <c r="O107" s="164"/>
      <c r="P107" s="165">
        <f>SUM(P108:P109)</f>
        <v>0</v>
      </c>
      <c r="Q107" s="164"/>
      <c r="R107" s="165">
        <f>SUM(R108:R109)</f>
        <v>0</v>
      </c>
      <c r="S107" s="164"/>
      <c r="T107" s="166">
        <f>SUM(T108:T109)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159" t="s">
        <v>182</v>
      </c>
      <c r="AT107" s="167" t="s">
        <v>81</v>
      </c>
      <c r="AU107" s="167" t="s">
        <v>89</v>
      </c>
      <c r="AY107" s="159" t="s">
        <v>152</v>
      </c>
      <c r="BK107" s="168">
        <f>SUM(BK108:BK109)</f>
        <v>0</v>
      </c>
    </row>
    <row r="108" s="2" customFormat="1" ht="16.5" customHeight="1">
      <c r="A108" s="37"/>
      <c r="B108" s="171"/>
      <c r="C108" s="172" t="s">
        <v>188</v>
      </c>
      <c r="D108" s="172" t="s">
        <v>154</v>
      </c>
      <c r="E108" s="173" t="s">
        <v>1178</v>
      </c>
      <c r="F108" s="174" t="s">
        <v>1179</v>
      </c>
      <c r="G108" s="175" t="s">
        <v>555</v>
      </c>
      <c r="H108" s="176">
        <v>1</v>
      </c>
      <c r="I108" s="177"/>
      <c r="J108" s="178">
        <f>ROUND(I108*H108,2)</f>
        <v>0</v>
      </c>
      <c r="K108" s="179"/>
      <c r="L108" s="38"/>
      <c r="M108" s="180" t="s">
        <v>3</v>
      </c>
      <c r="N108" s="181" t="s">
        <v>53</v>
      </c>
      <c r="O108" s="71"/>
      <c r="P108" s="182">
        <f>O108*H108</f>
        <v>0</v>
      </c>
      <c r="Q108" s="182">
        <v>0</v>
      </c>
      <c r="R108" s="182">
        <f>Q108*H108</f>
        <v>0</v>
      </c>
      <c r="S108" s="182">
        <v>0</v>
      </c>
      <c r="T108" s="183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4" t="s">
        <v>556</v>
      </c>
      <c r="AT108" s="184" t="s">
        <v>154</v>
      </c>
      <c r="AU108" s="184" t="s">
        <v>22</v>
      </c>
      <c r="AY108" s="17" t="s">
        <v>152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17" t="s">
        <v>89</v>
      </c>
      <c r="BK108" s="185">
        <f>ROUND(I108*H108,2)</f>
        <v>0</v>
      </c>
      <c r="BL108" s="17" t="s">
        <v>556</v>
      </c>
      <c r="BM108" s="184" t="s">
        <v>1180</v>
      </c>
    </row>
    <row r="109" s="2" customFormat="1">
      <c r="A109" s="37"/>
      <c r="B109" s="38"/>
      <c r="C109" s="37"/>
      <c r="D109" s="186" t="s">
        <v>160</v>
      </c>
      <c r="E109" s="37"/>
      <c r="F109" s="187" t="s">
        <v>1181</v>
      </c>
      <c r="G109" s="37"/>
      <c r="H109" s="37"/>
      <c r="I109" s="188"/>
      <c r="J109" s="37"/>
      <c r="K109" s="37"/>
      <c r="L109" s="38"/>
      <c r="M109" s="189"/>
      <c r="N109" s="190"/>
      <c r="O109" s="71"/>
      <c r="P109" s="71"/>
      <c r="Q109" s="71"/>
      <c r="R109" s="71"/>
      <c r="S109" s="71"/>
      <c r="T109" s="72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7" t="s">
        <v>160</v>
      </c>
      <c r="AU109" s="17" t="s">
        <v>22</v>
      </c>
    </row>
    <row r="110" s="12" customFormat="1" ht="22.8" customHeight="1">
      <c r="A110" s="12"/>
      <c r="B110" s="158"/>
      <c r="C110" s="12"/>
      <c r="D110" s="159" t="s">
        <v>81</v>
      </c>
      <c r="E110" s="169" t="s">
        <v>1182</v>
      </c>
      <c r="F110" s="169" t="s">
        <v>1183</v>
      </c>
      <c r="G110" s="12"/>
      <c r="H110" s="12"/>
      <c r="I110" s="161"/>
      <c r="J110" s="170">
        <f>BK110</f>
        <v>0</v>
      </c>
      <c r="K110" s="12"/>
      <c r="L110" s="158"/>
      <c r="M110" s="163"/>
      <c r="N110" s="164"/>
      <c r="O110" s="164"/>
      <c r="P110" s="165">
        <f>SUM(P111:P114)</f>
        <v>0</v>
      </c>
      <c r="Q110" s="164"/>
      <c r="R110" s="165">
        <f>SUM(R111:R114)</f>
        <v>0</v>
      </c>
      <c r="S110" s="164"/>
      <c r="T110" s="166">
        <f>SUM(T111:T114)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159" t="s">
        <v>182</v>
      </c>
      <c r="AT110" s="167" t="s">
        <v>81</v>
      </c>
      <c r="AU110" s="167" t="s">
        <v>89</v>
      </c>
      <c r="AY110" s="159" t="s">
        <v>152</v>
      </c>
      <c r="BK110" s="168">
        <f>SUM(BK111:BK114)</f>
        <v>0</v>
      </c>
    </row>
    <row r="111" s="2" customFormat="1" ht="16.5" customHeight="1">
      <c r="A111" s="37"/>
      <c r="B111" s="171"/>
      <c r="C111" s="172" t="s">
        <v>192</v>
      </c>
      <c r="D111" s="172" t="s">
        <v>154</v>
      </c>
      <c r="E111" s="173" t="s">
        <v>1184</v>
      </c>
      <c r="F111" s="174" t="s">
        <v>1185</v>
      </c>
      <c r="G111" s="175" t="s">
        <v>555</v>
      </c>
      <c r="H111" s="176">
        <v>1</v>
      </c>
      <c r="I111" s="177"/>
      <c r="J111" s="178">
        <f>ROUND(I111*H111,2)</f>
        <v>0</v>
      </c>
      <c r="K111" s="179"/>
      <c r="L111" s="38"/>
      <c r="M111" s="180" t="s">
        <v>3</v>
      </c>
      <c r="N111" s="181" t="s">
        <v>53</v>
      </c>
      <c r="O111" s="71"/>
      <c r="P111" s="182">
        <f>O111*H111</f>
        <v>0</v>
      </c>
      <c r="Q111" s="182">
        <v>0</v>
      </c>
      <c r="R111" s="182">
        <f>Q111*H111</f>
        <v>0</v>
      </c>
      <c r="S111" s="182">
        <v>0</v>
      </c>
      <c r="T111" s="183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4" t="s">
        <v>556</v>
      </c>
      <c r="AT111" s="184" t="s">
        <v>154</v>
      </c>
      <c r="AU111" s="184" t="s">
        <v>22</v>
      </c>
      <c r="AY111" s="17" t="s">
        <v>152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7" t="s">
        <v>89</v>
      </c>
      <c r="BK111" s="185">
        <f>ROUND(I111*H111,2)</f>
        <v>0</v>
      </c>
      <c r="BL111" s="17" t="s">
        <v>556</v>
      </c>
      <c r="BM111" s="184" t="s">
        <v>1186</v>
      </c>
    </row>
    <row r="112" s="2" customFormat="1">
      <c r="A112" s="37"/>
      <c r="B112" s="38"/>
      <c r="C112" s="37"/>
      <c r="D112" s="186" t="s">
        <v>160</v>
      </c>
      <c r="E112" s="37"/>
      <c r="F112" s="187" t="s">
        <v>1187</v>
      </c>
      <c r="G112" s="37"/>
      <c r="H112" s="37"/>
      <c r="I112" s="188"/>
      <c r="J112" s="37"/>
      <c r="K112" s="37"/>
      <c r="L112" s="38"/>
      <c r="M112" s="189"/>
      <c r="N112" s="190"/>
      <c r="O112" s="71"/>
      <c r="P112" s="71"/>
      <c r="Q112" s="71"/>
      <c r="R112" s="71"/>
      <c r="S112" s="71"/>
      <c r="T112" s="72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7" t="s">
        <v>160</v>
      </c>
      <c r="AU112" s="17" t="s">
        <v>22</v>
      </c>
    </row>
    <row r="113" s="2" customFormat="1" ht="16.5" customHeight="1">
      <c r="A113" s="37"/>
      <c r="B113" s="171"/>
      <c r="C113" s="172" t="s">
        <v>195</v>
      </c>
      <c r="D113" s="172" t="s">
        <v>154</v>
      </c>
      <c r="E113" s="173" t="s">
        <v>1188</v>
      </c>
      <c r="F113" s="174" t="s">
        <v>1189</v>
      </c>
      <c r="G113" s="175" t="s">
        <v>555</v>
      </c>
      <c r="H113" s="176">
        <v>1</v>
      </c>
      <c r="I113" s="177"/>
      <c r="J113" s="178">
        <f>ROUND(I113*H113,2)</f>
        <v>0</v>
      </c>
      <c r="K113" s="179"/>
      <c r="L113" s="38"/>
      <c r="M113" s="180" t="s">
        <v>3</v>
      </c>
      <c r="N113" s="181" t="s">
        <v>53</v>
      </c>
      <c r="O113" s="71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4" t="s">
        <v>556</v>
      </c>
      <c r="AT113" s="184" t="s">
        <v>154</v>
      </c>
      <c r="AU113" s="184" t="s">
        <v>22</v>
      </c>
      <c r="AY113" s="17" t="s">
        <v>152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7" t="s">
        <v>89</v>
      </c>
      <c r="BK113" s="185">
        <f>ROUND(I113*H113,2)</f>
        <v>0</v>
      </c>
      <c r="BL113" s="17" t="s">
        <v>556</v>
      </c>
      <c r="BM113" s="184" t="s">
        <v>1190</v>
      </c>
    </row>
    <row r="114" s="2" customFormat="1">
      <c r="A114" s="37"/>
      <c r="B114" s="38"/>
      <c r="C114" s="37"/>
      <c r="D114" s="186" t="s">
        <v>160</v>
      </c>
      <c r="E114" s="37"/>
      <c r="F114" s="187" t="s">
        <v>1191</v>
      </c>
      <c r="G114" s="37"/>
      <c r="H114" s="37"/>
      <c r="I114" s="188"/>
      <c r="J114" s="37"/>
      <c r="K114" s="37"/>
      <c r="L114" s="38"/>
      <c r="M114" s="223"/>
      <c r="N114" s="224"/>
      <c r="O114" s="225"/>
      <c r="P114" s="225"/>
      <c r="Q114" s="225"/>
      <c r="R114" s="225"/>
      <c r="S114" s="225"/>
      <c r="T114" s="226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7" t="s">
        <v>160</v>
      </c>
      <c r="AU114" s="17" t="s">
        <v>22</v>
      </c>
    </row>
    <row r="115" s="2" customFormat="1" ht="6.96" customHeight="1">
      <c r="A115" s="37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38"/>
      <c r="M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</sheetData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hyperlinks>
    <hyperlink ref="F94" r:id="rId1" display="https://podminky.urs.cz/item/CS_URS_2021_01/011314000"/>
    <hyperlink ref="F96" r:id="rId2" display="https://podminky.urs.cz/item/CS_URS_2021_01/012203000"/>
    <hyperlink ref="F98" r:id="rId3" display="https://podminky.urs.cz/item/CS_URS_2021_01/012303000"/>
    <hyperlink ref="F100" r:id="rId4" display="https://podminky.urs.cz/item/CS_URS_2021_01/013254000"/>
    <hyperlink ref="F103" r:id="rId5" display="https://podminky.urs.cz/item/CS_URS_2021_01/034002000"/>
    <hyperlink ref="F109" r:id="rId6" display="https://podminky.urs.cz/item/CS_URS_2021_01/041203000"/>
    <hyperlink ref="F112" r:id="rId7" display="https://podminky.urs.cz/item/CS_URS_2021_01/091003000"/>
    <hyperlink ref="F114" r:id="rId8" display="https://podminky.urs.cz/item/CS_URS_2021_01/091504000"/>
  </hyperlinks>
  <pageMargins left="0.39375" right="0.39375" top="0.39375" bottom="0.39375" header="0" footer="0"/>
  <pageSetup orientation="portrait" blackAndWhite="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121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2" customFormat="1" ht="12" customHeight="1">
      <c r="A8" s="37"/>
      <c r="B8" s="38"/>
      <c r="C8" s="37"/>
      <c r="D8" s="30" t="s">
        <v>126</v>
      </c>
      <c r="E8" s="37"/>
      <c r="F8" s="37"/>
      <c r="G8" s="37"/>
      <c r="H8" s="37"/>
      <c r="I8" s="37"/>
      <c r="J8" s="37"/>
      <c r="K8" s="37"/>
      <c r="L8" s="12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38"/>
      <c r="C9" s="37"/>
      <c r="D9" s="37"/>
      <c r="E9" s="61" t="s">
        <v>1192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0" t="s">
        <v>19</v>
      </c>
      <c r="E11" s="37"/>
      <c r="F11" s="25" t="s">
        <v>20</v>
      </c>
      <c r="G11" s="37"/>
      <c r="H11" s="37"/>
      <c r="I11" s="30" t="s">
        <v>21</v>
      </c>
      <c r="J11" s="25" t="s">
        <v>22</v>
      </c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0" t="s">
        <v>23</v>
      </c>
      <c r="E12" s="37"/>
      <c r="F12" s="25" t="s">
        <v>24</v>
      </c>
      <c r="G12" s="37"/>
      <c r="H12" s="37"/>
      <c r="I12" s="30" t="s">
        <v>25</v>
      </c>
      <c r="J12" s="63" t="str">
        <f>'Rekapitulace stavby'!AN8</f>
        <v>4. 10. 2021</v>
      </c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21.84" customHeight="1">
      <c r="A13" s="37"/>
      <c r="B13" s="38"/>
      <c r="C13" s="37"/>
      <c r="D13" s="24" t="s">
        <v>27</v>
      </c>
      <c r="E13" s="37"/>
      <c r="F13" s="32" t="s">
        <v>28</v>
      </c>
      <c r="G13" s="37"/>
      <c r="H13" s="37"/>
      <c r="I13" s="24" t="s">
        <v>29</v>
      </c>
      <c r="J13" s="32" t="s">
        <v>30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31</v>
      </c>
      <c r="E14" s="37"/>
      <c r="F14" s="37"/>
      <c r="G14" s="37"/>
      <c r="H14" s="37"/>
      <c r="I14" s="30" t="s">
        <v>32</v>
      </c>
      <c r="J14" s="25" t="s">
        <v>33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5" t="s">
        <v>34</v>
      </c>
      <c r="F15" s="37"/>
      <c r="G15" s="37"/>
      <c r="H15" s="37"/>
      <c r="I15" s="30" t="s">
        <v>35</v>
      </c>
      <c r="J15" s="25" t="s">
        <v>36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0" t="s">
        <v>37</v>
      </c>
      <c r="E17" s="37"/>
      <c r="F17" s="37"/>
      <c r="G17" s="37"/>
      <c r="H17" s="37"/>
      <c r="I17" s="30" t="s">
        <v>32</v>
      </c>
      <c r="J17" s="31" t="str">
        <f>'Rekapitulace stavby'!AN13</f>
        <v>Vyplň údaj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1" t="str">
        <f>'Rekapitulace stavby'!E14</f>
        <v>Vyplň údaj</v>
      </c>
      <c r="F18" s="25"/>
      <c r="G18" s="25"/>
      <c r="H18" s="25"/>
      <c r="I18" s="30" t="s">
        <v>35</v>
      </c>
      <c r="J18" s="31" t="str">
        <f>'Rekapitulace stavby'!AN14</f>
        <v>Vyplň údaj</v>
      </c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0" t="s">
        <v>39</v>
      </c>
      <c r="E20" s="37"/>
      <c r="F20" s="37"/>
      <c r="G20" s="37"/>
      <c r="H20" s="37"/>
      <c r="I20" s="30" t="s">
        <v>32</v>
      </c>
      <c r="J20" s="25" t="s">
        <v>40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5" t="s">
        <v>41</v>
      </c>
      <c r="F21" s="37"/>
      <c r="G21" s="37"/>
      <c r="H21" s="37"/>
      <c r="I21" s="30" t="s">
        <v>35</v>
      </c>
      <c r="J21" s="25" t="s">
        <v>42</v>
      </c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0" t="s">
        <v>44</v>
      </c>
      <c r="E23" s="37"/>
      <c r="F23" s="37"/>
      <c r="G23" s="37"/>
      <c r="H23" s="37"/>
      <c r="I23" s="30" t="s">
        <v>32</v>
      </c>
      <c r="J23" s="25" t="str">
        <f>IF('Rekapitulace stavby'!AN19="","",'Rekapitulace stavby'!AN19)</f>
        <v/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5" t="str">
        <f>IF('Rekapitulace stavby'!E20="","",'Rekapitulace stavby'!E20)</f>
        <v xml:space="preserve"> </v>
      </c>
      <c r="F24" s="37"/>
      <c r="G24" s="37"/>
      <c r="H24" s="37"/>
      <c r="I24" s="30" t="s">
        <v>35</v>
      </c>
      <c r="J24" s="25" t="str">
        <f>IF('Rekapitulace stavby'!AN20="","",'Rekapitulace stavby'!AN20)</f>
        <v/>
      </c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0" t="s">
        <v>46</v>
      </c>
      <c r="E26" s="37"/>
      <c r="F26" s="37"/>
      <c r="G26" s="37"/>
      <c r="H26" s="37"/>
      <c r="I26" s="37"/>
      <c r="J26" s="37"/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3"/>
      <c r="B27" s="124"/>
      <c r="C27" s="123"/>
      <c r="D27" s="123"/>
      <c r="E27" s="35" t="s">
        <v>3</v>
      </c>
      <c r="F27" s="35"/>
      <c r="G27" s="35"/>
      <c r="H27" s="35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3"/>
      <c r="E29" s="83"/>
      <c r="F29" s="83"/>
      <c r="G29" s="83"/>
      <c r="H29" s="83"/>
      <c r="I29" s="83"/>
      <c r="J29" s="83"/>
      <c r="K29" s="83"/>
      <c r="L29" s="12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6" t="s">
        <v>48</v>
      </c>
      <c r="E30" s="37"/>
      <c r="F30" s="37"/>
      <c r="G30" s="37"/>
      <c r="H30" s="37"/>
      <c r="I30" s="37"/>
      <c r="J30" s="89">
        <f>ROUND(J86, 2)</f>
        <v>0</v>
      </c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50</v>
      </c>
      <c r="G32" s="37"/>
      <c r="H32" s="37"/>
      <c r="I32" s="42" t="s">
        <v>49</v>
      </c>
      <c r="J32" s="42" t="s">
        <v>51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7" t="s">
        <v>52</v>
      </c>
      <c r="E33" s="30" t="s">
        <v>53</v>
      </c>
      <c r="F33" s="128">
        <f>ROUND((SUM(BE86:BE630)),  2)</f>
        <v>0</v>
      </c>
      <c r="G33" s="37"/>
      <c r="H33" s="37"/>
      <c r="I33" s="129">
        <v>0.20999999999999999</v>
      </c>
      <c r="J33" s="128">
        <f>ROUND(((SUM(BE86:BE630))*I33),  2)</f>
        <v>0</v>
      </c>
      <c r="K33" s="37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0" t="s">
        <v>54</v>
      </c>
      <c r="F34" s="128">
        <f>ROUND((SUM(BF86:BF630)),  2)</f>
        <v>0</v>
      </c>
      <c r="G34" s="37"/>
      <c r="H34" s="37"/>
      <c r="I34" s="129">
        <v>0.14999999999999999</v>
      </c>
      <c r="J34" s="128">
        <f>ROUND(((SUM(BF86:BF630))*I34),  2)</f>
        <v>0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0" t="s">
        <v>55</v>
      </c>
      <c r="F35" s="128">
        <f>ROUND((SUM(BG86:BG630)),  2)</f>
        <v>0</v>
      </c>
      <c r="G35" s="37"/>
      <c r="H35" s="37"/>
      <c r="I35" s="129">
        <v>0.20999999999999999</v>
      </c>
      <c r="J35" s="128">
        <f>0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0" t="s">
        <v>56</v>
      </c>
      <c r="F36" s="128">
        <f>ROUND((SUM(BH86:BH630)),  2)</f>
        <v>0</v>
      </c>
      <c r="G36" s="37"/>
      <c r="H36" s="37"/>
      <c r="I36" s="129">
        <v>0.14999999999999999</v>
      </c>
      <c r="J36" s="128">
        <f>0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57</v>
      </c>
      <c r="F37" s="128">
        <f>ROUND((SUM(BI86:BI630)),  2)</f>
        <v>0</v>
      </c>
      <c r="G37" s="37"/>
      <c r="H37" s="37"/>
      <c r="I37" s="129">
        <v>0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0"/>
      <c r="D39" s="131" t="s">
        <v>58</v>
      </c>
      <c r="E39" s="75"/>
      <c r="F39" s="75"/>
      <c r="G39" s="132" t="s">
        <v>59</v>
      </c>
      <c r="H39" s="133" t="s">
        <v>60</v>
      </c>
      <c r="I39" s="75"/>
      <c r="J39" s="134">
        <f>SUM(J30:J37)</f>
        <v>0</v>
      </c>
      <c r="K39" s="135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hidden="1" s="2" customFormat="1" ht="6.96" customHeight="1">
      <c r="A44" s="37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12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hidden="1" s="2" customFormat="1" ht="24.96" customHeight="1">
      <c r="A45" s="37"/>
      <c r="B45" s="38"/>
      <c r="C45" s="21" t="s">
        <v>130</v>
      </c>
      <c r="D45" s="37"/>
      <c r="E45" s="37"/>
      <c r="F45" s="37"/>
      <c r="G45" s="37"/>
      <c r="H45" s="37"/>
      <c r="I45" s="37"/>
      <c r="J45" s="37"/>
      <c r="K45" s="37"/>
      <c r="L45" s="122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hidden="1" s="2" customFormat="1" ht="6.96" customHeight="1">
      <c r="A46" s="37"/>
      <c r="B46" s="38"/>
      <c r="C46" s="37"/>
      <c r="D46" s="37"/>
      <c r="E46" s="37"/>
      <c r="F46" s="37"/>
      <c r="G46" s="37"/>
      <c r="H46" s="37"/>
      <c r="I46" s="37"/>
      <c r="J46" s="37"/>
      <c r="K46" s="3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12" customHeight="1">
      <c r="A47" s="37"/>
      <c r="B47" s="38"/>
      <c r="C47" s="30" t="s">
        <v>17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26.25" customHeight="1">
      <c r="A48" s="37"/>
      <c r="B48" s="38"/>
      <c r="C48" s="37"/>
      <c r="D48" s="37"/>
      <c r="E48" s="121" t="str">
        <f>E7</f>
        <v>Nový Bydžov - rekonstrukce ul. Metličanská II. a III. etapa A (vlevo ve směru staničení)</v>
      </c>
      <c r="F48" s="30"/>
      <c r="G48" s="30"/>
      <c r="H48" s="30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126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30" customHeight="1">
      <c r="A50" s="37"/>
      <c r="B50" s="38"/>
      <c r="C50" s="37"/>
      <c r="D50" s="37"/>
      <c r="E50" s="61" t="str">
        <f>E9</f>
        <v>2021_27_04 - SO 101 Zpěvněné plochy - odvodnění - Uznatelné náklady</v>
      </c>
      <c r="F50" s="37"/>
      <c r="G50" s="37"/>
      <c r="H50" s="37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2" customFormat="1" ht="6.96" customHeight="1">
      <c r="A51" s="37"/>
      <c r="B51" s="38"/>
      <c r="C51" s="37"/>
      <c r="D51" s="37"/>
      <c r="E51" s="37"/>
      <c r="F51" s="37"/>
      <c r="G51" s="37"/>
      <c r="H51" s="37"/>
      <c r="I51" s="37"/>
      <c r="J51" s="37"/>
      <c r="K51" s="37"/>
      <c r="L51" s="122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hidden="1" s="2" customFormat="1" ht="12" customHeight="1">
      <c r="A52" s="37"/>
      <c r="B52" s="38"/>
      <c r="C52" s="30" t="s">
        <v>23</v>
      </c>
      <c r="D52" s="37"/>
      <c r="E52" s="37"/>
      <c r="F52" s="25" t="str">
        <f>F12</f>
        <v>Nový Bydžov</v>
      </c>
      <c r="G52" s="37"/>
      <c r="H52" s="37"/>
      <c r="I52" s="30" t="s">
        <v>25</v>
      </c>
      <c r="J52" s="63" t="str">
        <f>IF(J12="","",J12)</f>
        <v>4. 10. 2021</v>
      </c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6.96" customHeight="1">
      <c r="A53" s="37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5.15" customHeight="1">
      <c r="A54" s="37"/>
      <c r="B54" s="38"/>
      <c r="C54" s="30" t="s">
        <v>31</v>
      </c>
      <c r="D54" s="37"/>
      <c r="E54" s="37"/>
      <c r="F54" s="25" t="str">
        <f>E15</f>
        <v>Město Nový Bydžov</v>
      </c>
      <c r="G54" s="37"/>
      <c r="H54" s="37"/>
      <c r="I54" s="30" t="s">
        <v>39</v>
      </c>
      <c r="J54" s="35" t="str">
        <f>E21</f>
        <v>VIAPROJEKT s.r.o.</v>
      </c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15.15" customHeight="1">
      <c r="A55" s="37"/>
      <c r="B55" s="38"/>
      <c r="C55" s="30" t="s">
        <v>37</v>
      </c>
      <c r="D55" s="37"/>
      <c r="E55" s="37"/>
      <c r="F55" s="25" t="str">
        <f>IF(E18="","",E18)</f>
        <v>Vyplň údaj</v>
      </c>
      <c r="G55" s="37"/>
      <c r="H55" s="37"/>
      <c r="I55" s="30" t="s">
        <v>44</v>
      </c>
      <c r="J55" s="35" t="str">
        <f>E24</f>
        <v xml:space="preserve"> </v>
      </c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0.32" customHeight="1">
      <c r="A56" s="37"/>
      <c r="B56" s="38"/>
      <c r="C56" s="37"/>
      <c r="D56" s="37"/>
      <c r="E56" s="37"/>
      <c r="F56" s="37"/>
      <c r="G56" s="37"/>
      <c r="H56" s="37"/>
      <c r="I56" s="37"/>
      <c r="J56" s="37"/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29.28" customHeight="1">
      <c r="A57" s="37"/>
      <c r="B57" s="38"/>
      <c r="C57" s="136" t="s">
        <v>131</v>
      </c>
      <c r="D57" s="130"/>
      <c r="E57" s="130"/>
      <c r="F57" s="130"/>
      <c r="G57" s="130"/>
      <c r="H57" s="130"/>
      <c r="I57" s="130"/>
      <c r="J57" s="137" t="s">
        <v>132</v>
      </c>
      <c r="K57" s="130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0.32" customHeight="1">
      <c r="A58" s="37"/>
      <c r="B58" s="38"/>
      <c r="C58" s="37"/>
      <c r="D58" s="37"/>
      <c r="E58" s="37"/>
      <c r="F58" s="37"/>
      <c r="G58" s="37"/>
      <c r="H58" s="37"/>
      <c r="I58" s="37"/>
      <c r="J58" s="37"/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22.8" customHeight="1">
      <c r="A59" s="37"/>
      <c r="B59" s="38"/>
      <c r="C59" s="138" t="s">
        <v>80</v>
      </c>
      <c r="D59" s="37"/>
      <c r="E59" s="37"/>
      <c r="F59" s="37"/>
      <c r="G59" s="37"/>
      <c r="H59" s="37"/>
      <c r="I59" s="37"/>
      <c r="J59" s="89">
        <f>J86</f>
        <v>0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7" t="s">
        <v>133</v>
      </c>
    </row>
    <row r="60" hidden="1" s="9" customFormat="1" ht="24.96" customHeight="1">
      <c r="A60" s="9"/>
      <c r="B60" s="139"/>
      <c r="C60" s="9"/>
      <c r="D60" s="140" t="s">
        <v>134</v>
      </c>
      <c r="E60" s="141"/>
      <c r="F60" s="141"/>
      <c r="G60" s="141"/>
      <c r="H60" s="141"/>
      <c r="I60" s="141"/>
      <c r="J60" s="142">
        <f>J87</f>
        <v>0</v>
      </c>
      <c r="K60" s="9"/>
      <c r="L60" s="13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43"/>
      <c r="C61" s="10"/>
      <c r="D61" s="144" t="s">
        <v>135</v>
      </c>
      <c r="E61" s="145"/>
      <c r="F61" s="145"/>
      <c r="G61" s="145"/>
      <c r="H61" s="145"/>
      <c r="I61" s="145"/>
      <c r="J61" s="146">
        <f>J88</f>
        <v>0</v>
      </c>
      <c r="K61" s="10"/>
      <c r="L61" s="14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10" customFormat="1" ht="19.92" customHeight="1">
      <c r="A62" s="10"/>
      <c r="B62" s="143"/>
      <c r="C62" s="10"/>
      <c r="D62" s="144" t="s">
        <v>339</v>
      </c>
      <c r="E62" s="145"/>
      <c r="F62" s="145"/>
      <c r="G62" s="145"/>
      <c r="H62" s="145"/>
      <c r="I62" s="145"/>
      <c r="J62" s="146">
        <f>J273</f>
        <v>0</v>
      </c>
      <c r="K62" s="10"/>
      <c r="L62" s="14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hidden="1" s="10" customFormat="1" ht="19.92" customHeight="1">
      <c r="A63" s="10"/>
      <c r="B63" s="143"/>
      <c r="C63" s="10"/>
      <c r="D63" s="144" t="s">
        <v>1193</v>
      </c>
      <c r="E63" s="145"/>
      <c r="F63" s="145"/>
      <c r="G63" s="145"/>
      <c r="H63" s="145"/>
      <c r="I63" s="145"/>
      <c r="J63" s="146">
        <f>J293</f>
        <v>0</v>
      </c>
      <c r="K63" s="10"/>
      <c r="L63" s="14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43"/>
      <c r="C64" s="10"/>
      <c r="D64" s="144" t="s">
        <v>341</v>
      </c>
      <c r="E64" s="145"/>
      <c r="F64" s="145"/>
      <c r="G64" s="145"/>
      <c r="H64" s="145"/>
      <c r="I64" s="145"/>
      <c r="J64" s="146">
        <f>J323</f>
        <v>0</v>
      </c>
      <c r="K64" s="10"/>
      <c r="L64" s="14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43"/>
      <c r="C65" s="10"/>
      <c r="D65" s="144" t="s">
        <v>136</v>
      </c>
      <c r="E65" s="145"/>
      <c r="F65" s="145"/>
      <c r="G65" s="145"/>
      <c r="H65" s="145"/>
      <c r="I65" s="145"/>
      <c r="J65" s="146">
        <f>J609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343</v>
      </c>
      <c r="E66" s="145"/>
      <c r="F66" s="145"/>
      <c r="G66" s="145"/>
      <c r="H66" s="145"/>
      <c r="I66" s="145"/>
      <c r="J66" s="146">
        <f>J626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2" customFormat="1" ht="21.84" customHeight="1">
      <c r="A67" s="37"/>
      <c r="B67" s="38"/>
      <c r="C67" s="37"/>
      <c r="D67" s="37"/>
      <c r="E67" s="37"/>
      <c r="F67" s="37"/>
      <c r="G67" s="37"/>
      <c r="H67" s="37"/>
      <c r="I67" s="37"/>
      <c r="J67" s="37"/>
      <c r="K67" s="37"/>
      <c r="L67" s="122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hidden="1" s="2" customFormat="1" ht="6.96" customHeight="1">
      <c r="A68" s="37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122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hidden="1"/>
    <row r="70" hidden="1"/>
    <row r="71" hidden="1"/>
    <row r="72" s="2" customFormat="1" ht="6.96" customHeight="1">
      <c r="A72" s="37"/>
      <c r="B72" s="56"/>
      <c r="C72" s="57"/>
      <c r="D72" s="57"/>
      <c r="E72" s="57"/>
      <c r="F72" s="57"/>
      <c r="G72" s="57"/>
      <c r="H72" s="57"/>
      <c r="I72" s="57"/>
      <c r="J72" s="57"/>
      <c r="K72" s="57"/>
      <c r="L72" s="122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24.96" customHeight="1">
      <c r="A73" s="37"/>
      <c r="B73" s="38"/>
      <c r="C73" s="21" t="s">
        <v>137</v>
      </c>
      <c r="D73" s="37"/>
      <c r="E73" s="37"/>
      <c r="F73" s="37"/>
      <c r="G73" s="37"/>
      <c r="H73" s="37"/>
      <c r="I73" s="37"/>
      <c r="J73" s="37"/>
      <c r="K73" s="37"/>
      <c r="L73" s="122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6.96" customHeight="1">
      <c r="A74" s="37"/>
      <c r="B74" s="38"/>
      <c r="C74" s="37"/>
      <c r="D74" s="37"/>
      <c r="E74" s="37"/>
      <c r="F74" s="37"/>
      <c r="G74" s="37"/>
      <c r="H74" s="37"/>
      <c r="I74" s="37"/>
      <c r="J74" s="37"/>
      <c r="K74" s="37"/>
      <c r="L74" s="12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2" customHeight="1">
      <c r="A75" s="37"/>
      <c r="B75" s="38"/>
      <c r="C75" s="30" t="s">
        <v>17</v>
      </c>
      <c r="D75" s="37"/>
      <c r="E75" s="37"/>
      <c r="F75" s="37"/>
      <c r="G75" s="37"/>
      <c r="H75" s="37"/>
      <c r="I75" s="37"/>
      <c r="J75" s="37"/>
      <c r="K75" s="37"/>
      <c r="L75" s="12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26.25" customHeight="1">
      <c r="A76" s="37"/>
      <c r="B76" s="38"/>
      <c r="C76" s="37"/>
      <c r="D76" s="37"/>
      <c r="E76" s="121" t="str">
        <f>E7</f>
        <v>Nový Bydžov - rekonstrukce ul. Metličanská II. a III. etapa A (vlevo ve směru staničení)</v>
      </c>
      <c r="F76" s="30"/>
      <c r="G76" s="30"/>
      <c r="H76" s="30"/>
      <c r="I76" s="37"/>
      <c r="J76" s="37"/>
      <c r="K76" s="3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2" customHeight="1">
      <c r="A77" s="37"/>
      <c r="B77" s="38"/>
      <c r="C77" s="30" t="s">
        <v>126</v>
      </c>
      <c r="D77" s="37"/>
      <c r="E77" s="37"/>
      <c r="F77" s="37"/>
      <c r="G77" s="37"/>
      <c r="H77" s="37"/>
      <c r="I77" s="37"/>
      <c r="J77" s="37"/>
      <c r="K77" s="37"/>
      <c r="L77" s="12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30" customHeight="1">
      <c r="A78" s="37"/>
      <c r="B78" s="38"/>
      <c r="C78" s="37"/>
      <c r="D78" s="37"/>
      <c r="E78" s="61" t="str">
        <f>E9</f>
        <v>2021_27_04 - SO 101 Zpěvněné plochy - odvodnění - Uznatelné náklady</v>
      </c>
      <c r="F78" s="37"/>
      <c r="G78" s="37"/>
      <c r="H78" s="37"/>
      <c r="I78" s="37"/>
      <c r="J78" s="37"/>
      <c r="K78" s="37"/>
      <c r="L78" s="122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6.96" customHeight="1">
      <c r="A79" s="37"/>
      <c r="B79" s="38"/>
      <c r="C79" s="37"/>
      <c r="D79" s="37"/>
      <c r="E79" s="37"/>
      <c r="F79" s="37"/>
      <c r="G79" s="37"/>
      <c r="H79" s="37"/>
      <c r="I79" s="37"/>
      <c r="J79" s="37"/>
      <c r="K79" s="37"/>
      <c r="L79" s="12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2" customHeight="1">
      <c r="A80" s="37"/>
      <c r="B80" s="38"/>
      <c r="C80" s="30" t="s">
        <v>23</v>
      </c>
      <c r="D80" s="37"/>
      <c r="E80" s="37"/>
      <c r="F80" s="25" t="str">
        <f>F12</f>
        <v>Nový Bydžov</v>
      </c>
      <c r="G80" s="37"/>
      <c r="H80" s="37"/>
      <c r="I80" s="30" t="s">
        <v>25</v>
      </c>
      <c r="J80" s="63" t="str">
        <f>IF(J12="","",J12)</f>
        <v>4. 10. 2021</v>
      </c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6.96" customHeight="1">
      <c r="A81" s="37"/>
      <c r="B81" s="38"/>
      <c r="C81" s="37"/>
      <c r="D81" s="37"/>
      <c r="E81" s="37"/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15.15" customHeight="1">
      <c r="A82" s="37"/>
      <c r="B82" s="38"/>
      <c r="C82" s="30" t="s">
        <v>31</v>
      </c>
      <c r="D82" s="37"/>
      <c r="E82" s="37"/>
      <c r="F82" s="25" t="str">
        <f>E15</f>
        <v>Město Nový Bydžov</v>
      </c>
      <c r="G82" s="37"/>
      <c r="H82" s="37"/>
      <c r="I82" s="30" t="s">
        <v>39</v>
      </c>
      <c r="J82" s="35" t="str">
        <f>E21</f>
        <v>VIAPROJEKT s.r.o.</v>
      </c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15.15" customHeight="1">
      <c r="A83" s="37"/>
      <c r="B83" s="38"/>
      <c r="C83" s="30" t="s">
        <v>37</v>
      </c>
      <c r="D83" s="37"/>
      <c r="E83" s="37"/>
      <c r="F83" s="25" t="str">
        <f>IF(E18="","",E18)</f>
        <v>Vyplň údaj</v>
      </c>
      <c r="G83" s="37"/>
      <c r="H83" s="37"/>
      <c r="I83" s="30" t="s">
        <v>44</v>
      </c>
      <c r="J83" s="35" t="str">
        <f>E24</f>
        <v xml:space="preserve"> </v>
      </c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0.32" customHeight="1">
      <c r="A84" s="37"/>
      <c r="B84" s="38"/>
      <c r="C84" s="37"/>
      <c r="D84" s="37"/>
      <c r="E84" s="37"/>
      <c r="F84" s="37"/>
      <c r="G84" s="37"/>
      <c r="H84" s="37"/>
      <c r="I84" s="37"/>
      <c r="J84" s="37"/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11" customFormat="1" ht="29.28" customHeight="1">
      <c r="A85" s="147"/>
      <c r="B85" s="148"/>
      <c r="C85" s="149" t="s">
        <v>138</v>
      </c>
      <c r="D85" s="150" t="s">
        <v>67</v>
      </c>
      <c r="E85" s="150" t="s">
        <v>63</v>
      </c>
      <c r="F85" s="150" t="s">
        <v>64</v>
      </c>
      <c r="G85" s="150" t="s">
        <v>139</v>
      </c>
      <c r="H85" s="150" t="s">
        <v>140</v>
      </c>
      <c r="I85" s="150" t="s">
        <v>141</v>
      </c>
      <c r="J85" s="151" t="s">
        <v>132</v>
      </c>
      <c r="K85" s="152" t="s">
        <v>142</v>
      </c>
      <c r="L85" s="153"/>
      <c r="M85" s="79" t="s">
        <v>3</v>
      </c>
      <c r="N85" s="80" t="s">
        <v>52</v>
      </c>
      <c r="O85" s="80" t="s">
        <v>143</v>
      </c>
      <c r="P85" s="80" t="s">
        <v>144</v>
      </c>
      <c r="Q85" s="80" t="s">
        <v>145</v>
      </c>
      <c r="R85" s="80" t="s">
        <v>146</v>
      </c>
      <c r="S85" s="80" t="s">
        <v>147</v>
      </c>
      <c r="T85" s="81" t="s">
        <v>148</v>
      </c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</row>
    <row r="86" s="2" customFormat="1" ht="22.8" customHeight="1">
      <c r="A86" s="37"/>
      <c r="B86" s="38"/>
      <c r="C86" s="86" t="s">
        <v>149</v>
      </c>
      <c r="D86" s="37"/>
      <c r="E86" s="37"/>
      <c r="F86" s="37"/>
      <c r="G86" s="37"/>
      <c r="H86" s="37"/>
      <c r="I86" s="37"/>
      <c r="J86" s="154">
        <f>BK86</f>
        <v>0</v>
      </c>
      <c r="K86" s="37"/>
      <c r="L86" s="38"/>
      <c r="M86" s="82"/>
      <c r="N86" s="67"/>
      <c r="O86" s="83"/>
      <c r="P86" s="155">
        <f>P87</f>
        <v>0</v>
      </c>
      <c r="Q86" s="83"/>
      <c r="R86" s="155">
        <f>R87</f>
        <v>39.802943799999994</v>
      </c>
      <c r="S86" s="83"/>
      <c r="T86" s="156">
        <f>T87</f>
        <v>1.5526399999999998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T86" s="17" t="s">
        <v>81</v>
      </c>
      <c r="AU86" s="17" t="s">
        <v>133</v>
      </c>
      <c r="BK86" s="157">
        <f>BK87</f>
        <v>0</v>
      </c>
    </row>
    <row r="87" s="12" customFormat="1" ht="25.92" customHeight="1">
      <c r="A87" s="12"/>
      <c r="B87" s="158"/>
      <c r="C87" s="12"/>
      <c r="D87" s="159" t="s">
        <v>81</v>
      </c>
      <c r="E87" s="160" t="s">
        <v>150</v>
      </c>
      <c r="F87" s="160" t="s">
        <v>151</v>
      </c>
      <c r="G87" s="12"/>
      <c r="H87" s="12"/>
      <c r="I87" s="161"/>
      <c r="J87" s="162">
        <f>BK87</f>
        <v>0</v>
      </c>
      <c r="K87" s="12"/>
      <c r="L87" s="158"/>
      <c r="M87" s="163"/>
      <c r="N87" s="164"/>
      <c r="O87" s="164"/>
      <c r="P87" s="165">
        <f>P88+P273+P293+P323+P609+P626</f>
        <v>0</v>
      </c>
      <c r="Q87" s="164"/>
      <c r="R87" s="165">
        <f>R88+R273+R293+R323+R609+R626</f>
        <v>39.802943799999994</v>
      </c>
      <c r="S87" s="164"/>
      <c r="T87" s="166">
        <f>T88+T273+T293+T323+T609+T626</f>
        <v>1.5526399999999998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159" t="s">
        <v>89</v>
      </c>
      <c r="AT87" s="167" t="s">
        <v>81</v>
      </c>
      <c r="AU87" s="167" t="s">
        <v>82</v>
      </c>
      <c r="AY87" s="159" t="s">
        <v>152</v>
      </c>
      <c r="BK87" s="168">
        <f>BK88+BK273+BK293+BK323+BK609+BK626</f>
        <v>0</v>
      </c>
    </row>
    <row r="88" s="12" customFormat="1" ht="22.8" customHeight="1">
      <c r="A88" s="12"/>
      <c r="B88" s="158"/>
      <c r="C88" s="12"/>
      <c r="D88" s="159" t="s">
        <v>81</v>
      </c>
      <c r="E88" s="169" t="s">
        <v>89</v>
      </c>
      <c r="F88" s="169" t="s">
        <v>153</v>
      </c>
      <c r="G88" s="12"/>
      <c r="H88" s="12"/>
      <c r="I88" s="161"/>
      <c r="J88" s="170">
        <f>BK88</f>
        <v>0</v>
      </c>
      <c r="K88" s="12"/>
      <c r="L88" s="158"/>
      <c r="M88" s="163"/>
      <c r="N88" s="164"/>
      <c r="O88" s="164"/>
      <c r="P88" s="165">
        <f>SUM(P89:P272)</f>
        <v>0</v>
      </c>
      <c r="Q88" s="164"/>
      <c r="R88" s="165">
        <f>SUM(R89:R272)</f>
        <v>22.576995</v>
      </c>
      <c r="S88" s="164"/>
      <c r="T88" s="166">
        <f>SUM(T89:T272)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59" t="s">
        <v>89</v>
      </c>
      <c r="AT88" s="167" t="s">
        <v>81</v>
      </c>
      <c r="AU88" s="167" t="s">
        <v>89</v>
      </c>
      <c r="AY88" s="159" t="s">
        <v>152</v>
      </c>
      <c r="BK88" s="168">
        <f>SUM(BK89:BK272)</f>
        <v>0</v>
      </c>
    </row>
    <row r="89" s="2" customFormat="1" ht="90" customHeight="1">
      <c r="A89" s="37"/>
      <c r="B89" s="171"/>
      <c r="C89" s="172" t="s">
        <v>89</v>
      </c>
      <c r="D89" s="172" t="s">
        <v>154</v>
      </c>
      <c r="E89" s="173" t="s">
        <v>1194</v>
      </c>
      <c r="F89" s="174" t="s">
        <v>1195</v>
      </c>
      <c r="G89" s="175" t="s">
        <v>230</v>
      </c>
      <c r="H89" s="176">
        <v>5.5</v>
      </c>
      <c r="I89" s="177"/>
      <c r="J89" s="178">
        <f>ROUND(I89*H89,2)</f>
        <v>0</v>
      </c>
      <c r="K89" s="179"/>
      <c r="L89" s="38"/>
      <c r="M89" s="180" t="s">
        <v>3</v>
      </c>
      <c r="N89" s="181" t="s">
        <v>53</v>
      </c>
      <c r="O89" s="71"/>
      <c r="P89" s="182">
        <f>O89*H89</f>
        <v>0</v>
      </c>
      <c r="Q89" s="182">
        <v>0.036900000000000002</v>
      </c>
      <c r="R89" s="182">
        <f>Q89*H89</f>
        <v>0.20295000000000002</v>
      </c>
      <c r="S89" s="182">
        <v>0</v>
      </c>
      <c r="T89" s="183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4" t="s">
        <v>158</v>
      </c>
      <c r="AT89" s="184" t="s">
        <v>154</v>
      </c>
      <c r="AU89" s="184" t="s">
        <v>22</v>
      </c>
      <c r="AY89" s="17" t="s">
        <v>152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17" t="s">
        <v>89</v>
      </c>
      <c r="BK89" s="185">
        <f>ROUND(I89*H89,2)</f>
        <v>0</v>
      </c>
      <c r="BL89" s="17" t="s">
        <v>158</v>
      </c>
      <c r="BM89" s="184" t="s">
        <v>1196</v>
      </c>
    </row>
    <row r="90" s="2" customFormat="1">
      <c r="A90" s="37"/>
      <c r="B90" s="38"/>
      <c r="C90" s="37"/>
      <c r="D90" s="186" t="s">
        <v>160</v>
      </c>
      <c r="E90" s="37"/>
      <c r="F90" s="187" t="s">
        <v>1197</v>
      </c>
      <c r="G90" s="37"/>
      <c r="H90" s="37"/>
      <c r="I90" s="188"/>
      <c r="J90" s="37"/>
      <c r="K90" s="37"/>
      <c r="L90" s="38"/>
      <c r="M90" s="189"/>
      <c r="N90" s="190"/>
      <c r="O90" s="71"/>
      <c r="P90" s="71"/>
      <c r="Q90" s="71"/>
      <c r="R90" s="71"/>
      <c r="S90" s="71"/>
      <c r="T90" s="72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7" t="s">
        <v>160</v>
      </c>
      <c r="AU90" s="17" t="s">
        <v>22</v>
      </c>
    </row>
    <row r="91" s="13" customFormat="1">
      <c r="A91" s="13"/>
      <c r="B91" s="193"/>
      <c r="C91" s="13"/>
      <c r="D91" s="191" t="s">
        <v>164</v>
      </c>
      <c r="E91" s="194" t="s">
        <v>3</v>
      </c>
      <c r="F91" s="195" t="s">
        <v>1198</v>
      </c>
      <c r="G91" s="13"/>
      <c r="H91" s="196">
        <v>5.5</v>
      </c>
      <c r="I91" s="197"/>
      <c r="J91" s="13"/>
      <c r="K91" s="13"/>
      <c r="L91" s="193"/>
      <c r="M91" s="198"/>
      <c r="N91" s="199"/>
      <c r="O91" s="199"/>
      <c r="P91" s="199"/>
      <c r="Q91" s="199"/>
      <c r="R91" s="199"/>
      <c r="S91" s="199"/>
      <c r="T91" s="200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194" t="s">
        <v>164</v>
      </c>
      <c r="AU91" s="194" t="s">
        <v>22</v>
      </c>
      <c r="AV91" s="13" t="s">
        <v>22</v>
      </c>
      <c r="AW91" s="13" t="s">
        <v>43</v>
      </c>
      <c r="AX91" s="13" t="s">
        <v>82</v>
      </c>
      <c r="AY91" s="194" t="s">
        <v>152</v>
      </c>
    </row>
    <row r="92" s="14" customFormat="1">
      <c r="A92" s="14"/>
      <c r="B92" s="201"/>
      <c r="C92" s="14"/>
      <c r="D92" s="191" t="s">
        <v>164</v>
      </c>
      <c r="E92" s="202" t="s">
        <v>3</v>
      </c>
      <c r="F92" s="203" t="s">
        <v>166</v>
      </c>
      <c r="G92" s="14"/>
      <c r="H92" s="204">
        <v>5.5</v>
      </c>
      <c r="I92" s="205"/>
      <c r="J92" s="14"/>
      <c r="K92" s="14"/>
      <c r="L92" s="201"/>
      <c r="M92" s="206"/>
      <c r="N92" s="207"/>
      <c r="O92" s="207"/>
      <c r="P92" s="207"/>
      <c r="Q92" s="207"/>
      <c r="R92" s="207"/>
      <c r="S92" s="207"/>
      <c r="T92" s="208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02" t="s">
        <v>164</v>
      </c>
      <c r="AU92" s="202" t="s">
        <v>22</v>
      </c>
      <c r="AV92" s="14" t="s">
        <v>158</v>
      </c>
      <c r="AW92" s="14" t="s">
        <v>43</v>
      </c>
      <c r="AX92" s="14" t="s">
        <v>89</v>
      </c>
      <c r="AY92" s="202" t="s">
        <v>152</v>
      </c>
    </row>
    <row r="93" s="2" customFormat="1" ht="101.25" customHeight="1">
      <c r="A93" s="37"/>
      <c r="B93" s="171"/>
      <c r="C93" s="172" t="s">
        <v>22</v>
      </c>
      <c r="D93" s="172" t="s">
        <v>154</v>
      </c>
      <c r="E93" s="173" t="s">
        <v>1199</v>
      </c>
      <c r="F93" s="174" t="s">
        <v>1200</v>
      </c>
      <c r="G93" s="175" t="s">
        <v>230</v>
      </c>
      <c r="H93" s="176">
        <v>1.1000000000000001</v>
      </c>
      <c r="I93" s="177"/>
      <c r="J93" s="178">
        <f>ROUND(I93*H93,2)</f>
        <v>0</v>
      </c>
      <c r="K93" s="179"/>
      <c r="L93" s="38"/>
      <c r="M93" s="180" t="s">
        <v>3</v>
      </c>
      <c r="N93" s="181" t="s">
        <v>53</v>
      </c>
      <c r="O93" s="71"/>
      <c r="P93" s="182">
        <f>O93*H93</f>
        <v>0</v>
      </c>
      <c r="Q93" s="182">
        <v>0.01269</v>
      </c>
      <c r="R93" s="182">
        <f>Q93*H93</f>
        <v>0.013959000000000001</v>
      </c>
      <c r="S93" s="182">
        <v>0</v>
      </c>
      <c r="T93" s="183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4" t="s">
        <v>158</v>
      </c>
      <c r="AT93" s="184" t="s">
        <v>154</v>
      </c>
      <c r="AU93" s="184" t="s">
        <v>22</v>
      </c>
      <c r="AY93" s="17" t="s">
        <v>152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17" t="s">
        <v>89</v>
      </c>
      <c r="BK93" s="185">
        <f>ROUND(I93*H93,2)</f>
        <v>0</v>
      </c>
      <c r="BL93" s="17" t="s">
        <v>158</v>
      </c>
      <c r="BM93" s="184" t="s">
        <v>1201</v>
      </c>
    </row>
    <row r="94" s="2" customFormat="1">
      <c r="A94" s="37"/>
      <c r="B94" s="38"/>
      <c r="C94" s="37"/>
      <c r="D94" s="186" t="s">
        <v>160</v>
      </c>
      <c r="E94" s="37"/>
      <c r="F94" s="187" t="s">
        <v>1202</v>
      </c>
      <c r="G94" s="37"/>
      <c r="H94" s="37"/>
      <c r="I94" s="188"/>
      <c r="J94" s="37"/>
      <c r="K94" s="37"/>
      <c r="L94" s="38"/>
      <c r="M94" s="189"/>
      <c r="N94" s="190"/>
      <c r="O94" s="71"/>
      <c r="P94" s="71"/>
      <c r="Q94" s="71"/>
      <c r="R94" s="71"/>
      <c r="S94" s="71"/>
      <c r="T94" s="72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7" t="s">
        <v>160</v>
      </c>
      <c r="AU94" s="17" t="s">
        <v>22</v>
      </c>
    </row>
    <row r="95" s="13" customFormat="1">
      <c r="A95" s="13"/>
      <c r="B95" s="193"/>
      <c r="C95" s="13"/>
      <c r="D95" s="191" t="s">
        <v>164</v>
      </c>
      <c r="E95" s="194" t="s">
        <v>3</v>
      </c>
      <c r="F95" s="195" t="s">
        <v>1203</v>
      </c>
      <c r="G95" s="13"/>
      <c r="H95" s="196">
        <v>1.1000000000000001</v>
      </c>
      <c r="I95" s="197"/>
      <c r="J95" s="13"/>
      <c r="K95" s="13"/>
      <c r="L95" s="193"/>
      <c r="M95" s="198"/>
      <c r="N95" s="199"/>
      <c r="O95" s="199"/>
      <c r="P95" s="199"/>
      <c r="Q95" s="199"/>
      <c r="R95" s="199"/>
      <c r="S95" s="199"/>
      <c r="T95" s="20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194" t="s">
        <v>164</v>
      </c>
      <c r="AU95" s="194" t="s">
        <v>22</v>
      </c>
      <c r="AV95" s="13" t="s">
        <v>22</v>
      </c>
      <c r="AW95" s="13" t="s">
        <v>43</v>
      </c>
      <c r="AX95" s="13" t="s">
        <v>82</v>
      </c>
      <c r="AY95" s="194" t="s">
        <v>152</v>
      </c>
    </row>
    <row r="96" s="14" customFormat="1">
      <c r="A96" s="14"/>
      <c r="B96" s="201"/>
      <c r="C96" s="14"/>
      <c r="D96" s="191" t="s">
        <v>164</v>
      </c>
      <c r="E96" s="202" t="s">
        <v>3</v>
      </c>
      <c r="F96" s="203" t="s">
        <v>166</v>
      </c>
      <c r="G96" s="14"/>
      <c r="H96" s="204">
        <v>1.1000000000000001</v>
      </c>
      <c r="I96" s="205"/>
      <c r="J96" s="14"/>
      <c r="K96" s="14"/>
      <c r="L96" s="201"/>
      <c r="M96" s="206"/>
      <c r="N96" s="207"/>
      <c r="O96" s="207"/>
      <c r="P96" s="207"/>
      <c r="Q96" s="207"/>
      <c r="R96" s="207"/>
      <c r="S96" s="207"/>
      <c r="T96" s="20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02" t="s">
        <v>164</v>
      </c>
      <c r="AU96" s="202" t="s">
        <v>22</v>
      </c>
      <c r="AV96" s="14" t="s">
        <v>158</v>
      </c>
      <c r="AW96" s="14" t="s">
        <v>43</v>
      </c>
      <c r="AX96" s="14" t="s">
        <v>89</v>
      </c>
      <c r="AY96" s="202" t="s">
        <v>152</v>
      </c>
    </row>
    <row r="97" s="2" customFormat="1" ht="90" customHeight="1">
      <c r="A97" s="37"/>
      <c r="B97" s="171"/>
      <c r="C97" s="172" t="s">
        <v>170</v>
      </c>
      <c r="D97" s="172" t="s">
        <v>154</v>
      </c>
      <c r="E97" s="173" t="s">
        <v>1204</v>
      </c>
      <c r="F97" s="174" t="s">
        <v>1205</v>
      </c>
      <c r="G97" s="175" t="s">
        <v>230</v>
      </c>
      <c r="H97" s="176">
        <v>16.100000000000001</v>
      </c>
      <c r="I97" s="177"/>
      <c r="J97" s="178">
        <f>ROUND(I97*H97,2)</f>
        <v>0</v>
      </c>
      <c r="K97" s="179"/>
      <c r="L97" s="38"/>
      <c r="M97" s="180" t="s">
        <v>3</v>
      </c>
      <c r="N97" s="181" t="s">
        <v>53</v>
      </c>
      <c r="O97" s="71"/>
      <c r="P97" s="182">
        <f>O97*H97</f>
        <v>0</v>
      </c>
      <c r="Q97" s="182">
        <v>0.036900000000000002</v>
      </c>
      <c r="R97" s="182">
        <f>Q97*H97</f>
        <v>0.59409000000000012</v>
      </c>
      <c r="S97" s="182">
        <v>0</v>
      </c>
      <c r="T97" s="183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4" t="s">
        <v>158</v>
      </c>
      <c r="AT97" s="184" t="s">
        <v>154</v>
      </c>
      <c r="AU97" s="184" t="s">
        <v>22</v>
      </c>
      <c r="AY97" s="17" t="s">
        <v>152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7" t="s">
        <v>89</v>
      </c>
      <c r="BK97" s="185">
        <f>ROUND(I97*H97,2)</f>
        <v>0</v>
      </c>
      <c r="BL97" s="17" t="s">
        <v>158</v>
      </c>
      <c r="BM97" s="184" t="s">
        <v>1206</v>
      </c>
    </row>
    <row r="98" s="2" customFormat="1">
      <c r="A98" s="37"/>
      <c r="B98" s="38"/>
      <c r="C98" s="37"/>
      <c r="D98" s="186" t="s">
        <v>160</v>
      </c>
      <c r="E98" s="37"/>
      <c r="F98" s="187" t="s">
        <v>1207</v>
      </c>
      <c r="G98" s="37"/>
      <c r="H98" s="37"/>
      <c r="I98" s="188"/>
      <c r="J98" s="37"/>
      <c r="K98" s="37"/>
      <c r="L98" s="38"/>
      <c r="M98" s="189"/>
      <c r="N98" s="190"/>
      <c r="O98" s="71"/>
      <c r="P98" s="71"/>
      <c r="Q98" s="71"/>
      <c r="R98" s="71"/>
      <c r="S98" s="71"/>
      <c r="T98" s="72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7" t="s">
        <v>160</v>
      </c>
      <c r="AU98" s="17" t="s">
        <v>22</v>
      </c>
    </row>
    <row r="99" s="13" customFormat="1">
      <c r="A99" s="13"/>
      <c r="B99" s="193"/>
      <c r="C99" s="13"/>
      <c r="D99" s="191" t="s">
        <v>164</v>
      </c>
      <c r="E99" s="194" t="s">
        <v>3</v>
      </c>
      <c r="F99" s="195" t="s">
        <v>1208</v>
      </c>
      <c r="G99" s="13"/>
      <c r="H99" s="196">
        <v>16.100000000000001</v>
      </c>
      <c r="I99" s="197"/>
      <c r="J99" s="13"/>
      <c r="K99" s="13"/>
      <c r="L99" s="193"/>
      <c r="M99" s="198"/>
      <c r="N99" s="199"/>
      <c r="O99" s="199"/>
      <c r="P99" s="199"/>
      <c r="Q99" s="199"/>
      <c r="R99" s="199"/>
      <c r="S99" s="199"/>
      <c r="T99" s="20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194" t="s">
        <v>164</v>
      </c>
      <c r="AU99" s="194" t="s">
        <v>22</v>
      </c>
      <c r="AV99" s="13" t="s">
        <v>22</v>
      </c>
      <c r="AW99" s="13" t="s">
        <v>43</v>
      </c>
      <c r="AX99" s="13" t="s">
        <v>82</v>
      </c>
      <c r="AY99" s="194" t="s">
        <v>152</v>
      </c>
    </row>
    <row r="100" s="14" customFormat="1">
      <c r="A100" s="14"/>
      <c r="B100" s="201"/>
      <c r="C100" s="14"/>
      <c r="D100" s="191" t="s">
        <v>164</v>
      </c>
      <c r="E100" s="202" t="s">
        <v>3</v>
      </c>
      <c r="F100" s="203" t="s">
        <v>166</v>
      </c>
      <c r="G100" s="14"/>
      <c r="H100" s="204">
        <v>16.100000000000001</v>
      </c>
      <c r="I100" s="205"/>
      <c r="J100" s="14"/>
      <c r="K100" s="14"/>
      <c r="L100" s="201"/>
      <c r="M100" s="206"/>
      <c r="N100" s="207"/>
      <c r="O100" s="207"/>
      <c r="P100" s="207"/>
      <c r="Q100" s="207"/>
      <c r="R100" s="207"/>
      <c r="S100" s="207"/>
      <c r="T100" s="208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02" t="s">
        <v>164</v>
      </c>
      <c r="AU100" s="202" t="s">
        <v>22</v>
      </c>
      <c r="AV100" s="14" t="s">
        <v>158</v>
      </c>
      <c r="AW100" s="14" t="s">
        <v>43</v>
      </c>
      <c r="AX100" s="14" t="s">
        <v>89</v>
      </c>
      <c r="AY100" s="202" t="s">
        <v>152</v>
      </c>
    </row>
    <row r="101" s="2" customFormat="1" ht="49.05" customHeight="1">
      <c r="A101" s="37"/>
      <c r="B101" s="171"/>
      <c r="C101" s="172" t="s">
        <v>158</v>
      </c>
      <c r="D101" s="172" t="s">
        <v>154</v>
      </c>
      <c r="E101" s="173" t="s">
        <v>1209</v>
      </c>
      <c r="F101" s="174" t="s">
        <v>1210</v>
      </c>
      <c r="G101" s="175" t="s">
        <v>251</v>
      </c>
      <c r="H101" s="176">
        <v>48.104999999999997</v>
      </c>
      <c r="I101" s="177"/>
      <c r="J101" s="178">
        <f>ROUND(I101*H101,2)</f>
        <v>0</v>
      </c>
      <c r="K101" s="179"/>
      <c r="L101" s="38"/>
      <c r="M101" s="180" t="s">
        <v>3</v>
      </c>
      <c r="N101" s="181" t="s">
        <v>53</v>
      </c>
      <c r="O101" s="71"/>
      <c r="P101" s="182">
        <f>O101*H101</f>
        <v>0</v>
      </c>
      <c r="Q101" s="182">
        <v>0</v>
      </c>
      <c r="R101" s="182">
        <f>Q101*H101</f>
        <v>0</v>
      </c>
      <c r="S101" s="182">
        <v>0</v>
      </c>
      <c r="T101" s="183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4" t="s">
        <v>158</v>
      </c>
      <c r="AT101" s="184" t="s">
        <v>154</v>
      </c>
      <c r="AU101" s="184" t="s">
        <v>22</v>
      </c>
      <c r="AY101" s="17" t="s">
        <v>152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17" t="s">
        <v>89</v>
      </c>
      <c r="BK101" s="185">
        <f>ROUND(I101*H101,2)</f>
        <v>0</v>
      </c>
      <c r="BL101" s="17" t="s">
        <v>158</v>
      </c>
      <c r="BM101" s="184" t="s">
        <v>1211</v>
      </c>
    </row>
    <row r="102" s="2" customFormat="1">
      <c r="A102" s="37"/>
      <c r="B102" s="38"/>
      <c r="C102" s="37"/>
      <c r="D102" s="186" t="s">
        <v>160</v>
      </c>
      <c r="E102" s="37"/>
      <c r="F102" s="187" t="s">
        <v>1212</v>
      </c>
      <c r="G102" s="37"/>
      <c r="H102" s="37"/>
      <c r="I102" s="188"/>
      <c r="J102" s="37"/>
      <c r="K102" s="37"/>
      <c r="L102" s="38"/>
      <c r="M102" s="189"/>
      <c r="N102" s="190"/>
      <c r="O102" s="71"/>
      <c r="P102" s="71"/>
      <c r="Q102" s="71"/>
      <c r="R102" s="71"/>
      <c r="S102" s="71"/>
      <c r="T102" s="72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7" t="s">
        <v>160</v>
      </c>
      <c r="AU102" s="17" t="s">
        <v>22</v>
      </c>
    </row>
    <row r="103" s="13" customFormat="1">
      <c r="A103" s="13"/>
      <c r="B103" s="193"/>
      <c r="C103" s="13"/>
      <c r="D103" s="191" t="s">
        <v>164</v>
      </c>
      <c r="E103" s="194" t="s">
        <v>3</v>
      </c>
      <c r="F103" s="195" t="s">
        <v>1213</v>
      </c>
      <c r="G103" s="13"/>
      <c r="H103" s="196">
        <v>3.2999999999999998</v>
      </c>
      <c r="I103" s="197"/>
      <c r="J103" s="13"/>
      <c r="K103" s="13"/>
      <c r="L103" s="193"/>
      <c r="M103" s="198"/>
      <c r="N103" s="199"/>
      <c r="O103" s="199"/>
      <c r="P103" s="199"/>
      <c r="Q103" s="199"/>
      <c r="R103" s="199"/>
      <c r="S103" s="199"/>
      <c r="T103" s="20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194" t="s">
        <v>164</v>
      </c>
      <c r="AU103" s="194" t="s">
        <v>22</v>
      </c>
      <c r="AV103" s="13" t="s">
        <v>22</v>
      </c>
      <c r="AW103" s="13" t="s">
        <v>43</v>
      </c>
      <c r="AX103" s="13" t="s">
        <v>82</v>
      </c>
      <c r="AY103" s="194" t="s">
        <v>152</v>
      </c>
    </row>
    <row r="104" s="13" customFormat="1">
      <c r="A104" s="13"/>
      <c r="B104" s="193"/>
      <c r="C104" s="13"/>
      <c r="D104" s="191" t="s">
        <v>164</v>
      </c>
      <c r="E104" s="194" t="s">
        <v>3</v>
      </c>
      <c r="F104" s="195" t="s">
        <v>1214</v>
      </c>
      <c r="G104" s="13"/>
      <c r="H104" s="196">
        <v>3.2999999999999998</v>
      </c>
      <c r="I104" s="197"/>
      <c r="J104" s="13"/>
      <c r="K104" s="13"/>
      <c r="L104" s="193"/>
      <c r="M104" s="198"/>
      <c r="N104" s="199"/>
      <c r="O104" s="199"/>
      <c r="P104" s="199"/>
      <c r="Q104" s="199"/>
      <c r="R104" s="199"/>
      <c r="S104" s="199"/>
      <c r="T104" s="20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194" t="s">
        <v>164</v>
      </c>
      <c r="AU104" s="194" t="s">
        <v>22</v>
      </c>
      <c r="AV104" s="13" t="s">
        <v>22</v>
      </c>
      <c r="AW104" s="13" t="s">
        <v>43</v>
      </c>
      <c r="AX104" s="13" t="s">
        <v>82</v>
      </c>
      <c r="AY104" s="194" t="s">
        <v>152</v>
      </c>
    </row>
    <row r="105" s="13" customFormat="1">
      <c r="A105" s="13"/>
      <c r="B105" s="193"/>
      <c r="C105" s="13"/>
      <c r="D105" s="191" t="s">
        <v>164</v>
      </c>
      <c r="E105" s="194" t="s">
        <v>3</v>
      </c>
      <c r="F105" s="195" t="s">
        <v>1215</v>
      </c>
      <c r="G105" s="13"/>
      <c r="H105" s="196">
        <v>4.9500000000000002</v>
      </c>
      <c r="I105" s="197"/>
      <c r="J105" s="13"/>
      <c r="K105" s="13"/>
      <c r="L105" s="193"/>
      <c r="M105" s="198"/>
      <c r="N105" s="199"/>
      <c r="O105" s="199"/>
      <c r="P105" s="199"/>
      <c r="Q105" s="199"/>
      <c r="R105" s="199"/>
      <c r="S105" s="199"/>
      <c r="T105" s="20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194" t="s">
        <v>164</v>
      </c>
      <c r="AU105" s="194" t="s">
        <v>22</v>
      </c>
      <c r="AV105" s="13" t="s">
        <v>22</v>
      </c>
      <c r="AW105" s="13" t="s">
        <v>43</v>
      </c>
      <c r="AX105" s="13" t="s">
        <v>82</v>
      </c>
      <c r="AY105" s="194" t="s">
        <v>152</v>
      </c>
    </row>
    <row r="106" s="13" customFormat="1">
      <c r="A106" s="13"/>
      <c r="B106" s="193"/>
      <c r="C106" s="13"/>
      <c r="D106" s="191" t="s">
        <v>164</v>
      </c>
      <c r="E106" s="194" t="s">
        <v>3</v>
      </c>
      <c r="F106" s="195" t="s">
        <v>1216</v>
      </c>
      <c r="G106" s="13"/>
      <c r="H106" s="196">
        <v>3.2999999999999998</v>
      </c>
      <c r="I106" s="197"/>
      <c r="J106" s="13"/>
      <c r="K106" s="13"/>
      <c r="L106" s="193"/>
      <c r="M106" s="198"/>
      <c r="N106" s="199"/>
      <c r="O106" s="199"/>
      <c r="P106" s="199"/>
      <c r="Q106" s="199"/>
      <c r="R106" s="199"/>
      <c r="S106" s="199"/>
      <c r="T106" s="20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94" t="s">
        <v>164</v>
      </c>
      <c r="AU106" s="194" t="s">
        <v>22</v>
      </c>
      <c r="AV106" s="13" t="s">
        <v>22</v>
      </c>
      <c r="AW106" s="13" t="s">
        <v>43</v>
      </c>
      <c r="AX106" s="13" t="s">
        <v>82</v>
      </c>
      <c r="AY106" s="194" t="s">
        <v>152</v>
      </c>
    </row>
    <row r="107" s="13" customFormat="1">
      <c r="A107" s="13"/>
      <c r="B107" s="193"/>
      <c r="C107" s="13"/>
      <c r="D107" s="191" t="s">
        <v>164</v>
      </c>
      <c r="E107" s="194" t="s">
        <v>3</v>
      </c>
      <c r="F107" s="195" t="s">
        <v>1217</v>
      </c>
      <c r="G107" s="13"/>
      <c r="H107" s="196">
        <v>1.3999999999999999</v>
      </c>
      <c r="I107" s="197"/>
      <c r="J107" s="13"/>
      <c r="K107" s="13"/>
      <c r="L107" s="193"/>
      <c r="M107" s="198"/>
      <c r="N107" s="199"/>
      <c r="O107" s="199"/>
      <c r="P107" s="199"/>
      <c r="Q107" s="199"/>
      <c r="R107" s="199"/>
      <c r="S107" s="199"/>
      <c r="T107" s="20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194" t="s">
        <v>164</v>
      </c>
      <c r="AU107" s="194" t="s">
        <v>22</v>
      </c>
      <c r="AV107" s="13" t="s">
        <v>22</v>
      </c>
      <c r="AW107" s="13" t="s">
        <v>43</v>
      </c>
      <c r="AX107" s="13" t="s">
        <v>82</v>
      </c>
      <c r="AY107" s="194" t="s">
        <v>152</v>
      </c>
    </row>
    <row r="108" s="13" customFormat="1">
      <c r="A108" s="13"/>
      <c r="B108" s="193"/>
      <c r="C108" s="13"/>
      <c r="D108" s="191" t="s">
        <v>164</v>
      </c>
      <c r="E108" s="194" t="s">
        <v>3</v>
      </c>
      <c r="F108" s="195" t="s">
        <v>1218</v>
      </c>
      <c r="G108" s="13"/>
      <c r="H108" s="196">
        <v>1.3999999999999999</v>
      </c>
      <c r="I108" s="197"/>
      <c r="J108" s="13"/>
      <c r="K108" s="13"/>
      <c r="L108" s="193"/>
      <c r="M108" s="198"/>
      <c r="N108" s="199"/>
      <c r="O108" s="199"/>
      <c r="P108" s="199"/>
      <c r="Q108" s="199"/>
      <c r="R108" s="199"/>
      <c r="S108" s="199"/>
      <c r="T108" s="20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94" t="s">
        <v>164</v>
      </c>
      <c r="AU108" s="194" t="s">
        <v>22</v>
      </c>
      <c r="AV108" s="13" t="s">
        <v>22</v>
      </c>
      <c r="AW108" s="13" t="s">
        <v>43</v>
      </c>
      <c r="AX108" s="13" t="s">
        <v>82</v>
      </c>
      <c r="AY108" s="194" t="s">
        <v>152</v>
      </c>
    </row>
    <row r="109" s="13" customFormat="1">
      <c r="A109" s="13"/>
      <c r="B109" s="193"/>
      <c r="C109" s="13"/>
      <c r="D109" s="191" t="s">
        <v>164</v>
      </c>
      <c r="E109" s="194" t="s">
        <v>3</v>
      </c>
      <c r="F109" s="195" t="s">
        <v>1219</v>
      </c>
      <c r="G109" s="13"/>
      <c r="H109" s="196">
        <v>1.3999999999999999</v>
      </c>
      <c r="I109" s="197"/>
      <c r="J109" s="13"/>
      <c r="K109" s="13"/>
      <c r="L109" s="193"/>
      <c r="M109" s="198"/>
      <c r="N109" s="199"/>
      <c r="O109" s="199"/>
      <c r="P109" s="199"/>
      <c r="Q109" s="199"/>
      <c r="R109" s="199"/>
      <c r="S109" s="199"/>
      <c r="T109" s="20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194" t="s">
        <v>164</v>
      </c>
      <c r="AU109" s="194" t="s">
        <v>22</v>
      </c>
      <c r="AV109" s="13" t="s">
        <v>22</v>
      </c>
      <c r="AW109" s="13" t="s">
        <v>43</v>
      </c>
      <c r="AX109" s="13" t="s">
        <v>82</v>
      </c>
      <c r="AY109" s="194" t="s">
        <v>152</v>
      </c>
    </row>
    <row r="110" s="13" customFormat="1">
      <c r="A110" s="13"/>
      <c r="B110" s="193"/>
      <c r="C110" s="13"/>
      <c r="D110" s="191" t="s">
        <v>164</v>
      </c>
      <c r="E110" s="194" t="s">
        <v>3</v>
      </c>
      <c r="F110" s="195" t="s">
        <v>1220</v>
      </c>
      <c r="G110" s="13"/>
      <c r="H110" s="196">
        <v>1.5</v>
      </c>
      <c r="I110" s="197"/>
      <c r="J110" s="13"/>
      <c r="K110" s="13"/>
      <c r="L110" s="193"/>
      <c r="M110" s="198"/>
      <c r="N110" s="199"/>
      <c r="O110" s="199"/>
      <c r="P110" s="199"/>
      <c r="Q110" s="199"/>
      <c r="R110" s="199"/>
      <c r="S110" s="199"/>
      <c r="T110" s="20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94" t="s">
        <v>164</v>
      </c>
      <c r="AU110" s="194" t="s">
        <v>22</v>
      </c>
      <c r="AV110" s="13" t="s">
        <v>22</v>
      </c>
      <c r="AW110" s="13" t="s">
        <v>43</v>
      </c>
      <c r="AX110" s="13" t="s">
        <v>82</v>
      </c>
      <c r="AY110" s="194" t="s">
        <v>152</v>
      </c>
    </row>
    <row r="111" s="13" customFormat="1">
      <c r="A111" s="13"/>
      <c r="B111" s="193"/>
      <c r="C111" s="13"/>
      <c r="D111" s="191" t="s">
        <v>164</v>
      </c>
      <c r="E111" s="194" t="s">
        <v>3</v>
      </c>
      <c r="F111" s="195" t="s">
        <v>1221</v>
      </c>
      <c r="G111" s="13"/>
      <c r="H111" s="196">
        <v>25.079999999999998</v>
      </c>
      <c r="I111" s="197"/>
      <c r="J111" s="13"/>
      <c r="K111" s="13"/>
      <c r="L111" s="193"/>
      <c r="M111" s="198"/>
      <c r="N111" s="199"/>
      <c r="O111" s="199"/>
      <c r="P111" s="199"/>
      <c r="Q111" s="199"/>
      <c r="R111" s="199"/>
      <c r="S111" s="199"/>
      <c r="T111" s="200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194" t="s">
        <v>164</v>
      </c>
      <c r="AU111" s="194" t="s">
        <v>22</v>
      </c>
      <c r="AV111" s="13" t="s">
        <v>22</v>
      </c>
      <c r="AW111" s="13" t="s">
        <v>43</v>
      </c>
      <c r="AX111" s="13" t="s">
        <v>82</v>
      </c>
      <c r="AY111" s="194" t="s">
        <v>152</v>
      </c>
    </row>
    <row r="112" s="13" customFormat="1">
      <c r="A112" s="13"/>
      <c r="B112" s="193"/>
      <c r="C112" s="13"/>
      <c r="D112" s="191" t="s">
        <v>164</v>
      </c>
      <c r="E112" s="194" t="s">
        <v>3</v>
      </c>
      <c r="F112" s="195" t="s">
        <v>1222</v>
      </c>
      <c r="G112" s="13"/>
      <c r="H112" s="196">
        <v>2.4750000000000001</v>
      </c>
      <c r="I112" s="197"/>
      <c r="J112" s="13"/>
      <c r="K112" s="13"/>
      <c r="L112" s="193"/>
      <c r="M112" s="198"/>
      <c r="N112" s="199"/>
      <c r="O112" s="199"/>
      <c r="P112" s="199"/>
      <c r="Q112" s="199"/>
      <c r="R112" s="199"/>
      <c r="S112" s="199"/>
      <c r="T112" s="20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94" t="s">
        <v>164</v>
      </c>
      <c r="AU112" s="194" t="s">
        <v>22</v>
      </c>
      <c r="AV112" s="13" t="s">
        <v>22</v>
      </c>
      <c r="AW112" s="13" t="s">
        <v>43</v>
      </c>
      <c r="AX112" s="13" t="s">
        <v>82</v>
      </c>
      <c r="AY112" s="194" t="s">
        <v>152</v>
      </c>
    </row>
    <row r="113" s="14" customFormat="1">
      <c r="A113" s="14"/>
      <c r="B113" s="201"/>
      <c r="C113" s="14"/>
      <c r="D113" s="191" t="s">
        <v>164</v>
      </c>
      <c r="E113" s="202" t="s">
        <v>3</v>
      </c>
      <c r="F113" s="203" t="s">
        <v>166</v>
      </c>
      <c r="G113" s="14"/>
      <c r="H113" s="204">
        <v>48.104999999999997</v>
      </c>
      <c r="I113" s="205"/>
      <c r="J113" s="14"/>
      <c r="K113" s="14"/>
      <c r="L113" s="201"/>
      <c r="M113" s="206"/>
      <c r="N113" s="207"/>
      <c r="O113" s="207"/>
      <c r="P113" s="207"/>
      <c r="Q113" s="207"/>
      <c r="R113" s="207"/>
      <c r="S113" s="207"/>
      <c r="T113" s="20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02" t="s">
        <v>164</v>
      </c>
      <c r="AU113" s="202" t="s">
        <v>22</v>
      </c>
      <c r="AV113" s="14" t="s">
        <v>158</v>
      </c>
      <c r="AW113" s="14" t="s">
        <v>43</v>
      </c>
      <c r="AX113" s="14" t="s">
        <v>89</v>
      </c>
      <c r="AY113" s="202" t="s">
        <v>152</v>
      </c>
    </row>
    <row r="114" s="2" customFormat="1" ht="37.8" customHeight="1">
      <c r="A114" s="37"/>
      <c r="B114" s="171"/>
      <c r="C114" s="172" t="s">
        <v>182</v>
      </c>
      <c r="D114" s="172" t="s">
        <v>154</v>
      </c>
      <c r="E114" s="173" t="s">
        <v>357</v>
      </c>
      <c r="F114" s="174" t="s">
        <v>1223</v>
      </c>
      <c r="G114" s="175" t="s">
        <v>251</v>
      </c>
      <c r="H114" s="176">
        <v>22.472999999999999</v>
      </c>
      <c r="I114" s="177"/>
      <c r="J114" s="178">
        <f>ROUND(I114*H114,2)</f>
        <v>0</v>
      </c>
      <c r="K114" s="179"/>
      <c r="L114" s="38"/>
      <c r="M114" s="180" t="s">
        <v>3</v>
      </c>
      <c r="N114" s="181" t="s">
        <v>53</v>
      </c>
      <c r="O114" s="71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4" t="s">
        <v>158</v>
      </c>
      <c r="AT114" s="184" t="s">
        <v>154</v>
      </c>
      <c r="AU114" s="184" t="s">
        <v>22</v>
      </c>
      <c r="AY114" s="17" t="s">
        <v>152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7" t="s">
        <v>89</v>
      </c>
      <c r="BK114" s="185">
        <f>ROUND(I114*H114,2)</f>
        <v>0</v>
      </c>
      <c r="BL114" s="17" t="s">
        <v>158</v>
      </c>
      <c r="BM114" s="184" t="s">
        <v>1224</v>
      </c>
    </row>
    <row r="115" s="2" customFormat="1">
      <c r="A115" s="37"/>
      <c r="B115" s="38"/>
      <c r="C115" s="37"/>
      <c r="D115" s="186" t="s">
        <v>160</v>
      </c>
      <c r="E115" s="37"/>
      <c r="F115" s="187" t="s">
        <v>1225</v>
      </c>
      <c r="G115" s="37"/>
      <c r="H115" s="37"/>
      <c r="I115" s="188"/>
      <c r="J115" s="37"/>
      <c r="K115" s="37"/>
      <c r="L115" s="38"/>
      <c r="M115" s="189"/>
      <c r="N115" s="190"/>
      <c r="O115" s="71"/>
      <c r="P115" s="71"/>
      <c r="Q115" s="71"/>
      <c r="R115" s="71"/>
      <c r="S115" s="71"/>
      <c r="T115" s="72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T115" s="17" t="s">
        <v>160</v>
      </c>
      <c r="AU115" s="17" t="s">
        <v>22</v>
      </c>
    </row>
    <row r="116" s="13" customFormat="1">
      <c r="A116" s="13"/>
      <c r="B116" s="193"/>
      <c r="C116" s="13"/>
      <c r="D116" s="191" t="s">
        <v>164</v>
      </c>
      <c r="E116" s="194" t="s">
        <v>3</v>
      </c>
      <c r="F116" s="195" t="s">
        <v>1226</v>
      </c>
      <c r="G116" s="13"/>
      <c r="H116" s="196">
        <v>22.472999999999999</v>
      </c>
      <c r="I116" s="197"/>
      <c r="J116" s="13"/>
      <c r="K116" s="13"/>
      <c r="L116" s="193"/>
      <c r="M116" s="198"/>
      <c r="N116" s="199"/>
      <c r="O116" s="199"/>
      <c r="P116" s="199"/>
      <c r="Q116" s="199"/>
      <c r="R116" s="199"/>
      <c r="S116" s="199"/>
      <c r="T116" s="200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194" t="s">
        <v>164</v>
      </c>
      <c r="AU116" s="194" t="s">
        <v>22</v>
      </c>
      <c r="AV116" s="13" t="s">
        <v>22</v>
      </c>
      <c r="AW116" s="13" t="s">
        <v>43</v>
      </c>
      <c r="AX116" s="13" t="s">
        <v>82</v>
      </c>
      <c r="AY116" s="194" t="s">
        <v>152</v>
      </c>
    </row>
    <row r="117" s="14" customFormat="1">
      <c r="A117" s="14"/>
      <c r="B117" s="201"/>
      <c r="C117" s="14"/>
      <c r="D117" s="191" t="s">
        <v>164</v>
      </c>
      <c r="E117" s="202" t="s">
        <v>3</v>
      </c>
      <c r="F117" s="203" t="s">
        <v>166</v>
      </c>
      <c r="G117" s="14"/>
      <c r="H117" s="204">
        <v>22.472999999999999</v>
      </c>
      <c r="I117" s="205"/>
      <c r="J117" s="14"/>
      <c r="K117" s="14"/>
      <c r="L117" s="201"/>
      <c r="M117" s="206"/>
      <c r="N117" s="207"/>
      <c r="O117" s="207"/>
      <c r="P117" s="207"/>
      <c r="Q117" s="207"/>
      <c r="R117" s="207"/>
      <c r="S117" s="207"/>
      <c r="T117" s="208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02" t="s">
        <v>164</v>
      </c>
      <c r="AU117" s="202" t="s">
        <v>22</v>
      </c>
      <c r="AV117" s="14" t="s">
        <v>158</v>
      </c>
      <c r="AW117" s="14" t="s">
        <v>43</v>
      </c>
      <c r="AX117" s="14" t="s">
        <v>89</v>
      </c>
      <c r="AY117" s="202" t="s">
        <v>152</v>
      </c>
    </row>
    <row r="118" s="2" customFormat="1" ht="55.5" customHeight="1">
      <c r="A118" s="37"/>
      <c r="B118" s="171"/>
      <c r="C118" s="172" t="s">
        <v>188</v>
      </c>
      <c r="D118" s="172" t="s">
        <v>154</v>
      </c>
      <c r="E118" s="173" t="s">
        <v>1227</v>
      </c>
      <c r="F118" s="174" t="s">
        <v>1228</v>
      </c>
      <c r="G118" s="175" t="s">
        <v>251</v>
      </c>
      <c r="H118" s="176">
        <v>0.01</v>
      </c>
      <c r="I118" s="177"/>
      <c r="J118" s="178">
        <f>ROUND(I118*H118,2)</f>
        <v>0</v>
      </c>
      <c r="K118" s="179"/>
      <c r="L118" s="38"/>
      <c r="M118" s="180" t="s">
        <v>3</v>
      </c>
      <c r="N118" s="181" t="s">
        <v>53</v>
      </c>
      <c r="O118" s="71"/>
      <c r="P118" s="182">
        <f>O118*H118</f>
        <v>0</v>
      </c>
      <c r="Q118" s="182">
        <v>0</v>
      </c>
      <c r="R118" s="182">
        <f>Q118*H118</f>
        <v>0</v>
      </c>
      <c r="S118" s="182">
        <v>0</v>
      </c>
      <c r="T118" s="183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4" t="s">
        <v>158</v>
      </c>
      <c r="AT118" s="184" t="s">
        <v>154</v>
      </c>
      <c r="AU118" s="184" t="s">
        <v>22</v>
      </c>
      <c r="AY118" s="17" t="s">
        <v>152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17" t="s">
        <v>89</v>
      </c>
      <c r="BK118" s="185">
        <f>ROUND(I118*H118,2)</f>
        <v>0</v>
      </c>
      <c r="BL118" s="17" t="s">
        <v>158</v>
      </c>
      <c r="BM118" s="184" t="s">
        <v>1229</v>
      </c>
    </row>
    <row r="119" s="2" customFormat="1">
      <c r="A119" s="37"/>
      <c r="B119" s="38"/>
      <c r="C119" s="37"/>
      <c r="D119" s="186" t="s">
        <v>160</v>
      </c>
      <c r="E119" s="37"/>
      <c r="F119" s="187" t="s">
        <v>1230</v>
      </c>
      <c r="G119" s="37"/>
      <c r="H119" s="37"/>
      <c r="I119" s="188"/>
      <c r="J119" s="37"/>
      <c r="K119" s="37"/>
      <c r="L119" s="38"/>
      <c r="M119" s="189"/>
      <c r="N119" s="190"/>
      <c r="O119" s="71"/>
      <c r="P119" s="71"/>
      <c r="Q119" s="71"/>
      <c r="R119" s="71"/>
      <c r="S119" s="71"/>
      <c r="T119" s="72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7" t="s">
        <v>160</v>
      </c>
      <c r="AU119" s="17" t="s">
        <v>22</v>
      </c>
    </row>
    <row r="120" s="13" customFormat="1">
      <c r="A120" s="13"/>
      <c r="B120" s="193"/>
      <c r="C120" s="13"/>
      <c r="D120" s="191" t="s">
        <v>164</v>
      </c>
      <c r="E120" s="194" t="s">
        <v>3</v>
      </c>
      <c r="F120" s="195" t="s">
        <v>1231</v>
      </c>
      <c r="G120" s="13"/>
      <c r="H120" s="196">
        <v>0.01</v>
      </c>
      <c r="I120" s="197"/>
      <c r="J120" s="13"/>
      <c r="K120" s="13"/>
      <c r="L120" s="193"/>
      <c r="M120" s="198"/>
      <c r="N120" s="199"/>
      <c r="O120" s="199"/>
      <c r="P120" s="199"/>
      <c r="Q120" s="199"/>
      <c r="R120" s="199"/>
      <c r="S120" s="199"/>
      <c r="T120" s="20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194" t="s">
        <v>164</v>
      </c>
      <c r="AU120" s="194" t="s">
        <v>22</v>
      </c>
      <c r="AV120" s="13" t="s">
        <v>22</v>
      </c>
      <c r="AW120" s="13" t="s">
        <v>43</v>
      </c>
      <c r="AX120" s="13" t="s">
        <v>82</v>
      </c>
      <c r="AY120" s="194" t="s">
        <v>152</v>
      </c>
    </row>
    <row r="121" s="14" customFormat="1">
      <c r="A121" s="14"/>
      <c r="B121" s="201"/>
      <c r="C121" s="14"/>
      <c r="D121" s="191" t="s">
        <v>164</v>
      </c>
      <c r="E121" s="202" t="s">
        <v>3</v>
      </c>
      <c r="F121" s="203" t="s">
        <v>166</v>
      </c>
      <c r="G121" s="14"/>
      <c r="H121" s="204">
        <v>0.01</v>
      </c>
      <c r="I121" s="205"/>
      <c r="J121" s="14"/>
      <c r="K121" s="14"/>
      <c r="L121" s="201"/>
      <c r="M121" s="206"/>
      <c r="N121" s="207"/>
      <c r="O121" s="207"/>
      <c r="P121" s="207"/>
      <c r="Q121" s="207"/>
      <c r="R121" s="207"/>
      <c r="S121" s="207"/>
      <c r="T121" s="20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02" t="s">
        <v>164</v>
      </c>
      <c r="AU121" s="202" t="s">
        <v>22</v>
      </c>
      <c r="AV121" s="14" t="s">
        <v>158</v>
      </c>
      <c r="AW121" s="14" t="s">
        <v>43</v>
      </c>
      <c r="AX121" s="14" t="s">
        <v>89</v>
      </c>
      <c r="AY121" s="202" t="s">
        <v>152</v>
      </c>
    </row>
    <row r="122" s="2" customFormat="1" ht="37.8" customHeight="1">
      <c r="A122" s="37"/>
      <c r="B122" s="171"/>
      <c r="C122" s="172" t="s">
        <v>192</v>
      </c>
      <c r="D122" s="172" t="s">
        <v>154</v>
      </c>
      <c r="E122" s="173" t="s">
        <v>1232</v>
      </c>
      <c r="F122" s="174" t="s">
        <v>1233</v>
      </c>
      <c r="G122" s="175" t="s">
        <v>157</v>
      </c>
      <c r="H122" s="176">
        <v>99.900000000000006</v>
      </c>
      <c r="I122" s="177"/>
      <c r="J122" s="178">
        <f>ROUND(I122*H122,2)</f>
        <v>0</v>
      </c>
      <c r="K122" s="179"/>
      <c r="L122" s="38"/>
      <c r="M122" s="180" t="s">
        <v>3</v>
      </c>
      <c r="N122" s="181" t="s">
        <v>53</v>
      </c>
      <c r="O122" s="71"/>
      <c r="P122" s="182">
        <f>O122*H122</f>
        <v>0</v>
      </c>
      <c r="Q122" s="182">
        <v>0.00084000000000000003</v>
      </c>
      <c r="R122" s="182">
        <f>Q122*H122</f>
        <v>0.083916000000000004</v>
      </c>
      <c r="S122" s="182">
        <v>0</v>
      </c>
      <c r="T122" s="183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4" t="s">
        <v>158</v>
      </c>
      <c r="AT122" s="184" t="s">
        <v>154</v>
      </c>
      <c r="AU122" s="184" t="s">
        <v>22</v>
      </c>
      <c r="AY122" s="17" t="s">
        <v>152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7" t="s">
        <v>89</v>
      </c>
      <c r="BK122" s="185">
        <f>ROUND(I122*H122,2)</f>
        <v>0</v>
      </c>
      <c r="BL122" s="17" t="s">
        <v>158</v>
      </c>
      <c r="BM122" s="184" t="s">
        <v>1234</v>
      </c>
    </row>
    <row r="123" s="2" customFormat="1">
      <c r="A123" s="37"/>
      <c r="B123" s="38"/>
      <c r="C123" s="37"/>
      <c r="D123" s="186" t="s">
        <v>160</v>
      </c>
      <c r="E123" s="37"/>
      <c r="F123" s="187" t="s">
        <v>1235</v>
      </c>
      <c r="G123" s="37"/>
      <c r="H123" s="37"/>
      <c r="I123" s="188"/>
      <c r="J123" s="37"/>
      <c r="K123" s="37"/>
      <c r="L123" s="38"/>
      <c r="M123" s="189"/>
      <c r="N123" s="190"/>
      <c r="O123" s="71"/>
      <c r="P123" s="71"/>
      <c r="Q123" s="71"/>
      <c r="R123" s="71"/>
      <c r="S123" s="71"/>
      <c r="T123" s="72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7" t="s">
        <v>160</v>
      </c>
      <c r="AU123" s="17" t="s">
        <v>22</v>
      </c>
    </row>
    <row r="124" s="13" customFormat="1">
      <c r="A124" s="13"/>
      <c r="B124" s="193"/>
      <c r="C124" s="13"/>
      <c r="D124" s="191" t="s">
        <v>164</v>
      </c>
      <c r="E124" s="194" t="s">
        <v>3</v>
      </c>
      <c r="F124" s="195" t="s">
        <v>1236</v>
      </c>
      <c r="G124" s="13"/>
      <c r="H124" s="196">
        <v>6</v>
      </c>
      <c r="I124" s="197"/>
      <c r="J124" s="13"/>
      <c r="K124" s="13"/>
      <c r="L124" s="193"/>
      <c r="M124" s="198"/>
      <c r="N124" s="199"/>
      <c r="O124" s="199"/>
      <c r="P124" s="199"/>
      <c r="Q124" s="199"/>
      <c r="R124" s="199"/>
      <c r="S124" s="199"/>
      <c r="T124" s="20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94" t="s">
        <v>164</v>
      </c>
      <c r="AU124" s="194" t="s">
        <v>22</v>
      </c>
      <c r="AV124" s="13" t="s">
        <v>22</v>
      </c>
      <c r="AW124" s="13" t="s">
        <v>43</v>
      </c>
      <c r="AX124" s="13" t="s">
        <v>82</v>
      </c>
      <c r="AY124" s="194" t="s">
        <v>152</v>
      </c>
    </row>
    <row r="125" s="13" customFormat="1">
      <c r="A125" s="13"/>
      <c r="B125" s="193"/>
      <c r="C125" s="13"/>
      <c r="D125" s="191" t="s">
        <v>164</v>
      </c>
      <c r="E125" s="194" t="s">
        <v>3</v>
      </c>
      <c r="F125" s="195" t="s">
        <v>1237</v>
      </c>
      <c r="G125" s="13"/>
      <c r="H125" s="196">
        <v>6</v>
      </c>
      <c r="I125" s="197"/>
      <c r="J125" s="13"/>
      <c r="K125" s="13"/>
      <c r="L125" s="193"/>
      <c r="M125" s="198"/>
      <c r="N125" s="199"/>
      <c r="O125" s="199"/>
      <c r="P125" s="199"/>
      <c r="Q125" s="199"/>
      <c r="R125" s="199"/>
      <c r="S125" s="199"/>
      <c r="T125" s="20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94" t="s">
        <v>164</v>
      </c>
      <c r="AU125" s="194" t="s">
        <v>22</v>
      </c>
      <c r="AV125" s="13" t="s">
        <v>22</v>
      </c>
      <c r="AW125" s="13" t="s">
        <v>43</v>
      </c>
      <c r="AX125" s="13" t="s">
        <v>82</v>
      </c>
      <c r="AY125" s="194" t="s">
        <v>152</v>
      </c>
    </row>
    <row r="126" s="13" customFormat="1">
      <c r="A126" s="13"/>
      <c r="B126" s="193"/>
      <c r="C126" s="13"/>
      <c r="D126" s="191" t="s">
        <v>164</v>
      </c>
      <c r="E126" s="194" t="s">
        <v>3</v>
      </c>
      <c r="F126" s="195" t="s">
        <v>1238</v>
      </c>
      <c r="G126" s="13"/>
      <c r="H126" s="196">
        <v>9</v>
      </c>
      <c r="I126" s="197"/>
      <c r="J126" s="13"/>
      <c r="K126" s="13"/>
      <c r="L126" s="193"/>
      <c r="M126" s="198"/>
      <c r="N126" s="199"/>
      <c r="O126" s="199"/>
      <c r="P126" s="199"/>
      <c r="Q126" s="199"/>
      <c r="R126" s="199"/>
      <c r="S126" s="199"/>
      <c r="T126" s="20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94" t="s">
        <v>164</v>
      </c>
      <c r="AU126" s="194" t="s">
        <v>22</v>
      </c>
      <c r="AV126" s="13" t="s">
        <v>22</v>
      </c>
      <c r="AW126" s="13" t="s">
        <v>43</v>
      </c>
      <c r="AX126" s="13" t="s">
        <v>82</v>
      </c>
      <c r="AY126" s="194" t="s">
        <v>152</v>
      </c>
    </row>
    <row r="127" s="13" customFormat="1">
      <c r="A127" s="13"/>
      <c r="B127" s="193"/>
      <c r="C127" s="13"/>
      <c r="D127" s="191" t="s">
        <v>164</v>
      </c>
      <c r="E127" s="194" t="s">
        <v>3</v>
      </c>
      <c r="F127" s="195" t="s">
        <v>1239</v>
      </c>
      <c r="G127" s="13"/>
      <c r="H127" s="196">
        <v>6</v>
      </c>
      <c r="I127" s="197"/>
      <c r="J127" s="13"/>
      <c r="K127" s="13"/>
      <c r="L127" s="193"/>
      <c r="M127" s="198"/>
      <c r="N127" s="199"/>
      <c r="O127" s="199"/>
      <c r="P127" s="199"/>
      <c r="Q127" s="199"/>
      <c r="R127" s="199"/>
      <c r="S127" s="199"/>
      <c r="T127" s="20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4" t="s">
        <v>164</v>
      </c>
      <c r="AU127" s="194" t="s">
        <v>22</v>
      </c>
      <c r="AV127" s="13" t="s">
        <v>22</v>
      </c>
      <c r="AW127" s="13" t="s">
        <v>43</v>
      </c>
      <c r="AX127" s="13" t="s">
        <v>82</v>
      </c>
      <c r="AY127" s="194" t="s">
        <v>152</v>
      </c>
    </row>
    <row r="128" s="13" customFormat="1">
      <c r="A128" s="13"/>
      <c r="B128" s="193"/>
      <c r="C128" s="13"/>
      <c r="D128" s="191" t="s">
        <v>164</v>
      </c>
      <c r="E128" s="194" t="s">
        <v>3</v>
      </c>
      <c r="F128" s="195" t="s">
        <v>1240</v>
      </c>
      <c r="G128" s="13"/>
      <c r="H128" s="196">
        <v>5.5999999999999996</v>
      </c>
      <c r="I128" s="197"/>
      <c r="J128" s="13"/>
      <c r="K128" s="13"/>
      <c r="L128" s="193"/>
      <c r="M128" s="198"/>
      <c r="N128" s="199"/>
      <c r="O128" s="199"/>
      <c r="P128" s="199"/>
      <c r="Q128" s="199"/>
      <c r="R128" s="199"/>
      <c r="S128" s="199"/>
      <c r="T128" s="20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4" t="s">
        <v>164</v>
      </c>
      <c r="AU128" s="194" t="s">
        <v>22</v>
      </c>
      <c r="AV128" s="13" t="s">
        <v>22</v>
      </c>
      <c r="AW128" s="13" t="s">
        <v>43</v>
      </c>
      <c r="AX128" s="13" t="s">
        <v>82</v>
      </c>
      <c r="AY128" s="194" t="s">
        <v>152</v>
      </c>
    </row>
    <row r="129" s="13" customFormat="1">
      <c r="A129" s="13"/>
      <c r="B129" s="193"/>
      <c r="C129" s="13"/>
      <c r="D129" s="191" t="s">
        <v>164</v>
      </c>
      <c r="E129" s="194" t="s">
        <v>3</v>
      </c>
      <c r="F129" s="195" t="s">
        <v>1241</v>
      </c>
      <c r="G129" s="13"/>
      <c r="H129" s="196">
        <v>5.5999999999999996</v>
      </c>
      <c r="I129" s="197"/>
      <c r="J129" s="13"/>
      <c r="K129" s="13"/>
      <c r="L129" s="193"/>
      <c r="M129" s="198"/>
      <c r="N129" s="199"/>
      <c r="O129" s="199"/>
      <c r="P129" s="199"/>
      <c r="Q129" s="199"/>
      <c r="R129" s="199"/>
      <c r="S129" s="199"/>
      <c r="T129" s="20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4" t="s">
        <v>164</v>
      </c>
      <c r="AU129" s="194" t="s">
        <v>22</v>
      </c>
      <c r="AV129" s="13" t="s">
        <v>22</v>
      </c>
      <c r="AW129" s="13" t="s">
        <v>43</v>
      </c>
      <c r="AX129" s="13" t="s">
        <v>82</v>
      </c>
      <c r="AY129" s="194" t="s">
        <v>152</v>
      </c>
    </row>
    <row r="130" s="13" customFormat="1">
      <c r="A130" s="13"/>
      <c r="B130" s="193"/>
      <c r="C130" s="13"/>
      <c r="D130" s="191" t="s">
        <v>164</v>
      </c>
      <c r="E130" s="194" t="s">
        <v>3</v>
      </c>
      <c r="F130" s="195" t="s">
        <v>1242</v>
      </c>
      <c r="G130" s="13"/>
      <c r="H130" s="196">
        <v>5.5999999999999996</v>
      </c>
      <c r="I130" s="197"/>
      <c r="J130" s="13"/>
      <c r="K130" s="13"/>
      <c r="L130" s="193"/>
      <c r="M130" s="198"/>
      <c r="N130" s="199"/>
      <c r="O130" s="199"/>
      <c r="P130" s="199"/>
      <c r="Q130" s="199"/>
      <c r="R130" s="199"/>
      <c r="S130" s="199"/>
      <c r="T130" s="20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4" t="s">
        <v>164</v>
      </c>
      <c r="AU130" s="194" t="s">
        <v>22</v>
      </c>
      <c r="AV130" s="13" t="s">
        <v>22</v>
      </c>
      <c r="AW130" s="13" t="s">
        <v>43</v>
      </c>
      <c r="AX130" s="13" t="s">
        <v>82</v>
      </c>
      <c r="AY130" s="194" t="s">
        <v>152</v>
      </c>
    </row>
    <row r="131" s="13" customFormat="1">
      <c r="A131" s="13"/>
      <c r="B131" s="193"/>
      <c r="C131" s="13"/>
      <c r="D131" s="191" t="s">
        <v>164</v>
      </c>
      <c r="E131" s="194" t="s">
        <v>3</v>
      </c>
      <c r="F131" s="195" t="s">
        <v>1243</v>
      </c>
      <c r="G131" s="13"/>
      <c r="H131" s="196">
        <v>6</v>
      </c>
      <c r="I131" s="197"/>
      <c r="J131" s="13"/>
      <c r="K131" s="13"/>
      <c r="L131" s="193"/>
      <c r="M131" s="198"/>
      <c r="N131" s="199"/>
      <c r="O131" s="199"/>
      <c r="P131" s="199"/>
      <c r="Q131" s="199"/>
      <c r="R131" s="199"/>
      <c r="S131" s="199"/>
      <c r="T131" s="200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4" t="s">
        <v>164</v>
      </c>
      <c r="AU131" s="194" t="s">
        <v>22</v>
      </c>
      <c r="AV131" s="13" t="s">
        <v>22</v>
      </c>
      <c r="AW131" s="13" t="s">
        <v>43</v>
      </c>
      <c r="AX131" s="13" t="s">
        <v>82</v>
      </c>
      <c r="AY131" s="194" t="s">
        <v>152</v>
      </c>
    </row>
    <row r="132" s="13" customFormat="1">
      <c r="A132" s="13"/>
      <c r="B132" s="193"/>
      <c r="C132" s="13"/>
      <c r="D132" s="191" t="s">
        <v>164</v>
      </c>
      <c r="E132" s="194" t="s">
        <v>3</v>
      </c>
      <c r="F132" s="195" t="s">
        <v>1244</v>
      </c>
      <c r="G132" s="13"/>
      <c r="H132" s="196">
        <v>45.600000000000001</v>
      </c>
      <c r="I132" s="197"/>
      <c r="J132" s="13"/>
      <c r="K132" s="13"/>
      <c r="L132" s="193"/>
      <c r="M132" s="198"/>
      <c r="N132" s="199"/>
      <c r="O132" s="199"/>
      <c r="P132" s="199"/>
      <c r="Q132" s="199"/>
      <c r="R132" s="199"/>
      <c r="S132" s="199"/>
      <c r="T132" s="20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4" t="s">
        <v>164</v>
      </c>
      <c r="AU132" s="194" t="s">
        <v>22</v>
      </c>
      <c r="AV132" s="13" t="s">
        <v>22</v>
      </c>
      <c r="AW132" s="13" t="s">
        <v>43</v>
      </c>
      <c r="AX132" s="13" t="s">
        <v>82</v>
      </c>
      <c r="AY132" s="194" t="s">
        <v>152</v>
      </c>
    </row>
    <row r="133" s="13" customFormat="1">
      <c r="A133" s="13"/>
      <c r="B133" s="193"/>
      <c r="C133" s="13"/>
      <c r="D133" s="191" t="s">
        <v>164</v>
      </c>
      <c r="E133" s="194" t="s">
        <v>3</v>
      </c>
      <c r="F133" s="195" t="s">
        <v>1245</v>
      </c>
      <c r="G133" s="13"/>
      <c r="H133" s="196">
        <v>4.5</v>
      </c>
      <c r="I133" s="197"/>
      <c r="J133" s="13"/>
      <c r="K133" s="13"/>
      <c r="L133" s="193"/>
      <c r="M133" s="198"/>
      <c r="N133" s="199"/>
      <c r="O133" s="199"/>
      <c r="P133" s="199"/>
      <c r="Q133" s="199"/>
      <c r="R133" s="199"/>
      <c r="S133" s="199"/>
      <c r="T133" s="20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4" t="s">
        <v>164</v>
      </c>
      <c r="AU133" s="194" t="s">
        <v>22</v>
      </c>
      <c r="AV133" s="13" t="s">
        <v>22</v>
      </c>
      <c r="AW133" s="13" t="s">
        <v>43</v>
      </c>
      <c r="AX133" s="13" t="s">
        <v>82</v>
      </c>
      <c r="AY133" s="194" t="s">
        <v>152</v>
      </c>
    </row>
    <row r="134" s="14" customFormat="1">
      <c r="A134" s="14"/>
      <c r="B134" s="201"/>
      <c r="C134" s="14"/>
      <c r="D134" s="191" t="s">
        <v>164</v>
      </c>
      <c r="E134" s="202" t="s">
        <v>3</v>
      </c>
      <c r="F134" s="203" t="s">
        <v>166</v>
      </c>
      <c r="G134" s="14"/>
      <c r="H134" s="204">
        <v>99.900000000000006</v>
      </c>
      <c r="I134" s="205"/>
      <c r="J134" s="14"/>
      <c r="K134" s="14"/>
      <c r="L134" s="201"/>
      <c r="M134" s="206"/>
      <c r="N134" s="207"/>
      <c r="O134" s="207"/>
      <c r="P134" s="207"/>
      <c r="Q134" s="207"/>
      <c r="R134" s="207"/>
      <c r="S134" s="207"/>
      <c r="T134" s="208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02" t="s">
        <v>164</v>
      </c>
      <c r="AU134" s="202" t="s">
        <v>22</v>
      </c>
      <c r="AV134" s="14" t="s">
        <v>158</v>
      </c>
      <c r="AW134" s="14" t="s">
        <v>43</v>
      </c>
      <c r="AX134" s="14" t="s">
        <v>89</v>
      </c>
      <c r="AY134" s="202" t="s">
        <v>152</v>
      </c>
    </row>
    <row r="135" s="2" customFormat="1" ht="37.8" customHeight="1">
      <c r="A135" s="37"/>
      <c r="B135" s="171"/>
      <c r="C135" s="172" t="s">
        <v>195</v>
      </c>
      <c r="D135" s="172" t="s">
        <v>154</v>
      </c>
      <c r="E135" s="173" t="s">
        <v>1246</v>
      </c>
      <c r="F135" s="174" t="s">
        <v>1247</v>
      </c>
      <c r="G135" s="175" t="s">
        <v>157</v>
      </c>
      <c r="H135" s="176">
        <v>4.7999999999999998</v>
      </c>
      <c r="I135" s="177"/>
      <c r="J135" s="178">
        <f>ROUND(I135*H135,2)</f>
        <v>0</v>
      </c>
      <c r="K135" s="179"/>
      <c r="L135" s="38"/>
      <c r="M135" s="180" t="s">
        <v>3</v>
      </c>
      <c r="N135" s="181" t="s">
        <v>53</v>
      </c>
      <c r="O135" s="71"/>
      <c r="P135" s="182">
        <f>O135*H135</f>
        <v>0</v>
      </c>
      <c r="Q135" s="182">
        <v>0.00084999999999999995</v>
      </c>
      <c r="R135" s="182">
        <f>Q135*H135</f>
        <v>0.0040799999999999994</v>
      </c>
      <c r="S135" s="182">
        <v>0</v>
      </c>
      <c r="T135" s="183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4" t="s">
        <v>158</v>
      </c>
      <c r="AT135" s="184" t="s">
        <v>154</v>
      </c>
      <c r="AU135" s="184" t="s">
        <v>22</v>
      </c>
      <c r="AY135" s="17" t="s">
        <v>152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7" t="s">
        <v>89</v>
      </c>
      <c r="BK135" s="185">
        <f>ROUND(I135*H135,2)</f>
        <v>0</v>
      </c>
      <c r="BL135" s="17" t="s">
        <v>158</v>
      </c>
      <c r="BM135" s="184" t="s">
        <v>1248</v>
      </c>
    </row>
    <row r="136" s="2" customFormat="1">
      <c r="A136" s="37"/>
      <c r="B136" s="38"/>
      <c r="C136" s="37"/>
      <c r="D136" s="186" t="s">
        <v>160</v>
      </c>
      <c r="E136" s="37"/>
      <c r="F136" s="187" t="s">
        <v>1249</v>
      </c>
      <c r="G136" s="37"/>
      <c r="H136" s="37"/>
      <c r="I136" s="188"/>
      <c r="J136" s="37"/>
      <c r="K136" s="37"/>
      <c r="L136" s="38"/>
      <c r="M136" s="189"/>
      <c r="N136" s="190"/>
      <c r="O136" s="71"/>
      <c r="P136" s="71"/>
      <c r="Q136" s="71"/>
      <c r="R136" s="71"/>
      <c r="S136" s="71"/>
      <c r="T136" s="72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7" t="s">
        <v>160</v>
      </c>
      <c r="AU136" s="17" t="s">
        <v>22</v>
      </c>
    </row>
    <row r="137" s="13" customFormat="1">
      <c r="A137" s="13"/>
      <c r="B137" s="193"/>
      <c r="C137" s="13"/>
      <c r="D137" s="191" t="s">
        <v>164</v>
      </c>
      <c r="E137" s="194" t="s">
        <v>3</v>
      </c>
      <c r="F137" s="195" t="s">
        <v>1250</v>
      </c>
      <c r="G137" s="13"/>
      <c r="H137" s="196">
        <v>4.7999999999999998</v>
      </c>
      <c r="I137" s="197"/>
      <c r="J137" s="13"/>
      <c r="K137" s="13"/>
      <c r="L137" s="193"/>
      <c r="M137" s="198"/>
      <c r="N137" s="199"/>
      <c r="O137" s="199"/>
      <c r="P137" s="199"/>
      <c r="Q137" s="199"/>
      <c r="R137" s="199"/>
      <c r="S137" s="199"/>
      <c r="T137" s="20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4" t="s">
        <v>164</v>
      </c>
      <c r="AU137" s="194" t="s">
        <v>22</v>
      </c>
      <c r="AV137" s="13" t="s">
        <v>22</v>
      </c>
      <c r="AW137" s="13" t="s">
        <v>43</v>
      </c>
      <c r="AX137" s="13" t="s">
        <v>82</v>
      </c>
      <c r="AY137" s="194" t="s">
        <v>152</v>
      </c>
    </row>
    <row r="138" s="14" customFormat="1">
      <c r="A138" s="14"/>
      <c r="B138" s="201"/>
      <c r="C138" s="14"/>
      <c r="D138" s="191" t="s">
        <v>164</v>
      </c>
      <c r="E138" s="202" t="s">
        <v>3</v>
      </c>
      <c r="F138" s="203" t="s">
        <v>166</v>
      </c>
      <c r="G138" s="14"/>
      <c r="H138" s="204">
        <v>4.7999999999999998</v>
      </c>
      <c r="I138" s="205"/>
      <c r="J138" s="14"/>
      <c r="K138" s="14"/>
      <c r="L138" s="201"/>
      <c r="M138" s="206"/>
      <c r="N138" s="207"/>
      <c r="O138" s="207"/>
      <c r="P138" s="207"/>
      <c r="Q138" s="207"/>
      <c r="R138" s="207"/>
      <c r="S138" s="207"/>
      <c r="T138" s="208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02" t="s">
        <v>164</v>
      </c>
      <c r="AU138" s="202" t="s">
        <v>22</v>
      </c>
      <c r="AV138" s="14" t="s">
        <v>158</v>
      </c>
      <c r="AW138" s="14" t="s">
        <v>43</v>
      </c>
      <c r="AX138" s="14" t="s">
        <v>89</v>
      </c>
      <c r="AY138" s="202" t="s">
        <v>152</v>
      </c>
    </row>
    <row r="139" s="2" customFormat="1" ht="44.25" customHeight="1">
      <c r="A139" s="37"/>
      <c r="B139" s="171"/>
      <c r="C139" s="172" t="s">
        <v>201</v>
      </c>
      <c r="D139" s="172" t="s">
        <v>154</v>
      </c>
      <c r="E139" s="173" t="s">
        <v>1251</v>
      </c>
      <c r="F139" s="174" t="s">
        <v>1252</v>
      </c>
      <c r="G139" s="175" t="s">
        <v>157</v>
      </c>
      <c r="H139" s="176">
        <v>99.900000000000006</v>
      </c>
      <c r="I139" s="177"/>
      <c r="J139" s="178">
        <f>ROUND(I139*H139,2)</f>
        <v>0</v>
      </c>
      <c r="K139" s="179"/>
      <c r="L139" s="38"/>
      <c r="M139" s="180" t="s">
        <v>3</v>
      </c>
      <c r="N139" s="181" t="s">
        <v>53</v>
      </c>
      <c r="O139" s="71"/>
      <c r="P139" s="182">
        <f>O139*H139</f>
        <v>0</v>
      </c>
      <c r="Q139" s="182">
        <v>0</v>
      </c>
      <c r="R139" s="182">
        <f>Q139*H139</f>
        <v>0</v>
      </c>
      <c r="S139" s="182">
        <v>0</v>
      </c>
      <c r="T139" s="183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4" t="s">
        <v>158</v>
      </c>
      <c r="AT139" s="184" t="s">
        <v>154</v>
      </c>
      <c r="AU139" s="184" t="s">
        <v>22</v>
      </c>
      <c r="AY139" s="17" t="s">
        <v>152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17" t="s">
        <v>89</v>
      </c>
      <c r="BK139" s="185">
        <f>ROUND(I139*H139,2)</f>
        <v>0</v>
      </c>
      <c r="BL139" s="17" t="s">
        <v>158</v>
      </c>
      <c r="BM139" s="184" t="s">
        <v>1253</v>
      </c>
    </row>
    <row r="140" s="2" customFormat="1">
      <c r="A140" s="37"/>
      <c r="B140" s="38"/>
      <c r="C140" s="37"/>
      <c r="D140" s="186" t="s">
        <v>160</v>
      </c>
      <c r="E140" s="37"/>
      <c r="F140" s="187" t="s">
        <v>1254</v>
      </c>
      <c r="G140" s="37"/>
      <c r="H140" s="37"/>
      <c r="I140" s="188"/>
      <c r="J140" s="37"/>
      <c r="K140" s="37"/>
      <c r="L140" s="38"/>
      <c r="M140" s="189"/>
      <c r="N140" s="190"/>
      <c r="O140" s="71"/>
      <c r="P140" s="71"/>
      <c r="Q140" s="71"/>
      <c r="R140" s="71"/>
      <c r="S140" s="71"/>
      <c r="T140" s="72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7" t="s">
        <v>160</v>
      </c>
      <c r="AU140" s="17" t="s">
        <v>22</v>
      </c>
    </row>
    <row r="141" s="13" customFormat="1">
      <c r="A141" s="13"/>
      <c r="B141" s="193"/>
      <c r="C141" s="13"/>
      <c r="D141" s="191" t="s">
        <v>164</v>
      </c>
      <c r="E141" s="194" t="s">
        <v>3</v>
      </c>
      <c r="F141" s="195" t="s">
        <v>1236</v>
      </c>
      <c r="G141" s="13"/>
      <c r="H141" s="196">
        <v>6</v>
      </c>
      <c r="I141" s="197"/>
      <c r="J141" s="13"/>
      <c r="K141" s="13"/>
      <c r="L141" s="193"/>
      <c r="M141" s="198"/>
      <c r="N141" s="199"/>
      <c r="O141" s="199"/>
      <c r="P141" s="199"/>
      <c r="Q141" s="199"/>
      <c r="R141" s="199"/>
      <c r="S141" s="199"/>
      <c r="T141" s="20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4" t="s">
        <v>164</v>
      </c>
      <c r="AU141" s="194" t="s">
        <v>22</v>
      </c>
      <c r="AV141" s="13" t="s">
        <v>22</v>
      </c>
      <c r="AW141" s="13" t="s">
        <v>43</v>
      </c>
      <c r="AX141" s="13" t="s">
        <v>82</v>
      </c>
      <c r="AY141" s="194" t="s">
        <v>152</v>
      </c>
    </row>
    <row r="142" s="13" customFormat="1">
      <c r="A142" s="13"/>
      <c r="B142" s="193"/>
      <c r="C142" s="13"/>
      <c r="D142" s="191" t="s">
        <v>164</v>
      </c>
      <c r="E142" s="194" t="s">
        <v>3</v>
      </c>
      <c r="F142" s="195" t="s">
        <v>1237</v>
      </c>
      <c r="G142" s="13"/>
      <c r="H142" s="196">
        <v>6</v>
      </c>
      <c r="I142" s="197"/>
      <c r="J142" s="13"/>
      <c r="K142" s="13"/>
      <c r="L142" s="193"/>
      <c r="M142" s="198"/>
      <c r="N142" s="199"/>
      <c r="O142" s="199"/>
      <c r="P142" s="199"/>
      <c r="Q142" s="199"/>
      <c r="R142" s="199"/>
      <c r="S142" s="199"/>
      <c r="T142" s="20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4" t="s">
        <v>164</v>
      </c>
      <c r="AU142" s="194" t="s">
        <v>22</v>
      </c>
      <c r="AV142" s="13" t="s">
        <v>22</v>
      </c>
      <c r="AW142" s="13" t="s">
        <v>43</v>
      </c>
      <c r="AX142" s="13" t="s">
        <v>82</v>
      </c>
      <c r="AY142" s="194" t="s">
        <v>152</v>
      </c>
    </row>
    <row r="143" s="13" customFormat="1">
      <c r="A143" s="13"/>
      <c r="B143" s="193"/>
      <c r="C143" s="13"/>
      <c r="D143" s="191" t="s">
        <v>164</v>
      </c>
      <c r="E143" s="194" t="s">
        <v>3</v>
      </c>
      <c r="F143" s="195" t="s">
        <v>1238</v>
      </c>
      <c r="G143" s="13"/>
      <c r="H143" s="196">
        <v>9</v>
      </c>
      <c r="I143" s="197"/>
      <c r="J143" s="13"/>
      <c r="K143" s="13"/>
      <c r="L143" s="193"/>
      <c r="M143" s="198"/>
      <c r="N143" s="199"/>
      <c r="O143" s="199"/>
      <c r="P143" s="199"/>
      <c r="Q143" s="199"/>
      <c r="R143" s="199"/>
      <c r="S143" s="199"/>
      <c r="T143" s="20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4" t="s">
        <v>164</v>
      </c>
      <c r="AU143" s="194" t="s">
        <v>22</v>
      </c>
      <c r="AV143" s="13" t="s">
        <v>22</v>
      </c>
      <c r="AW143" s="13" t="s">
        <v>43</v>
      </c>
      <c r="AX143" s="13" t="s">
        <v>82</v>
      </c>
      <c r="AY143" s="194" t="s">
        <v>152</v>
      </c>
    </row>
    <row r="144" s="13" customFormat="1">
      <c r="A144" s="13"/>
      <c r="B144" s="193"/>
      <c r="C144" s="13"/>
      <c r="D144" s="191" t="s">
        <v>164</v>
      </c>
      <c r="E144" s="194" t="s">
        <v>3</v>
      </c>
      <c r="F144" s="195" t="s">
        <v>1239</v>
      </c>
      <c r="G144" s="13"/>
      <c r="H144" s="196">
        <v>6</v>
      </c>
      <c r="I144" s="197"/>
      <c r="J144" s="13"/>
      <c r="K144" s="13"/>
      <c r="L144" s="193"/>
      <c r="M144" s="198"/>
      <c r="N144" s="199"/>
      <c r="O144" s="199"/>
      <c r="P144" s="199"/>
      <c r="Q144" s="199"/>
      <c r="R144" s="199"/>
      <c r="S144" s="199"/>
      <c r="T144" s="20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4" t="s">
        <v>164</v>
      </c>
      <c r="AU144" s="194" t="s">
        <v>22</v>
      </c>
      <c r="AV144" s="13" t="s">
        <v>22</v>
      </c>
      <c r="AW144" s="13" t="s">
        <v>43</v>
      </c>
      <c r="AX144" s="13" t="s">
        <v>82</v>
      </c>
      <c r="AY144" s="194" t="s">
        <v>152</v>
      </c>
    </row>
    <row r="145" s="13" customFormat="1">
      <c r="A145" s="13"/>
      <c r="B145" s="193"/>
      <c r="C145" s="13"/>
      <c r="D145" s="191" t="s">
        <v>164</v>
      </c>
      <c r="E145" s="194" t="s">
        <v>3</v>
      </c>
      <c r="F145" s="195" t="s">
        <v>1240</v>
      </c>
      <c r="G145" s="13"/>
      <c r="H145" s="196">
        <v>5.5999999999999996</v>
      </c>
      <c r="I145" s="197"/>
      <c r="J145" s="13"/>
      <c r="K145" s="13"/>
      <c r="L145" s="193"/>
      <c r="M145" s="198"/>
      <c r="N145" s="199"/>
      <c r="O145" s="199"/>
      <c r="P145" s="199"/>
      <c r="Q145" s="199"/>
      <c r="R145" s="199"/>
      <c r="S145" s="199"/>
      <c r="T145" s="20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4" t="s">
        <v>164</v>
      </c>
      <c r="AU145" s="194" t="s">
        <v>22</v>
      </c>
      <c r="AV145" s="13" t="s">
        <v>22</v>
      </c>
      <c r="AW145" s="13" t="s">
        <v>43</v>
      </c>
      <c r="AX145" s="13" t="s">
        <v>82</v>
      </c>
      <c r="AY145" s="194" t="s">
        <v>152</v>
      </c>
    </row>
    <row r="146" s="13" customFormat="1">
      <c r="A146" s="13"/>
      <c r="B146" s="193"/>
      <c r="C146" s="13"/>
      <c r="D146" s="191" t="s">
        <v>164</v>
      </c>
      <c r="E146" s="194" t="s">
        <v>3</v>
      </c>
      <c r="F146" s="195" t="s">
        <v>1241</v>
      </c>
      <c r="G146" s="13"/>
      <c r="H146" s="196">
        <v>5.5999999999999996</v>
      </c>
      <c r="I146" s="197"/>
      <c r="J146" s="13"/>
      <c r="K146" s="13"/>
      <c r="L146" s="193"/>
      <c r="M146" s="198"/>
      <c r="N146" s="199"/>
      <c r="O146" s="199"/>
      <c r="P146" s="199"/>
      <c r="Q146" s="199"/>
      <c r="R146" s="199"/>
      <c r="S146" s="199"/>
      <c r="T146" s="20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4" t="s">
        <v>164</v>
      </c>
      <c r="AU146" s="194" t="s">
        <v>22</v>
      </c>
      <c r="AV146" s="13" t="s">
        <v>22</v>
      </c>
      <c r="AW146" s="13" t="s">
        <v>43</v>
      </c>
      <c r="AX146" s="13" t="s">
        <v>82</v>
      </c>
      <c r="AY146" s="194" t="s">
        <v>152</v>
      </c>
    </row>
    <row r="147" s="13" customFormat="1">
      <c r="A147" s="13"/>
      <c r="B147" s="193"/>
      <c r="C147" s="13"/>
      <c r="D147" s="191" t="s">
        <v>164</v>
      </c>
      <c r="E147" s="194" t="s">
        <v>3</v>
      </c>
      <c r="F147" s="195" t="s">
        <v>1242</v>
      </c>
      <c r="G147" s="13"/>
      <c r="H147" s="196">
        <v>5.5999999999999996</v>
      </c>
      <c r="I147" s="197"/>
      <c r="J147" s="13"/>
      <c r="K147" s="13"/>
      <c r="L147" s="193"/>
      <c r="M147" s="198"/>
      <c r="N147" s="199"/>
      <c r="O147" s="199"/>
      <c r="P147" s="199"/>
      <c r="Q147" s="199"/>
      <c r="R147" s="199"/>
      <c r="S147" s="199"/>
      <c r="T147" s="20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4" t="s">
        <v>164</v>
      </c>
      <c r="AU147" s="194" t="s">
        <v>22</v>
      </c>
      <c r="AV147" s="13" t="s">
        <v>22</v>
      </c>
      <c r="AW147" s="13" t="s">
        <v>43</v>
      </c>
      <c r="AX147" s="13" t="s">
        <v>82</v>
      </c>
      <c r="AY147" s="194" t="s">
        <v>152</v>
      </c>
    </row>
    <row r="148" s="13" customFormat="1">
      <c r="A148" s="13"/>
      <c r="B148" s="193"/>
      <c r="C148" s="13"/>
      <c r="D148" s="191" t="s">
        <v>164</v>
      </c>
      <c r="E148" s="194" t="s">
        <v>3</v>
      </c>
      <c r="F148" s="195" t="s">
        <v>1243</v>
      </c>
      <c r="G148" s="13"/>
      <c r="H148" s="196">
        <v>6</v>
      </c>
      <c r="I148" s="197"/>
      <c r="J148" s="13"/>
      <c r="K148" s="13"/>
      <c r="L148" s="193"/>
      <c r="M148" s="198"/>
      <c r="N148" s="199"/>
      <c r="O148" s="199"/>
      <c r="P148" s="199"/>
      <c r="Q148" s="199"/>
      <c r="R148" s="199"/>
      <c r="S148" s="199"/>
      <c r="T148" s="20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4" t="s">
        <v>164</v>
      </c>
      <c r="AU148" s="194" t="s">
        <v>22</v>
      </c>
      <c r="AV148" s="13" t="s">
        <v>22</v>
      </c>
      <c r="AW148" s="13" t="s">
        <v>43</v>
      </c>
      <c r="AX148" s="13" t="s">
        <v>82</v>
      </c>
      <c r="AY148" s="194" t="s">
        <v>152</v>
      </c>
    </row>
    <row r="149" s="13" customFormat="1">
      <c r="A149" s="13"/>
      <c r="B149" s="193"/>
      <c r="C149" s="13"/>
      <c r="D149" s="191" t="s">
        <v>164</v>
      </c>
      <c r="E149" s="194" t="s">
        <v>3</v>
      </c>
      <c r="F149" s="195" t="s">
        <v>1244</v>
      </c>
      <c r="G149" s="13"/>
      <c r="H149" s="196">
        <v>45.600000000000001</v>
      </c>
      <c r="I149" s="197"/>
      <c r="J149" s="13"/>
      <c r="K149" s="13"/>
      <c r="L149" s="193"/>
      <c r="M149" s="198"/>
      <c r="N149" s="199"/>
      <c r="O149" s="199"/>
      <c r="P149" s="199"/>
      <c r="Q149" s="199"/>
      <c r="R149" s="199"/>
      <c r="S149" s="199"/>
      <c r="T149" s="20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4" t="s">
        <v>164</v>
      </c>
      <c r="AU149" s="194" t="s">
        <v>22</v>
      </c>
      <c r="AV149" s="13" t="s">
        <v>22</v>
      </c>
      <c r="AW149" s="13" t="s">
        <v>43</v>
      </c>
      <c r="AX149" s="13" t="s">
        <v>82</v>
      </c>
      <c r="AY149" s="194" t="s">
        <v>152</v>
      </c>
    </row>
    <row r="150" s="13" customFormat="1">
      <c r="A150" s="13"/>
      <c r="B150" s="193"/>
      <c r="C150" s="13"/>
      <c r="D150" s="191" t="s">
        <v>164</v>
      </c>
      <c r="E150" s="194" t="s">
        <v>3</v>
      </c>
      <c r="F150" s="195" t="s">
        <v>1245</v>
      </c>
      <c r="G150" s="13"/>
      <c r="H150" s="196">
        <v>4.5</v>
      </c>
      <c r="I150" s="197"/>
      <c r="J150" s="13"/>
      <c r="K150" s="13"/>
      <c r="L150" s="193"/>
      <c r="M150" s="198"/>
      <c r="N150" s="199"/>
      <c r="O150" s="199"/>
      <c r="P150" s="199"/>
      <c r="Q150" s="199"/>
      <c r="R150" s="199"/>
      <c r="S150" s="199"/>
      <c r="T150" s="20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4" t="s">
        <v>164</v>
      </c>
      <c r="AU150" s="194" t="s">
        <v>22</v>
      </c>
      <c r="AV150" s="13" t="s">
        <v>22</v>
      </c>
      <c r="AW150" s="13" t="s">
        <v>43</v>
      </c>
      <c r="AX150" s="13" t="s">
        <v>82</v>
      </c>
      <c r="AY150" s="194" t="s">
        <v>152</v>
      </c>
    </row>
    <row r="151" s="14" customFormat="1">
      <c r="A151" s="14"/>
      <c r="B151" s="201"/>
      <c r="C151" s="14"/>
      <c r="D151" s="191" t="s">
        <v>164</v>
      </c>
      <c r="E151" s="202" t="s">
        <v>3</v>
      </c>
      <c r="F151" s="203" t="s">
        <v>166</v>
      </c>
      <c r="G151" s="14"/>
      <c r="H151" s="204">
        <v>99.900000000000006</v>
      </c>
      <c r="I151" s="205"/>
      <c r="J151" s="14"/>
      <c r="K151" s="14"/>
      <c r="L151" s="201"/>
      <c r="M151" s="206"/>
      <c r="N151" s="207"/>
      <c r="O151" s="207"/>
      <c r="P151" s="207"/>
      <c r="Q151" s="207"/>
      <c r="R151" s="207"/>
      <c r="S151" s="207"/>
      <c r="T151" s="20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02" t="s">
        <v>164</v>
      </c>
      <c r="AU151" s="202" t="s">
        <v>22</v>
      </c>
      <c r="AV151" s="14" t="s">
        <v>158</v>
      </c>
      <c r="AW151" s="14" t="s">
        <v>43</v>
      </c>
      <c r="AX151" s="14" t="s">
        <v>89</v>
      </c>
      <c r="AY151" s="202" t="s">
        <v>152</v>
      </c>
    </row>
    <row r="152" s="2" customFormat="1" ht="44.25" customHeight="1">
      <c r="A152" s="37"/>
      <c r="B152" s="171"/>
      <c r="C152" s="172" t="s">
        <v>176</v>
      </c>
      <c r="D152" s="172" t="s">
        <v>154</v>
      </c>
      <c r="E152" s="173" t="s">
        <v>1255</v>
      </c>
      <c r="F152" s="174" t="s">
        <v>1256</v>
      </c>
      <c r="G152" s="175" t="s">
        <v>157</v>
      </c>
      <c r="H152" s="176">
        <v>4.7999999999999998</v>
      </c>
      <c r="I152" s="177"/>
      <c r="J152" s="178">
        <f>ROUND(I152*H152,2)</f>
        <v>0</v>
      </c>
      <c r="K152" s="179"/>
      <c r="L152" s="38"/>
      <c r="M152" s="180" t="s">
        <v>3</v>
      </c>
      <c r="N152" s="181" t="s">
        <v>53</v>
      </c>
      <c r="O152" s="71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158</v>
      </c>
      <c r="AT152" s="184" t="s">
        <v>154</v>
      </c>
      <c r="AU152" s="184" t="s">
        <v>22</v>
      </c>
      <c r="AY152" s="17" t="s">
        <v>152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17" t="s">
        <v>89</v>
      </c>
      <c r="BK152" s="185">
        <f>ROUND(I152*H152,2)</f>
        <v>0</v>
      </c>
      <c r="BL152" s="17" t="s">
        <v>158</v>
      </c>
      <c r="BM152" s="184" t="s">
        <v>1257</v>
      </c>
    </row>
    <row r="153" s="2" customFormat="1">
      <c r="A153" s="37"/>
      <c r="B153" s="38"/>
      <c r="C153" s="37"/>
      <c r="D153" s="186" t="s">
        <v>160</v>
      </c>
      <c r="E153" s="37"/>
      <c r="F153" s="187" t="s">
        <v>1258</v>
      </c>
      <c r="G153" s="37"/>
      <c r="H153" s="37"/>
      <c r="I153" s="188"/>
      <c r="J153" s="37"/>
      <c r="K153" s="37"/>
      <c r="L153" s="38"/>
      <c r="M153" s="189"/>
      <c r="N153" s="190"/>
      <c r="O153" s="71"/>
      <c r="P153" s="71"/>
      <c r="Q153" s="71"/>
      <c r="R153" s="71"/>
      <c r="S153" s="71"/>
      <c r="T153" s="72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7" t="s">
        <v>160</v>
      </c>
      <c r="AU153" s="17" t="s">
        <v>22</v>
      </c>
    </row>
    <row r="154" s="13" customFormat="1">
      <c r="A154" s="13"/>
      <c r="B154" s="193"/>
      <c r="C154" s="13"/>
      <c r="D154" s="191" t="s">
        <v>164</v>
      </c>
      <c r="E154" s="194" t="s">
        <v>3</v>
      </c>
      <c r="F154" s="195" t="s">
        <v>1250</v>
      </c>
      <c r="G154" s="13"/>
      <c r="H154" s="196">
        <v>4.7999999999999998</v>
      </c>
      <c r="I154" s="197"/>
      <c r="J154" s="13"/>
      <c r="K154" s="13"/>
      <c r="L154" s="193"/>
      <c r="M154" s="198"/>
      <c r="N154" s="199"/>
      <c r="O154" s="199"/>
      <c r="P154" s="199"/>
      <c r="Q154" s="199"/>
      <c r="R154" s="199"/>
      <c r="S154" s="199"/>
      <c r="T154" s="20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4" t="s">
        <v>164</v>
      </c>
      <c r="AU154" s="194" t="s">
        <v>22</v>
      </c>
      <c r="AV154" s="13" t="s">
        <v>22</v>
      </c>
      <c r="AW154" s="13" t="s">
        <v>43</v>
      </c>
      <c r="AX154" s="13" t="s">
        <v>82</v>
      </c>
      <c r="AY154" s="194" t="s">
        <v>152</v>
      </c>
    </row>
    <row r="155" s="14" customFormat="1">
      <c r="A155" s="14"/>
      <c r="B155" s="201"/>
      <c r="C155" s="14"/>
      <c r="D155" s="191" t="s">
        <v>164</v>
      </c>
      <c r="E155" s="202" t="s">
        <v>3</v>
      </c>
      <c r="F155" s="203" t="s">
        <v>166</v>
      </c>
      <c r="G155" s="14"/>
      <c r="H155" s="204">
        <v>4.7999999999999998</v>
      </c>
      <c r="I155" s="205"/>
      <c r="J155" s="14"/>
      <c r="K155" s="14"/>
      <c r="L155" s="201"/>
      <c r="M155" s="206"/>
      <c r="N155" s="207"/>
      <c r="O155" s="207"/>
      <c r="P155" s="207"/>
      <c r="Q155" s="207"/>
      <c r="R155" s="207"/>
      <c r="S155" s="207"/>
      <c r="T155" s="208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02" t="s">
        <v>164</v>
      </c>
      <c r="AU155" s="202" t="s">
        <v>22</v>
      </c>
      <c r="AV155" s="14" t="s">
        <v>158</v>
      </c>
      <c r="AW155" s="14" t="s">
        <v>43</v>
      </c>
      <c r="AX155" s="14" t="s">
        <v>89</v>
      </c>
      <c r="AY155" s="202" t="s">
        <v>152</v>
      </c>
    </row>
    <row r="156" s="2" customFormat="1" ht="55.5" customHeight="1">
      <c r="A156" s="37"/>
      <c r="B156" s="171"/>
      <c r="C156" s="172" t="s">
        <v>209</v>
      </c>
      <c r="D156" s="172" t="s">
        <v>154</v>
      </c>
      <c r="E156" s="173" t="s">
        <v>1259</v>
      </c>
      <c r="F156" s="174" t="s">
        <v>1260</v>
      </c>
      <c r="G156" s="175" t="s">
        <v>251</v>
      </c>
      <c r="H156" s="176">
        <v>33.630000000000003</v>
      </c>
      <c r="I156" s="177"/>
      <c r="J156" s="178">
        <f>ROUND(I156*H156,2)</f>
        <v>0</v>
      </c>
      <c r="K156" s="179"/>
      <c r="L156" s="38"/>
      <c r="M156" s="180" t="s">
        <v>3</v>
      </c>
      <c r="N156" s="181" t="s">
        <v>53</v>
      </c>
      <c r="O156" s="71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158</v>
      </c>
      <c r="AT156" s="184" t="s">
        <v>154</v>
      </c>
      <c r="AU156" s="184" t="s">
        <v>22</v>
      </c>
      <c r="AY156" s="17" t="s">
        <v>152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17" t="s">
        <v>89</v>
      </c>
      <c r="BK156" s="185">
        <f>ROUND(I156*H156,2)</f>
        <v>0</v>
      </c>
      <c r="BL156" s="17" t="s">
        <v>158</v>
      </c>
      <c r="BM156" s="184" t="s">
        <v>1261</v>
      </c>
    </row>
    <row r="157" s="2" customFormat="1">
      <c r="A157" s="37"/>
      <c r="B157" s="38"/>
      <c r="C157" s="37"/>
      <c r="D157" s="186" t="s">
        <v>160</v>
      </c>
      <c r="E157" s="37"/>
      <c r="F157" s="187" t="s">
        <v>1262</v>
      </c>
      <c r="G157" s="37"/>
      <c r="H157" s="37"/>
      <c r="I157" s="188"/>
      <c r="J157" s="37"/>
      <c r="K157" s="37"/>
      <c r="L157" s="38"/>
      <c r="M157" s="189"/>
      <c r="N157" s="190"/>
      <c r="O157" s="71"/>
      <c r="P157" s="71"/>
      <c r="Q157" s="71"/>
      <c r="R157" s="71"/>
      <c r="S157" s="71"/>
      <c r="T157" s="72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7" t="s">
        <v>160</v>
      </c>
      <c r="AU157" s="17" t="s">
        <v>22</v>
      </c>
    </row>
    <row r="158" s="13" customFormat="1">
      <c r="A158" s="13"/>
      <c r="B158" s="193"/>
      <c r="C158" s="13"/>
      <c r="D158" s="191" t="s">
        <v>164</v>
      </c>
      <c r="E158" s="194" t="s">
        <v>3</v>
      </c>
      <c r="F158" s="195" t="s">
        <v>1263</v>
      </c>
      <c r="G158" s="13"/>
      <c r="H158" s="196">
        <v>2.2000000000000002</v>
      </c>
      <c r="I158" s="197"/>
      <c r="J158" s="13"/>
      <c r="K158" s="13"/>
      <c r="L158" s="193"/>
      <c r="M158" s="198"/>
      <c r="N158" s="199"/>
      <c r="O158" s="199"/>
      <c r="P158" s="199"/>
      <c r="Q158" s="199"/>
      <c r="R158" s="199"/>
      <c r="S158" s="199"/>
      <c r="T158" s="20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4" t="s">
        <v>164</v>
      </c>
      <c r="AU158" s="194" t="s">
        <v>22</v>
      </c>
      <c r="AV158" s="13" t="s">
        <v>22</v>
      </c>
      <c r="AW158" s="13" t="s">
        <v>43</v>
      </c>
      <c r="AX158" s="13" t="s">
        <v>82</v>
      </c>
      <c r="AY158" s="194" t="s">
        <v>152</v>
      </c>
    </row>
    <row r="159" s="13" customFormat="1">
      <c r="A159" s="13"/>
      <c r="B159" s="193"/>
      <c r="C159" s="13"/>
      <c r="D159" s="191" t="s">
        <v>164</v>
      </c>
      <c r="E159" s="194" t="s">
        <v>3</v>
      </c>
      <c r="F159" s="195" t="s">
        <v>1264</v>
      </c>
      <c r="G159" s="13"/>
      <c r="H159" s="196">
        <v>2.2000000000000002</v>
      </c>
      <c r="I159" s="197"/>
      <c r="J159" s="13"/>
      <c r="K159" s="13"/>
      <c r="L159" s="193"/>
      <c r="M159" s="198"/>
      <c r="N159" s="199"/>
      <c r="O159" s="199"/>
      <c r="P159" s="199"/>
      <c r="Q159" s="199"/>
      <c r="R159" s="199"/>
      <c r="S159" s="199"/>
      <c r="T159" s="20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4" t="s">
        <v>164</v>
      </c>
      <c r="AU159" s="194" t="s">
        <v>22</v>
      </c>
      <c r="AV159" s="13" t="s">
        <v>22</v>
      </c>
      <c r="AW159" s="13" t="s">
        <v>43</v>
      </c>
      <c r="AX159" s="13" t="s">
        <v>82</v>
      </c>
      <c r="AY159" s="194" t="s">
        <v>152</v>
      </c>
    </row>
    <row r="160" s="13" customFormat="1">
      <c r="A160" s="13"/>
      <c r="B160" s="193"/>
      <c r="C160" s="13"/>
      <c r="D160" s="191" t="s">
        <v>164</v>
      </c>
      <c r="E160" s="194" t="s">
        <v>3</v>
      </c>
      <c r="F160" s="195" t="s">
        <v>1265</v>
      </c>
      <c r="G160" s="13"/>
      <c r="H160" s="196">
        <v>3.2999999999999998</v>
      </c>
      <c r="I160" s="197"/>
      <c r="J160" s="13"/>
      <c r="K160" s="13"/>
      <c r="L160" s="193"/>
      <c r="M160" s="198"/>
      <c r="N160" s="199"/>
      <c r="O160" s="199"/>
      <c r="P160" s="199"/>
      <c r="Q160" s="199"/>
      <c r="R160" s="199"/>
      <c r="S160" s="199"/>
      <c r="T160" s="20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4" t="s">
        <v>164</v>
      </c>
      <c r="AU160" s="194" t="s">
        <v>22</v>
      </c>
      <c r="AV160" s="13" t="s">
        <v>22</v>
      </c>
      <c r="AW160" s="13" t="s">
        <v>43</v>
      </c>
      <c r="AX160" s="13" t="s">
        <v>82</v>
      </c>
      <c r="AY160" s="194" t="s">
        <v>152</v>
      </c>
    </row>
    <row r="161" s="13" customFormat="1">
      <c r="A161" s="13"/>
      <c r="B161" s="193"/>
      <c r="C161" s="13"/>
      <c r="D161" s="191" t="s">
        <v>164</v>
      </c>
      <c r="E161" s="194" t="s">
        <v>3</v>
      </c>
      <c r="F161" s="195" t="s">
        <v>1266</v>
      </c>
      <c r="G161" s="13"/>
      <c r="H161" s="196">
        <v>2.2000000000000002</v>
      </c>
      <c r="I161" s="197"/>
      <c r="J161" s="13"/>
      <c r="K161" s="13"/>
      <c r="L161" s="193"/>
      <c r="M161" s="198"/>
      <c r="N161" s="199"/>
      <c r="O161" s="199"/>
      <c r="P161" s="199"/>
      <c r="Q161" s="199"/>
      <c r="R161" s="199"/>
      <c r="S161" s="199"/>
      <c r="T161" s="20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94" t="s">
        <v>164</v>
      </c>
      <c r="AU161" s="194" t="s">
        <v>22</v>
      </c>
      <c r="AV161" s="13" t="s">
        <v>22</v>
      </c>
      <c r="AW161" s="13" t="s">
        <v>43</v>
      </c>
      <c r="AX161" s="13" t="s">
        <v>82</v>
      </c>
      <c r="AY161" s="194" t="s">
        <v>152</v>
      </c>
    </row>
    <row r="162" s="13" customFormat="1">
      <c r="A162" s="13"/>
      <c r="B162" s="193"/>
      <c r="C162" s="13"/>
      <c r="D162" s="191" t="s">
        <v>164</v>
      </c>
      <c r="E162" s="194" t="s">
        <v>3</v>
      </c>
      <c r="F162" s="195" t="s">
        <v>1267</v>
      </c>
      <c r="G162" s="13"/>
      <c r="H162" s="196">
        <v>0.90000000000000002</v>
      </c>
      <c r="I162" s="197"/>
      <c r="J162" s="13"/>
      <c r="K162" s="13"/>
      <c r="L162" s="193"/>
      <c r="M162" s="198"/>
      <c r="N162" s="199"/>
      <c r="O162" s="199"/>
      <c r="P162" s="199"/>
      <c r="Q162" s="199"/>
      <c r="R162" s="199"/>
      <c r="S162" s="199"/>
      <c r="T162" s="20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4" t="s">
        <v>164</v>
      </c>
      <c r="AU162" s="194" t="s">
        <v>22</v>
      </c>
      <c r="AV162" s="13" t="s">
        <v>22</v>
      </c>
      <c r="AW162" s="13" t="s">
        <v>43</v>
      </c>
      <c r="AX162" s="13" t="s">
        <v>82</v>
      </c>
      <c r="AY162" s="194" t="s">
        <v>152</v>
      </c>
    </row>
    <row r="163" s="13" customFormat="1">
      <c r="A163" s="13"/>
      <c r="B163" s="193"/>
      <c r="C163" s="13"/>
      <c r="D163" s="191" t="s">
        <v>164</v>
      </c>
      <c r="E163" s="194" t="s">
        <v>3</v>
      </c>
      <c r="F163" s="195" t="s">
        <v>1268</v>
      </c>
      <c r="G163" s="13"/>
      <c r="H163" s="196">
        <v>0.90000000000000002</v>
      </c>
      <c r="I163" s="197"/>
      <c r="J163" s="13"/>
      <c r="K163" s="13"/>
      <c r="L163" s="193"/>
      <c r="M163" s="198"/>
      <c r="N163" s="199"/>
      <c r="O163" s="199"/>
      <c r="P163" s="199"/>
      <c r="Q163" s="199"/>
      <c r="R163" s="199"/>
      <c r="S163" s="199"/>
      <c r="T163" s="20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4" t="s">
        <v>164</v>
      </c>
      <c r="AU163" s="194" t="s">
        <v>22</v>
      </c>
      <c r="AV163" s="13" t="s">
        <v>22</v>
      </c>
      <c r="AW163" s="13" t="s">
        <v>43</v>
      </c>
      <c r="AX163" s="13" t="s">
        <v>82</v>
      </c>
      <c r="AY163" s="194" t="s">
        <v>152</v>
      </c>
    </row>
    <row r="164" s="13" customFormat="1">
      <c r="A164" s="13"/>
      <c r="B164" s="193"/>
      <c r="C164" s="13"/>
      <c r="D164" s="191" t="s">
        <v>164</v>
      </c>
      <c r="E164" s="194" t="s">
        <v>3</v>
      </c>
      <c r="F164" s="195" t="s">
        <v>1269</v>
      </c>
      <c r="G164" s="13"/>
      <c r="H164" s="196">
        <v>0.90000000000000002</v>
      </c>
      <c r="I164" s="197"/>
      <c r="J164" s="13"/>
      <c r="K164" s="13"/>
      <c r="L164" s="193"/>
      <c r="M164" s="198"/>
      <c r="N164" s="199"/>
      <c r="O164" s="199"/>
      <c r="P164" s="199"/>
      <c r="Q164" s="199"/>
      <c r="R164" s="199"/>
      <c r="S164" s="199"/>
      <c r="T164" s="20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4" t="s">
        <v>164</v>
      </c>
      <c r="AU164" s="194" t="s">
        <v>22</v>
      </c>
      <c r="AV164" s="13" t="s">
        <v>22</v>
      </c>
      <c r="AW164" s="13" t="s">
        <v>43</v>
      </c>
      <c r="AX164" s="13" t="s">
        <v>82</v>
      </c>
      <c r="AY164" s="194" t="s">
        <v>152</v>
      </c>
    </row>
    <row r="165" s="13" customFormat="1">
      <c r="A165" s="13"/>
      <c r="B165" s="193"/>
      <c r="C165" s="13"/>
      <c r="D165" s="191" t="s">
        <v>164</v>
      </c>
      <c r="E165" s="194" t="s">
        <v>3</v>
      </c>
      <c r="F165" s="195" t="s">
        <v>1270</v>
      </c>
      <c r="G165" s="13"/>
      <c r="H165" s="196">
        <v>0.90000000000000002</v>
      </c>
      <c r="I165" s="197"/>
      <c r="J165" s="13"/>
      <c r="K165" s="13"/>
      <c r="L165" s="193"/>
      <c r="M165" s="198"/>
      <c r="N165" s="199"/>
      <c r="O165" s="199"/>
      <c r="P165" s="199"/>
      <c r="Q165" s="199"/>
      <c r="R165" s="199"/>
      <c r="S165" s="199"/>
      <c r="T165" s="20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4" t="s">
        <v>164</v>
      </c>
      <c r="AU165" s="194" t="s">
        <v>22</v>
      </c>
      <c r="AV165" s="13" t="s">
        <v>22</v>
      </c>
      <c r="AW165" s="13" t="s">
        <v>43</v>
      </c>
      <c r="AX165" s="13" t="s">
        <v>82</v>
      </c>
      <c r="AY165" s="194" t="s">
        <v>152</v>
      </c>
    </row>
    <row r="166" s="13" customFormat="1">
      <c r="A166" s="13"/>
      <c r="B166" s="193"/>
      <c r="C166" s="13"/>
      <c r="D166" s="191" t="s">
        <v>164</v>
      </c>
      <c r="E166" s="194" t="s">
        <v>3</v>
      </c>
      <c r="F166" s="195" t="s">
        <v>1271</v>
      </c>
      <c r="G166" s="13"/>
      <c r="H166" s="196">
        <v>18.48</v>
      </c>
      <c r="I166" s="197"/>
      <c r="J166" s="13"/>
      <c r="K166" s="13"/>
      <c r="L166" s="193"/>
      <c r="M166" s="198"/>
      <c r="N166" s="199"/>
      <c r="O166" s="199"/>
      <c r="P166" s="199"/>
      <c r="Q166" s="199"/>
      <c r="R166" s="199"/>
      <c r="S166" s="199"/>
      <c r="T166" s="200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94" t="s">
        <v>164</v>
      </c>
      <c r="AU166" s="194" t="s">
        <v>22</v>
      </c>
      <c r="AV166" s="13" t="s">
        <v>22</v>
      </c>
      <c r="AW166" s="13" t="s">
        <v>43</v>
      </c>
      <c r="AX166" s="13" t="s">
        <v>82</v>
      </c>
      <c r="AY166" s="194" t="s">
        <v>152</v>
      </c>
    </row>
    <row r="167" s="13" customFormat="1">
      <c r="A167" s="13"/>
      <c r="B167" s="193"/>
      <c r="C167" s="13"/>
      <c r="D167" s="191" t="s">
        <v>164</v>
      </c>
      <c r="E167" s="194" t="s">
        <v>3</v>
      </c>
      <c r="F167" s="195" t="s">
        <v>1272</v>
      </c>
      <c r="G167" s="13"/>
      <c r="H167" s="196">
        <v>1.6499999999999999</v>
      </c>
      <c r="I167" s="197"/>
      <c r="J167" s="13"/>
      <c r="K167" s="13"/>
      <c r="L167" s="193"/>
      <c r="M167" s="198"/>
      <c r="N167" s="199"/>
      <c r="O167" s="199"/>
      <c r="P167" s="199"/>
      <c r="Q167" s="199"/>
      <c r="R167" s="199"/>
      <c r="S167" s="199"/>
      <c r="T167" s="20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4" t="s">
        <v>164</v>
      </c>
      <c r="AU167" s="194" t="s">
        <v>22</v>
      </c>
      <c r="AV167" s="13" t="s">
        <v>22</v>
      </c>
      <c r="AW167" s="13" t="s">
        <v>43</v>
      </c>
      <c r="AX167" s="13" t="s">
        <v>82</v>
      </c>
      <c r="AY167" s="194" t="s">
        <v>152</v>
      </c>
    </row>
    <row r="168" s="14" customFormat="1">
      <c r="A168" s="14"/>
      <c r="B168" s="201"/>
      <c r="C168" s="14"/>
      <c r="D168" s="191" t="s">
        <v>164</v>
      </c>
      <c r="E168" s="202" t="s">
        <v>3</v>
      </c>
      <c r="F168" s="203" t="s">
        <v>166</v>
      </c>
      <c r="G168" s="14"/>
      <c r="H168" s="204">
        <v>33.630000000000003</v>
      </c>
      <c r="I168" s="205"/>
      <c r="J168" s="14"/>
      <c r="K168" s="14"/>
      <c r="L168" s="201"/>
      <c r="M168" s="206"/>
      <c r="N168" s="207"/>
      <c r="O168" s="207"/>
      <c r="P168" s="207"/>
      <c r="Q168" s="207"/>
      <c r="R168" s="207"/>
      <c r="S168" s="207"/>
      <c r="T168" s="20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02" t="s">
        <v>164</v>
      </c>
      <c r="AU168" s="202" t="s">
        <v>22</v>
      </c>
      <c r="AV168" s="14" t="s">
        <v>158</v>
      </c>
      <c r="AW168" s="14" t="s">
        <v>43</v>
      </c>
      <c r="AX168" s="14" t="s">
        <v>89</v>
      </c>
      <c r="AY168" s="202" t="s">
        <v>152</v>
      </c>
    </row>
    <row r="169" s="2" customFormat="1" ht="62.7" customHeight="1">
      <c r="A169" s="37"/>
      <c r="B169" s="171"/>
      <c r="C169" s="172" t="s">
        <v>211</v>
      </c>
      <c r="D169" s="172" t="s">
        <v>154</v>
      </c>
      <c r="E169" s="173" t="s">
        <v>364</v>
      </c>
      <c r="F169" s="174" t="s">
        <v>1273</v>
      </c>
      <c r="G169" s="175" t="s">
        <v>251</v>
      </c>
      <c r="H169" s="176">
        <v>14.375</v>
      </c>
      <c r="I169" s="177"/>
      <c r="J169" s="178">
        <f>ROUND(I169*H169,2)</f>
        <v>0</v>
      </c>
      <c r="K169" s="179"/>
      <c r="L169" s="38"/>
      <c r="M169" s="180" t="s">
        <v>3</v>
      </c>
      <c r="N169" s="181" t="s">
        <v>53</v>
      </c>
      <c r="O169" s="71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158</v>
      </c>
      <c r="AT169" s="184" t="s">
        <v>154</v>
      </c>
      <c r="AU169" s="184" t="s">
        <v>22</v>
      </c>
      <c r="AY169" s="17" t="s">
        <v>152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17" t="s">
        <v>89</v>
      </c>
      <c r="BK169" s="185">
        <f>ROUND(I169*H169,2)</f>
        <v>0</v>
      </c>
      <c r="BL169" s="17" t="s">
        <v>158</v>
      </c>
      <c r="BM169" s="184" t="s">
        <v>1274</v>
      </c>
    </row>
    <row r="170" s="2" customFormat="1">
      <c r="A170" s="37"/>
      <c r="B170" s="38"/>
      <c r="C170" s="37"/>
      <c r="D170" s="186" t="s">
        <v>160</v>
      </c>
      <c r="E170" s="37"/>
      <c r="F170" s="187" t="s">
        <v>1275</v>
      </c>
      <c r="G170" s="37"/>
      <c r="H170" s="37"/>
      <c r="I170" s="188"/>
      <c r="J170" s="37"/>
      <c r="K170" s="37"/>
      <c r="L170" s="38"/>
      <c r="M170" s="189"/>
      <c r="N170" s="190"/>
      <c r="O170" s="71"/>
      <c r="P170" s="71"/>
      <c r="Q170" s="71"/>
      <c r="R170" s="71"/>
      <c r="S170" s="71"/>
      <c r="T170" s="72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7" t="s">
        <v>160</v>
      </c>
      <c r="AU170" s="17" t="s">
        <v>22</v>
      </c>
    </row>
    <row r="171" s="13" customFormat="1">
      <c r="A171" s="13"/>
      <c r="B171" s="193"/>
      <c r="C171" s="13"/>
      <c r="D171" s="191" t="s">
        <v>164</v>
      </c>
      <c r="E171" s="194" t="s">
        <v>3</v>
      </c>
      <c r="F171" s="195" t="s">
        <v>1276</v>
      </c>
      <c r="G171" s="13"/>
      <c r="H171" s="196">
        <v>1.1000000000000001</v>
      </c>
      <c r="I171" s="197"/>
      <c r="J171" s="13"/>
      <c r="K171" s="13"/>
      <c r="L171" s="193"/>
      <c r="M171" s="198"/>
      <c r="N171" s="199"/>
      <c r="O171" s="199"/>
      <c r="P171" s="199"/>
      <c r="Q171" s="199"/>
      <c r="R171" s="199"/>
      <c r="S171" s="199"/>
      <c r="T171" s="200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4" t="s">
        <v>164</v>
      </c>
      <c r="AU171" s="194" t="s">
        <v>22</v>
      </c>
      <c r="AV171" s="13" t="s">
        <v>22</v>
      </c>
      <c r="AW171" s="13" t="s">
        <v>43</v>
      </c>
      <c r="AX171" s="13" t="s">
        <v>82</v>
      </c>
      <c r="AY171" s="194" t="s">
        <v>152</v>
      </c>
    </row>
    <row r="172" s="13" customFormat="1">
      <c r="A172" s="13"/>
      <c r="B172" s="193"/>
      <c r="C172" s="13"/>
      <c r="D172" s="191" t="s">
        <v>164</v>
      </c>
      <c r="E172" s="194" t="s">
        <v>3</v>
      </c>
      <c r="F172" s="195" t="s">
        <v>1277</v>
      </c>
      <c r="G172" s="13"/>
      <c r="H172" s="196">
        <v>1.1000000000000001</v>
      </c>
      <c r="I172" s="197"/>
      <c r="J172" s="13"/>
      <c r="K172" s="13"/>
      <c r="L172" s="193"/>
      <c r="M172" s="198"/>
      <c r="N172" s="199"/>
      <c r="O172" s="199"/>
      <c r="P172" s="199"/>
      <c r="Q172" s="199"/>
      <c r="R172" s="199"/>
      <c r="S172" s="199"/>
      <c r="T172" s="20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4" t="s">
        <v>164</v>
      </c>
      <c r="AU172" s="194" t="s">
        <v>22</v>
      </c>
      <c r="AV172" s="13" t="s">
        <v>22</v>
      </c>
      <c r="AW172" s="13" t="s">
        <v>43</v>
      </c>
      <c r="AX172" s="13" t="s">
        <v>82</v>
      </c>
      <c r="AY172" s="194" t="s">
        <v>152</v>
      </c>
    </row>
    <row r="173" s="13" customFormat="1">
      <c r="A173" s="13"/>
      <c r="B173" s="193"/>
      <c r="C173" s="13"/>
      <c r="D173" s="191" t="s">
        <v>164</v>
      </c>
      <c r="E173" s="194" t="s">
        <v>3</v>
      </c>
      <c r="F173" s="195" t="s">
        <v>1278</v>
      </c>
      <c r="G173" s="13"/>
      <c r="H173" s="196">
        <v>1.6499999999999999</v>
      </c>
      <c r="I173" s="197"/>
      <c r="J173" s="13"/>
      <c r="K173" s="13"/>
      <c r="L173" s="193"/>
      <c r="M173" s="198"/>
      <c r="N173" s="199"/>
      <c r="O173" s="199"/>
      <c r="P173" s="199"/>
      <c r="Q173" s="199"/>
      <c r="R173" s="199"/>
      <c r="S173" s="199"/>
      <c r="T173" s="20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4" t="s">
        <v>164</v>
      </c>
      <c r="AU173" s="194" t="s">
        <v>22</v>
      </c>
      <c r="AV173" s="13" t="s">
        <v>22</v>
      </c>
      <c r="AW173" s="13" t="s">
        <v>43</v>
      </c>
      <c r="AX173" s="13" t="s">
        <v>82</v>
      </c>
      <c r="AY173" s="194" t="s">
        <v>152</v>
      </c>
    </row>
    <row r="174" s="13" customFormat="1">
      <c r="A174" s="13"/>
      <c r="B174" s="193"/>
      <c r="C174" s="13"/>
      <c r="D174" s="191" t="s">
        <v>164</v>
      </c>
      <c r="E174" s="194" t="s">
        <v>3</v>
      </c>
      <c r="F174" s="195" t="s">
        <v>1279</v>
      </c>
      <c r="G174" s="13"/>
      <c r="H174" s="196">
        <v>1.1000000000000001</v>
      </c>
      <c r="I174" s="197"/>
      <c r="J174" s="13"/>
      <c r="K174" s="13"/>
      <c r="L174" s="193"/>
      <c r="M174" s="198"/>
      <c r="N174" s="199"/>
      <c r="O174" s="199"/>
      <c r="P174" s="199"/>
      <c r="Q174" s="199"/>
      <c r="R174" s="199"/>
      <c r="S174" s="199"/>
      <c r="T174" s="20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94" t="s">
        <v>164</v>
      </c>
      <c r="AU174" s="194" t="s">
        <v>22</v>
      </c>
      <c r="AV174" s="13" t="s">
        <v>22</v>
      </c>
      <c r="AW174" s="13" t="s">
        <v>43</v>
      </c>
      <c r="AX174" s="13" t="s">
        <v>82</v>
      </c>
      <c r="AY174" s="194" t="s">
        <v>152</v>
      </c>
    </row>
    <row r="175" s="13" customFormat="1">
      <c r="A175" s="13"/>
      <c r="B175" s="193"/>
      <c r="C175" s="13"/>
      <c r="D175" s="191" t="s">
        <v>164</v>
      </c>
      <c r="E175" s="194" t="s">
        <v>3</v>
      </c>
      <c r="F175" s="195" t="s">
        <v>1280</v>
      </c>
      <c r="G175" s="13"/>
      <c r="H175" s="196">
        <v>0.5</v>
      </c>
      <c r="I175" s="197"/>
      <c r="J175" s="13"/>
      <c r="K175" s="13"/>
      <c r="L175" s="193"/>
      <c r="M175" s="198"/>
      <c r="N175" s="199"/>
      <c r="O175" s="199"/>
      <c r="P175" s="199"/>
      <c r="Q175" s="199"/>
      <c r="R175" s="199"/>
      <c r="S175" s="199"/>
      <c r="T175" s="20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4" t="s">
        <v>164</v>
      </c>
      <c r="AU175" s="194" t="s">
        <v>22</v>
      </c>
      <c r="AV175" s="13" t="s">
        <v>22</v>
      </c>
      <c r="AW175" s="13" t="s">
        <v>43</v>
      </c>
      <c r="AX175" s="13" t="s">
        <v>82</v>
      </c>
      <c r="AY175" s="194" t="s">
        <v>152</v>
      </c>
    </row>
    <row r="176" s="13" customFormat="1">
      <c r="A176" s="13"/>
      <c r="B176" s="193"/>
      <c r="C176" s="13"/>
      <c r="D176" s="191" t="s">
        <v>164</v>
      </c>
      <c r="E176" s="194" t="s">
        <v>3</v>
      </c>
      <c r="F176" s="195" t="s">
        <v>1281</v>
      </c>
      <c r="G176" s="13"/>
      <c r="H176" s="196">
        <v>0.5</v>
      </c>
      <c r="I176" s="197"/>
      <c r="J176" s="13"/>
      <c r="K176" s="13"/>
      <c r="L176" s="193"/>
      <c r="M176" s="198"/>
      <c r="N176" s="199"/>
      <c r="O176" s="199"/>
      <c r="P176" s="199"/>
      <c r="Q176" s="199"/>
      <c r="R176" s="199"/>
      <c r="S176" s="199"/>
      <c r="T176" s="200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94" t="s">
        <v>164</v>
      </c>
      <c r="AU176" s="194" t="s">
        <v>22</v>
      </c>
      <c r="AV176" s="13" t="s">
        <v>22</v>
      </c>
      <c r="AW176" s="13" t="s">
        <v>43</v>
      </c>
      <c r="AX176" s="13" t="s">
        <v>82</v>
      </c>
      <c r="AY176" s="194" t="s">
        <v>152</v>
      </c>
    </row>
    <row r="177" s="13" customFormat="1">
      <c r="A177" s="13"/>
      <c r="B177" s="193"/>
      <c r="C177" s="13"/>
      <c r="D177" s="191" t="s">
        <v>164</v>
      </c>
      <c r="E177" s="194" t="s">
        <v>3</v>
      </c>
      <c r="F177" s="195" t="s">
        <v>1282</v>
      </c>
      <c r="G177" s="13"/>
      <c r="H177" s="196">
        <v>0.5</v>
      </c>
      <c r="I177" s="197"/>
      <c r="J177" s="13"/>
      <c r="K177" s="13"/>
      <c r="L177" s="193"/>
      <c r="M177" s="198"/>
      <c r="N177" s="199"/>
      <c r="O177" s="199"/>
      <c r="P177" s="199"/>
      <c r="Q177" s="199"/>
      <c r="R177" s="199"/>
      <c r="S177" s="199"/>
      <c r="T177" s="20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4" t="s">
        <v>164</v>
      </c>
      <c r="AU177" s="194" t="s">
        <v>22</v>
      </c>
      <c r="AV177" s="13" t="s">
        <v>22</v>
      </c>
      <c r="AW177" s="13" t="s">
        <v>43</v>
      </c>
      <c r="AX177" s="13" t="s">
        <v>82</v>
      </c>
      <c r="AY177" s="194" t="s">
        <v>152</v>
      </c>
    </row>
    <row r="178" s="13" customFormat="1">
      <c r="A178" s="13"/>
      <c r="B178" s="193"/>
      <c r="C178" s="13"/>
      <c r="D178" s="191" t="s">
        <v>164</v>
      </c>
      <c r="E178" s="194" t="s">
        <v>3</v>
      </c>
      <c r="F178" s="195" t="s">
        <v>1283</v>
      </c>
      <c r="G178" s="13"/>
      <c r="H178" s="196">
        <v>0.5</v>
      </c>
      <c r="I178" s="197"/>
      <c r="J178" s="13"/>
      <c r="K178" s="13"/>
      <c r="L178" s="193"/>
      <c r="M178" s="198"/>
      <c r="N178" s="199"/>
      <c r="O178" s="199"/>
      <c r="P178" s="199"/>
      <c r="Q178" s="199"/>
      <c r="R178" s="199"/>
      <c r="S178" s="199"/>
      <c r="T178" s="20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4" t="s">
        <v>164</v>
      </c>
      <c r="AU178" s="194" t="s">
        <v>22</v>
      </c>
      <c r="AV178" s="13" t="s">
        <v>22</v>
      </c>
      <c r="AW178" s="13" t="s">
        <v>43</v>
      </c>
      <c r="AX178" s="13" t="s">
        <v>82</v>
      </c>
      <c r="AY178" s="194" t="s">
        <v>152</v>
      </c>
    </row>
    <row r="179" s="13" customFormat="1">
      <c r="A179" s="13"/>
      <c r="B179" s="193"/>
      <c r="C179" s="13"/>
      <c r="D179" s="191" t="s">
        <v>164</v>
      </c>
      <c r="E179" s="194" t="s">
        <v>3</v>
      </c>
      <c r="F179" s="195" t="s">
        <v>1284</v>
      </c>
      <c r="G179" s="13"/>
      <c r="H179" s="196">
        <v>6.5999999999999996</v>
      </c>
      <c r="I179" s="197"/>
      <c r="J179" s="13"/>
      <c r="K179" s="13"/>
      <c r="L179" s="193"/>
      <c r="M179" s="198"/>
      <c r="N179" s="199"/>
      <c r="O179" s="199"/>
      <c r="P179" s="199"/>
      <c r="Q179" s="199"/>
      <c r="R179" s="199"/>
      <c r="S179" s="199"/>
      <c r="T179" s="20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4" t="s">
        <v>164</v>
      </c>
      <c r="AU179" s="194" t="s">
        <v>22</v>
      </c>
      <c r="AV179" s="13" t="s">
        <v>22</v>
      </c>
      <c r="AW179" s="13" t="s">
        <v>43</v>
      </c>
      <c r="AX179" s="13" t="s">
        <v>82</v>
      </c>
      <c r="AY179" s="194" t="s">
        <v>152</v>
      </c>
    </row>
    <row r="180" s="13" customFormat="1">
      <c r="A180" s="13"/>
      <c r="B180" s="193"/>
      <c r="C180" s="13"/>
      <c r="D180" s="191" t="s">
        <v>164</v>
      </c>
      <c r="E180" s="194" t="s">
        <v>3</v>
      </c>
      <c r="F180" s="195" t="s">
        <v>1285</v>
      </c>
      <c r="G180" s="13"/>
      <c r="H180" s="196">
        <v>0.82499999999999996</v>
      </c>
      <c r="I180" s="197"/>
      <c r="J180" s="13"/>
      <c r="K180" s="13"/>
      <c r="L180" s="193"/>
      <c r="M180" s="198"/>
      <c r="N180" s="199"/>
      <c r="O180" s="199"/>
      <c r="P180" s="199"/>
      <c r="Q180" s="199"/>
      <c r="R180" s="199"/>
      <c r="S180" s="199"/>
      <c r="T180" s="20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4" t="s">
        <v>164</v>
      </c>
      <c r="AU180" s="194" t="s">
        <v>22</v>
      </c>
      <c r="AV180" s="13" t="s">
        <v>22</v>
      </c>
      <c r="AW180" s="13" t="s">
        <v>43</v>
      </c>
      <c r="AX180" s="13" t="s">
        <v>82</v>
      </c>
      <c r="AY180" s="194" t="s">
        <v>152</v>
      </c>
    </row>
    <row r="181" s="14" customFormat="1">
      <c r="A181" s="14"/>
      <c r="B181" s="201"/>
      <c r="C181" s="14"/>
      <c r="D181" s="191" t="s">
        <v>164</v>
      </c>
      <c r="E181" s="202" t="s">
        <v>3</v>
      </c>
      <c r="F181" s="203" t="s">
        <v>166</v>
      </c>
      <c r="G181" s="14"/>
      <c r="H181" s="204">
        <v>14.375</v>
      </c>
      <c r="I181" s="205"/>
      <c r="J181" s="14"/>
      <c r="K181" s="14"/>
      <c r="L181" s="201"/>
      <c r="M181" s="206"/>
      <c r="N181" s="207"/>
      <c r="O181" s="207"/>
      <c r="P181" s="207"/>
      <c r="Q181" s="207"/>
      <c r="R181" s="207"/>
      <c r="S181" s="207"/>
      <c r="T181" s="20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02" t="s">
        <v>164</v>
      </c>
      <c r="AU181" s="202" t="s">
        <v>22</v>
      </c>
      <c r="AV181" s="14" t="s">
        <v>158</v>
      </c>
      <c r="AW181" s="14" t="s">
        <v>43</v>
      </c>
      <c r="AX181" s="14" t="s">
        <v>89</v>
      </c>
      <c r="AY181" s="202" t="s">
        <v>152</v>
      </c>
    </row>
    <row r="182" s="2" customFormat="1" ht="66.75" customHeight="1">
      <c r="A182" s="37"/>
      <c r="B182" s="171"/>
      <c r="C182" s="172" t="s">
        <v>218</v>
      </c>
      <c r="D182" s="172" t="s">
        <v>154</v>
      </c>
      <c r="E182" s="173" t="s">
        <v>1286</v>
      </c>
      <c r="F182" s="174" t="s">
        <v>1287</v>
      </c>
      <c r="G182" s="175" t="s">
        <v>251</v>
      </c>
      <c r="H182" s="176">
        <v>86.25</v>
      </c>
      <c r="I182" s="177"/>
      <c r="J182" s="178">
        <f>ROUND(I182*H182,2)</f>
        <v>0</v>
      </c>
      <c r="K182" s="179"/>
      <c r="L182" s="38"/>
      <c r="M182" s="180" t="s">
        <v>3</v>
      </c>
      <c r="N182" s="181" t="s">
        <v>53</v>
      </c>
      <c r="O182" s="71"/>
      <c r="P182" s="182">
        <f>O182*H182</f>
        <v>0</v>
      </c>
      <c r="Q182" s="182">
        <v>0</v>
      </c>
      <c r="R182" s="182">
        <f>Q182*H182</f>
        <v>0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158</v>
      </c>
      <c r="AT182" s="184" t="s">
        <v>154</v>
      </c>
      <c r="AU182" s="184" t="s">
        <v>22</v>
      </c>
      <c r="AY182" s="17" t="s">
        <v>152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17" t="s">
        <v>89</v>
      </c>
      <c r="BK182" s="185">
        <f>ROUND(I182*H182,2)</f>
        <v>0</v>
      </c>
      <c r="BL182" s="17" t="s">
        <v>158</v>
      </c>
      <c r="BM182" s="184" t="s">
        <v>1288</v>
      </c>
    </row>
    <row r="183" s="2" customFormat="1">
      <c r="A183" s="37"/>
      <c r="B183" s="38"/>
      <c r="C183" s="37"/>
      <c r="D183" s="186" t="s">
        <v>160</v>
      </c>
      <c r="E183" s="37"/>
      <c r="F183" s="187" t="s">
        <v>1289</v>
      </c>
      <c r="G183" s="37"/>
      <c r="H183" s="37"/>
      <c r="I183" s="188"/>
      <c r="J183" s="37"/>
      <c r="K183" s="37"/>
      <c r="L183" s="38"/>
      <c r="M183" s="189"/>
      <c r="N183" s="190"/>
      <c r="O183" s="71"/>
      <c r="P183" s="71"/>
      <c r="Q183" s="71"/>
      <c r="R183" s="71"/>
      <c r="S183" s="71"/>
      <c r="T183" s="72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7" t="s">
        <v>160</v>
      </c>
      <c r="AU183" s="17" t="s">
        <v>22</v>
      </c>
    </row>
    <row r="184" s="13" customFormat="1">
      <c r="A184" s="13"/>
      <c r="B184" s="193"/>
      <c r="C184" s="13"/>
      <c r="D184" s="191" t="s">
        <v>164</v>
      </c>
      <c r="E184" s="194" t="s">
        <v>3</v>
      </c>
      <c r="F184" s="195" t="s">
        <v>1290</v>
      </c>
      <c r="G184" s="13"/>
      <c r="H184" s="196">
        <v>6.5999999999999996</v>
      </c>
      <c r="I184" s="197"/>
      <c r="J184" s="13"/>
      <c r="K184" s="13"/>
      <c r="L184" s="193"/>
      <c r="M184" s="198"/>
      <c r="N184" s="199"/>
      <c r="O184" s="199"/>
      <c r="P184" s="199"/>
      <c r="Q184" s="199"/>
      <c r="R184" s="199"/>
      <c r="S184" s="199"/>
      <c r="T184" s="200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94" t="s">
        <v>164</v>
      </c>
      <c r="AU184" s="194" t="s">
        <v>22</v>
      </c>
      <c r="AV184" s="13" t="s">
        <v>22</v>
      </c>
      <c r="AW184" s="13" t="s">
        <v>43</v>
      </c>
      <c r="AX184" s="13" t="s">
        <v>82</v>
      </c>
      <c r="AY184" s="194" t="s">
        <v>152</v>
      </c>
    </row>
    <row r="185" s="13" customFormat="1">
      <c r="A185" s="13"/>
      <c r="B185" s="193"/>
      <c r="C185" s="13"/>
      <c r="D185" s="191" t="s">
        <v>164</v>
      </c>
      <c r="E185" s="194" t="s">
        <v>3</v>
      </c>
      <c r="F185" s="195" t="s">
        <v>1291</v>
      </c>
      <c r="G185" s="13"/>
      <c r="H185" s="196">
        <v>6.5999999999999996</v>
      </c>
      <c r="I185" s="197"/>
      <c r="J185" s="13"/>
      <c r="K185" s="13"/>
      <c r="L185" s="193"/>
      <c r="M185" s="198"/>
      <c r="N185" s="199"/>
      <c r="O185" s="199"/>
      <c r="P185" s="199"/>
      <c r="Q185" s="199"/>
      <c r="R185" s="199"/>
      <c r="S185" s="199"/>
      <c r="T185" s="20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4" t="s">
        <v>164</v>
      </c>
      <c r="AU185" s="194" t="s">
        <v>22</v>
      </c>
      <c r="AV185" s="13" t="s">
        <v>22</v>
      </c>
      <c r="AW185" s="13" t="s">
        <v>43</v>
      </c>
      <c r="AX185" s="13" t="s">
        <v>82</v>
      </c>
      <c r="AY185" s="194" t="s">
        <v>152</v>
      </c>
    </row>
    <row r="186" s="13" customFormat="1">
      <c r="A186" s="13"/>
      <c r="B186" s="193"/>
      <c r="C186" s="13"/>
      <c r="D186" s="191" t="s">
        <v>164</v>
      </c>
      <c r="E186" s="194" t="s">
        <v>3</v>
      </c>
      <c r="F186" s="195" t="s">
        <v>1292</v>
      </c>
      <c r="G186" s="13"/>
      <c r="H186" s="196">
        <v>9.9000000000000004</v>
      </c>
      <c r="I186" s="197"/>
      <c r="J186" s="13"/>
      <c r="K186" s="13"/>
      <c r="L186" s="193"/>
      <c r="M186" s="198"/>
      <c r="N186" s="199"/>
      <c r="O186" s="199"/>
      <c r="P186" s="199"/>
      <c r="Q186" s="199"/>
      <c r="R186" s="199"/>
      <c r="S186" s="199"/>
      <c r="T186" s="200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94" t="s">
        <v>164</v>
      </c>
      <c r="AU186" s="194" t="s">
        <v>22</v>
      </c>
      <c r="AV186" s="13" t="s">
        <v>22</v>
      </c>
      <c r="AW186" s="13" t="s">
        <v>43</v>
      </c>
      <c r="AX186" s="13" t="s">
        <v>82</v>
      </c>
      <c r="AY186" s="194" t="s">
        <v>152</v>
      </c>
    </row>
    <row r="187" s="13" customFormat="1">
      <c r="A187" s="13"/>
      <c r="B187" s="193"/>
      <c r="C187" s="13"/>
      <c r="D187" s="191" t="s">
        <v>164</v>
      </c>
      <c r="E187" s="194" t="s">
        <v>3</v>
      </c>
      <c r="F187" s="195" t="s">
        <v>1293</v>
      </c>
      <c r="G187" s="13"/>
      <c r="H187" s="196">
        <v>6.5999999999999996</v>
      </c>
      <c r="I187" s="197"/>
      <c r="J187" s="13"/>
      <c r="K187" s="13"/>
      <c r="L187" s="193"/>
      <c r="M187" s="198"/>
      <c r="N187" s="199"/>
      <c r="O187" s="199"/>
      <c r="P187" s="199"/>
      <c r="Q187" s="199"/>
      <c r="R187" s="199"/>
      <c r="S187" s="199"/>
      <c r="T187" s="20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4" t="s">
        <v>164</v>
      </c>
      <c r="AU187" s="194" t="s">
        <v>22</v>
      </c>
      <c r="AV187" s="13" t="s">
        <v>22</v>
      </c>
      <c r="AW187" s="13" t="s">
        <v>43</v>
      </c>
      <c r="AX187" s="13" t="s">
        <v>82</v>
      </c>
      <c r="AY187" s="194" t="s">
        <v>152</v>
      </c>
    </row>
    <row r="188" s="13" customFormat="1">
      <c r="A188" s="13"/>
      <c r="B188" s="193"/>
      <c r="C188" s="13"/>
      <c r="D188" s="191" t="s">
        <v>164</v>
      </c>
      <c r="E188" s="194" t="s">
        <v>3</v>
      </c>
      <c r="F188" s="195" t="s">
        <v>1294</v>
      </c>
      <c r="G188" s="13"/>
      <c r="H188" s="196">
        <v>3</v>
      </c>
      <c r="I188" s="197"/>
      <c r="J188" s="13"/>
      <c r="K188" s="13"/>
      <c r="L188" s="193"/>
      <c r="M188" s="198"/>
      <c r="N188" s="199"/>
      <c r="O188" s="199"/>
      <c r="P188" s="199"/>
      <c r="Q188" s="199"/>
      <c r="R188" s="199"/>
      <c r="S188" s="199"/>
      <c r="T188" s="20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4" t="s">
        <v>164</v>
      </c>
      <c r="AU188" s="194" t="s">
        <v>22</v>
      </c>
      <c r="AV188" s="13" t="s">
        <v>22</v>
      </c>
      <c r="AW188" s="13" t="s">
        <v>43</v>
      </c>
      <c r="AX188" s="13" t="s">
        <v>82</v>
      </c>
      <c r="AY188" s="194" t="s">
        <v>152</v>
      </c>
    </row>
    <row r="189" s="13" customFormat="1">
      <c r="A189" s="13"/>
      <c r="B189" s="193"/>
      <c r="C189" s="13"/>
      <c r="D189" s="191" t="s">
        <v>164</v>
      </c>
      <c r="E189" s="194" t="s">
        <v>3</v>
      </c>
      <c r="F189" s="195" t="s">
        <v>1295</v>
      </c>
      <c r="G189" s="13"/>
      <c r="H189" s="196">
        <v>3</v>
      </c>
      <c r="I189" s="197"/>
      <c r="J189" s="13"/>
      <c r="K189" s="13"/>
      <c r="L189" s="193"/>
      <c r="M189" s="198"/>
      <c r="N189" s="199"/>
      <c r="O189" s="199"/>
      <c r="P189" s="199"/>
      <c r="Q189" s="199"/>
      <c r="R189" s="199"/>
      <c r="S189" s="199"/>
      <c r="T189" s="20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94" t="s">
        <v>164</v>
      </c>
      <c r="AU189" s="194" t="s">
        <v>22</v>
      </c>
      <c r="AV189" s="13" t="s">
        <v>22</v>
      </c>
      <c r="AW189" s="13" t="s">
        <v>43</v>
      </c>
      <c r="AX189" s="13" t="s">
        <v>82</v>
      </c>
      <c r="AY189" s="194" t="s">
        <v>152</v>
      </c>
    </row>
    <row r="190" s="13" customFormat="1">
      <c r="A190" s="13"/>
      <c r="B190" s="193"/>
      <c r="C190" s="13"/>
      <c r="D190" s="191" t="s">
        <v>164</v>
      </c>
      <c r="E190" s="194" t="s">
        <v>3</v>
      </c>
      <c r="F190" s="195" t="s">
        <v>1296</v>
      </c>
      <c r="G190" s="13"/>
      <c r="H190" s="196">
        <v>3</v>
      </c>
      <c r="I190" s="197"/>
      <c r="J190" s="13"/>
      <c r="K190" s="13"/>
      <c r="L190" s="193"/>
      <c r="M190" s="198"/>
      <c r="N190" s="199"/>
      <c r="O190" s="199"/>
      <c r="P190" s="199"/>
      <c r="Q190" s="199"/>
      <c r="R190" s="199"/>
      <c r="S190" s="199"/>
      <c r="T190" s="20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94" t="s">
        <v>164</v>
      </c>
      <c r="AU190" s="194" t="s">
        <v>22</v>
      </c>
      <c r="AV190" s="13" t="s">
        <v>22</v>
      </c>
      <c r="AW190" s="13" t="s">
        <v>43</v>
      </c>
      <c r="AX190" s="13" t="s">
        <v>82</v>
      </c>
      <c r="AY190" s="194" t="s">
        <v>152</v>
      </c>
    </row>
    <row r="191" s="13" customFormat="1">
      <c r="A191" s="13"/>
      <c r="B191" s="193"/>
      <c r="C191" s="13"/>
      <c r="D191" s="191" t="s">
        <v>164</v>
      </c>
      <c r="E191" s="194" t="s">
        <v>3</v>
      </c>
      <c r="F191" s="195" t="s">
        <v>1297</v>
      </c>
      <c r="G191" s="13"/>
      <c r="H191" s="196">
        <v>3</v>
      </c>
      <c r="I191" s="197"/>
      <c r="J191" s="13"/>
      <c r="K191" s="13"/>
      <c r="L191" s="193"/>
      <c r="M191" s="198"/>
      <c r="N191" s="199"/>
      <c r="O191" s="199"/>
      <c r="P191" s="199"/>
      <c r="Q191" s="199"/>
      <c r="R191" s="199"/>
      <c r="S191" s="199"/>
      <c r="T191" s="20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4" t="s">
        <v>164</v>
      </c>
      <c r="AU191" s="194" t="s">
        <v>22</v>
      </c>
      <c r="AV191" s="13" t="s">
        <v>22</v>
      </c>
      <c r="AW191" s="13" t="s">
        <v>43</v>
      </c>
      <c r="AX191" s="13" t="s">
        <v>82</v>
      </c>
      <c r="AY191" s="194" t="s">
        <v>152</v>
      </c>
    </row>
    <row r="192" s="13" customFormat="1">
      <c r="A192" s="13"/>
      <c r="B192" s="193"/>
      <c r="C192" s="13"/>
      <c r="D192" s="191" t="s">
        <v>164</v>
      </c>
      <c r="E192" s="194" t="s">
        <v>3</v>
      </c>
      <c r="F192" s="195" t="s">
        <v>1298</v>
      </c>
      <c r="G192" s="13"/>
      <c r="H192" s="196">
        <v>39.600000000000001</v>
      </c>
      <c r="I192" s="197"/>
      <c r="J192" s="13"/>
      <c r="K192" s="13"/>
      <c r="L192" s="193"/>
      <c r="M192" s="198"/>
      <c r="N192" s="199"/>
      <c r="O192" s="199"/>
      <c r="P192" s="199"/>
      <c r="Q192" s="199"/>
      <c r="R192" s="199"/>
      <c r="S192" s="199"/>
      <c r="T192" s="20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94" t="s">
        <v>164</v>
      </c>
      <c r="AU192" s="194" t="s">
        <v>22</v>
      </c>
      <c r="AV192" s="13" t="s">
        <v>22</v>
      </c>
      <c r="AW192" s="13" t="s">
        <v>43</v>
      </c>
      <c r="AX192" s="13" t="s">
        <v>82</v>
      </c>
      <c r="AY192" s="194" t="s">
        <v>152</v>
      </c>
    </row>
    <row r="193" s="13" customFormat="1">
      <c r="A193" s="13"/>
      <c r="B193" s="193"/>
      <c r="C193" s="13"/>
      <c r="D193" s="191" t="s">
        <v>164</v>
      </c>
      <c r="E193" s="194" t="s">
        <v>3</v>
      </c>
      <c r="F193" s="195" t="s">
        <v>1299</v>
      </c>
      <c r="G193" s="13"/>
      <c r="H193" s="196">
        <v>4.9500000000000002</v>
      </c>
      <c r="I193" s="197"/>
      <c r="J193" s="13"/>
      <c r="K193" s="13"/>
      <c r="L193" s="193"/>
      <c r="M193" s="198"/>
      <c r="N193" s="199"/>
      <c r="O193" s="199"/>
      <c r="P193" s="199"/>
      <c r="Q193" s="199"/>
      <c r="R193" s="199"/>
      <c r="S193" s="199"/>
      <c r="T193" s="20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94" t="s">
        <v>164</v>
      </c>
      <c r="AU193" s="194" t="s">
        <v>22</v>
      </c>
      <c r="AV193" s="13" t="s">
        <v>22</v>
      </c>
      <c r="AW193" s="13" t="s">
        <v>43</v>
      </c>
      <c r="AX193" s="13" t="s">
        <v>82</v>
      </c>
      <c r="AY193" s="194" t="s">
        <v>152</v>
      </c>
    </row>
    <row r="194" s="14" customFormat="1">
      <c r="A194" s="14"/>
      <c r="B194" s="201"/>
      <c r="C194" s="14"/>
      <c r="D194" s="191" t="s">
        <v>164</v>
      </c>
      <c r="E194" s="202" t="s">
        <v>3</v>
      </c>
      <c r="F194" s="203" t="s">
        <v>166</v>
      </c>
      <c r="G194" s="14"/>
      <c r="H194" s="204">
        <v>86.250000000000014</v>
      </c>
      <c r="I194" s="205"/>
      <c r="J194" s="14"/>
      <c r="K194" s="14"/>
      <c r="L194" s="201"/>
      <c r="M194" s="206"/>
      <c r="N194" s="207"/>
      <c r="O194" s="207"/>
      <c r="P194" s="207"/>
      <c r="Q194" s="207"/>
      <c r="R194" s="207"/>
      <c r="S194" s="207"/>
      <c r="T194" s="208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02" t="s">
        <v>164</v>
      </c>
      <c r="AU194" s="202" t="s">
        <v>22</v>
      </c>
      <c r="AV194" s="14" t="s">
        <v>158</v>
      </c>
      <c r="AW194" s="14" t="s">
        <v>43</v>
      </c>
      <c r="AX194" s="14" t="s">
        <v>89</v>
      </c>
      <c r="AY194" s="202" t="s">
        <v>152</v>
      </c>
    </row>
    <row r="195" s="2" customFormat="1" ht="44.25" customHeight="1">
      <c r="A195" s="37"/>
      <c r="B195" s="171"/>
      <c r="C195" s="172" t="s">
        <v>223</v>
      </c>
      <c r="D195" s="172" t="s">
        <v>154</v>
      </c>
      <c r="E195" s="173" t="s">
        <v>686</v>
      </c>
      <c r="F195" s="174" t="s">
        <v>1300</v>
      </c>
      <c r="G195" s="175" t="s">
        <v>251</v>
      </c>
      <c r="H195" s="176">
        <v>14.375</v>
      </c>
      <c r="I195" s="177"/>
      <c r="J195" s="178">
        <f>ROUND(I195*H195,2)</f>
        <v>0</v>
      </c>
      <c r="K195" s="179"/>
      <c r="L195" s="38"/>
      <c r="M195" s="180" t="s">
        <v>3</v>
      </c>
      <c r="N195" s="181" t="s">
        <v>53</v>
      </c>
      <c r="O195" s="71"/>
      <c r="P195" s="182">
        <f>O195*H195</f>
        <v>0</v>
      </c>
      <c r="Q195" s="182">
        <v>0</v>
      </c>
      <c r="R195" s="182">
        <f>Q195*H195</f>
        <v>0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158</v>
      </c>
      <c r="AT195" s="184" t="s">
        <v>154</v>
      </c>
      <c r="AU195" s="184" t="s">
        <v>22</v>
      </c>
      <c r="AY195" s="17" t="s">
        <v>152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17" t="s">
        <v>89</v>
      </c>
      <c r="BK195" s="185">
        <f>ROUND(I195*H195,2)</f>
        <v>0</v>
      </c>
      <c r="BL195" s="17" t="s">
        <v>158</v>
      </c>
      <c r="BM195" s="184" t="s">
        <v>1301</v>
      </c>
    </row>
    <row r="196" s="2" customFormat="1">
      <c r="A196" s="37"/>
      <c r="B196" s="38"/>
      <c r="C196" s="37"/>
      <c r="D196" s="186" t="s">
        <v>160</v>
      </c>
      <c r="E196" s="37"/>
      <c r="F196" s="187" t="s">
        <v>1302</v>
      </c>
      <c r="G196" s="37"/>
      <c r="H196" s="37"/>
      <c r="I196" s="188"/>
      <c r="J196" s="37"/>
      <c r="K196" s="37"/>
      <c r="L196" s="38"/>
      <c r="M196" s="189"/>
      <c r="N196" s="190"/>
      <c r="O196" s="71"/>
      <c r="P196" s="71"/>
      <c r="Q196" s="71"/>
      <c r="R196" s="71"/>
      <c r="S196" s="71"/>
      <c r="T196" s="72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7" t="s">
        <v>160</v>
      </c>
      <c r="AU196" s="17" t="s">
        <v>22</v>
      </c>
    </row>
    <row r="197" s="13" customFormat="1">
      <c r="A197" s="13"/>
      <c r="B197" s="193"/>
      <c r="C197" s="13"/>
      <c r="D197" s="191" t="s">
        <v>164</v>
      </c>
      <c r="E197" s="194" t="s">
        <v>3</v>
      </c>
      <c r="F197" s="195" t="s">
        <v>1276</v>
      </c>
      <c r="G197" s="13"/>
      <c r="H197" s="196">
        <v>1.1000000000000001</v>
      </c>
      <c r="I197" s="197"/>
      <c r="J197" s="13"/>
      <c r="K197" s="13"/>
      <c r="L197" s="193"/>
      <c r="M197" s="198"/>
      <c r="N197" s="199"/>
      <c r="O197" s="199"/>
      <c r="P197" s="199"/>
      <c r="Q197" s="199"/>
      <c r="R197" s="199"/>
      <c r="S197" s="199"/>
      <c r="T197" s="20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94" t="s">
        <v>164</v>
      </c>
      <c r="AU197" s="194" t="s">
        <v>22</v>
      </c>
      <c r="AV197" s="13" t="s">
        <v>22</v>
      </c>
      <c r="AW197" s="13" t="s">
        <v>43</v>
      </c>
      <c r="AX197" s="13" t="s">
        <v>82</v>
      </c>
      <c r="AY197" s="194" t="s">
        <v>152</v>
      </c>
    </row>
    <row r="198" s="13" customFormat="1">
      <c r="A198" s="13"/>
      <c r="B198" s="193"/>
      <c r="C198" s="13"/>
      <c r="D198" s="191" t="s">
        <v>164</v>
      </c>
      <c r="E198" s="194" t="s">
        <v>3</v>
      </c>
      <c r="F198" s="195" t="s">
        <v>1277</v>
      </c>
      <c r="G198" s="13"/>
      <c r="H198" s="196">
        <v>1.1000000000000001</v>
      </c>
      <c r="I198" s="197"/>
      <c r="J198" s="13"/>
      <c r="K198" s="13"/>
      <c r="L198" s="193"/>
      <c r="M198" s="198"/>
      <c r="N198" s="199"/>
      <c r="O198" s="199"/>
      <c r="P198" s="199"/>
      <c r="Q198" s="199"/>
      <c r="R198" s="199"/>
      <c r="S198" s="199"/>
      <c r="T198" s="20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94" t="s">
        <v>164</v>
      </c>
      <c r="AU198" s="194" t="s">
        <v>22</v>
      </c>
      <c r="AV198" s="13" t="s">
        <v>22</v>
      </c>
      <c r="AW198" s="13" t="s">
        <v>43</v>
      </c>
      <c r="AX198" s="13" t="s">
        <v>82</v>
      </c>
      <c r="AY198" s="194" t="s">
        <v>152</v>
      </c>
    </row>
    <row r="199" s="13" customFormat="1">
      <c r="A199" s="13"/>
      <c r="B199" s="193"/>
      <c r="C199" s="13"/>
      <c r="D199" s="191" t="s">
        <v>164</v>
      </c>
      <c r="E199" s="194" t="s">
        <v>3</v>
      </c>
      <c r="F199" s="195" t="s">
        <v>1278</v>
      </c>
      <c r="G199" s="13"/>
      <c r="H199" s="196">
        <v>1.6499999999999999</v>
      </c>
      <c r="I199" s="197"/>
      <c r="J199" s="13"/>
      <c r="K199" s="13"/>
      <c r="L199" s="193"/>
      <c r="M199" s="198"/>
      <c r="N199" s="199"/>
      <c r="O199" s="199"/>
      <c r="P199" s="199"/>
      <c r="Q199" s="199"/>
      <c r="R199" s="199"/>
      <c r="S199" s="199"/>
      <c r="T199" s="200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94" t="s">
        <v>164</v>
      </c>
      <c r="AU199" s="194" t="s">
        <v>22</v>
      </c>
      <c r="AV199" s="13" t="s">
        <v>22</v>
      </c>
      <c r="AW199" s="13" t="s">
        <v>43</v>
      </c>
      <c r="AX199" s="13" t="s">
        <v>82</v>
      </c>
      <c r="AY199" s="194" t="s">
        <v>152</v>
      </c>
    </row>
    <row r="200" s="13" customFormat="1">
      <c r="A200" s="13"/>
      <c r="B200" s="193"/>
      <c r="C200" s="13"/>
      <c r="D200" s="191" t="s">
        <v>164</v>
      </c>
      <c r="E200" s="194" t="s">
        <v>3</v>
      </c>
      <c r="F200" s="195" t="s">
        <v>1279</v>
      </c>
      <c r="G200" s="13"/>
      <c r="H200" s="196">
        <v>1.1000000000000001</v>
      </c>
      <c r="I200" s="197"/>
      <c r="J200" s="13"/>
      <c r="K200" s="13"/>
      <c r="L200" s="193"/>
      <c r="M200" s="198"/>
      <c r="N200" s="199"/>
      <c r="O200" s="199"/>
      <c r="P200" s="199"/>
      <c r="Q200" s="199"/>
      <c r="R200" s="199"/>
      <c r="S200" s="199"/>
      <c r="T200" s="20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4" t="s">
        <v>164</v>
      </c>
      <c r="AU200" s="194" t="s">
        <v>22</v>
      </c>
      <c r="AV200" s="13" t="s">
        <v>22</v>
      </c>
      <c r="AW200" s="13" t="s">
        <v>43</v>
      </c>
      <c r="AX200" s="13" t="s">
        <v>82</v>
      </c>
      <c r="AY200" s="194" t="s">
        <v>152</v>
      </c>
    </row>
    <row r="201" s="13" customFormat="1">
      <c r="A201" s="13"/>
      <c r="B201" s="193"/>
      <c r="C201" s="13"/>
      <c r="D201" s="191" t="s">
        <v>164</v>
      </c>
      <c r="E201" s="194" t="s">
        <v>3</v>
      </c>
      <c r="F201" s="195" t="s">
        <v>1280</v>
      </c>
      <c r="G201" s="13"/>
      <c r="H201" s="196">
        <v>0.5</v>
      </c>
      <c r="I201" s="197"/>
      <c r="J201" s="13"/>
      <c r="K201" s="13"/>
      <c r="L201" s="193"/>
      <c r="M201" s="198"/>
      <c r="N201" s="199"/>
      <c r="O201" s="199"/>
      <c r="P201" s="199"/>
      <c r="Q201" s="199"/>
      <c r="R201" s="199"/>
      <c r="S201" s="199"/>
      <c r="T201" s="20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94" t="s">
        <v>164</v>
      </c>
      <c r="AU201" s="194" t="s">
        <v>22</v>
      </c>
      <c r="AV201" s="13" t="s">
        <v>22</v>
      </c>
      <c r="AW201" s="13" t="s">
        <v>43</v>
      </c>
      <c r="AX201" s="13" t="s">
        <v>82</v>
      </c>
      <c r="AY201" s="194" t="s">
        <v>152</v>
      </c>
    </row>
    <row r="202" s="13" customFormat="1">
      <c r="A202" s="13"/>
      <c r="B202" s="193"/>
      <c r="C202" s="13"/>
      <c r="D202" s="191" t="s">
        <v>164</v>
      </c>
      <c r="E202" s="194" t="s">
        <v>3</v>
      </c>
      <c r="F202" s="195" t="s">
        <v>1281</v>
      </c>
      <c r="G202" s="13"/>
      <c r="H202" s="196">
        <v>0.5</v>
      </c>
      <c r="I202" s="197"/>
      <c r="J202" s="13"/>
      <c r="K202" s="13"/>
      <c r="L202" s="193"/>
      <c r="M202" s="198"/>
      <c r="N202" s="199"/>
      <c r="O202" s="199"/>
      <c r="P202" s="199"/>
      <c r="Q202" s="199"/>
      <c r="R202" s="199"/>
      <c r="S202" s="199"/>
      <c r="T202" s="20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94" t="s">
        <v>164</v>
      </c>
      <c r="AU202" s="194" t="s">
        <v>22</v>
      </c>
      <c r="AV202" s="13" t="s">
        <v>22</v>
      </c>
      <c r="AW202" s="13" t="s">
        <v>43</v>
      </c>
      <c r="AX202" s="13" t="s">
        <v>82</v>
      </c>
      <c r="AY202" s="194" t="s">
        <v>152</v>
      </c>
    </row>
    <row r="203" s="13" customFormat="1">
      <c r="A203" s="13"/>
      <c r="B203" s="193"/>
      <c r="C203" s="13"/>
      <c r="D203" s="191" t="s">
        <v>164</v>
      </c>
      <c r="E203" s="194" t="s">
        <v>3</v>
      </c>
      <c r="F203" s="195" t="s">
        <v>1282</v>
      </c>
      <c r="G203" s="13"/>
      <c r="H203" s="196">
        <v>0.5</v>
      </c>
      <c r="I203" s="197"/>
      <c r="J203" s="13"/>
      <c r="K203" s="13"/>
      <c r="L203" s="193"/>
      <c r="M203" s="198"/>
      <c r="N203" s="199"/>
      <c r="O203" s="199"/>
      <c r="P203" s="199"/>
      <c r="Q203" s="199"/>
      <c r="R203" s="199"/>
      <c r="S203" s="199"/>
      <c r="T203" s="20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94" t="s">
        <v>164</v>
      </c>
      <c r="AU203" s="194" t="s">
        <v>22</v>
      </c>
      <c r="AV203" s="13" t="s">
        <v>22</v>
      </c>
      <c r="AW203" s="13" t="s">
        <v>43</v>
      </c>
      <c r="AX203" s="13" t="s">
        <v>82</v>
      </c>
      <c r="AY203" s="194" t="s">
        <v>152</v>
      </c>
    </row>
    <row r="204" s="13" customFormat="1">
      <c r="A204" s="13"/>
      <c r="B204" s="193"/>
      <c r="C204" s="13"/>
      <c r="D204" s="191" t="s">
        <v>164</v>
      </c>
      <c r="E204" s="194" t="s">
        <v>3</v>
      </c>
      <c r="F204" s="195" t="s">
        <v>1283</v>
      </c>
      <c r="G204" s="13"/>
      <c r="H204" s="196">
        <v>0.5</v>
      </c>
      <c r="I204" s="197"/>
      <c r="J204" s="13"/>
      <c r="K204" s="13"/>
      <c r="L204" s="193"/>
      <c r="M204" s="198"/>
      <c r="N204" s="199"/>
      <c r="O204" s="199"/>
      <c r="P204" s="199"/>
      <c r="Q204" s="199"/>
      <c r="R204" s="199"/>
      <c r="S204" s="199"/>
      <c r="T204" s="20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94" t="s">
        <v>164</v>
      </c>
      <c r="AU204" s="194" t="s">
        <v>22</v>
      </c>
      <c r="AV204" s="13" t="s">
        <v>22</v>
      </c>
      <c r="AW204" s="13" t="s">
        <v>43</v>
      </c>
      <c r="AX204" s="13" t="s">
        <v>82</v>
      </c>
      <c r="AY204" s="194" t="s">
        <v>152</v>
      </c>
    </row>
    <row r="205" s="13" customFormat="1">
      <c r="A205" s="13"/>
      <c r="B205" s="193"/>
      <c r="C205" s="13"/>
      <c r="D205" s="191" t="s">
        <v>164</v>
      </c>
      <c r="E205" s="194" t="s">
        <v>3</v>
      </c>
      <c r="F205" s="195" t="s">
        <v>1284</v>
      </c>
      <c r="G205" s="13"/>
      <c r="H205" s="196">
        <v>6.5999999999999996</v>
      </c>
      <c r="I205" s="197"/>
      <c r="J205" s="13"/>
      <c r="K205" s="13"/>
      <c r="L205" s="193"/>
      <c r="M205" s="198"/>
      <c r="N205" s="199"/>
      <c r="O205" s="199"/>
      <c r="P205" s="199"/>
      <c r="Q205" s="199"/>
      <c r="R205" s="199"/>
      <c r="S205" s="199"/>
      <c r="T205" s="20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94" t="s">
        <v>164</v>
      </c>
      <c r="AU205" s="194" t="s">
        <v>22</v>
      </c>
      <c r="AV205" s="13" t="s">
        <v>22</v>
      </c>
      <c r="AW205" s="13" t="s">
        <v>43</v>
      </c>
      <c r="AX205" s="13" t="s">
        <v>82</v>
      </c>
      <c r="AY205" s="194" t="s">
        <v>152</v>
      </c>
    </row>
    <row r="206" s="13" customFormat="1">
      <c r="A206" s="13"/>
      <c r="B206" s="193"/>
      <c r="C206" s="13"/>
      <c r="D206" s="191" t="s">
        <v>164</v>
      </c>
      <c r="E206" s="194" t="s">
        <v>3</v>
      </c>
      <c r="F206" s="195" t="s">
        <v>1285</v>
      </c>
      <c r="G206" s="13"/>
      <c r="H206" s="196">
        <v>0.82499999999999996</v>
      </c>
      <c r="I206" s="197"/>
      <c r="J206" s="13"/>
      <c r="K206" s="13"/>
      <c r="L206" s="193"/>
      <c r="M206" s="198"/>
      <c r="N206" s="199"/>
      <c r="O206" s="199"/>
      <c r="P206" s="199"/>
      <c r="Q206" s="199"/>
      <c r="R206" s="199"/>
      <c r="S206" s="199"/>
      <c r="T206" s="20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4" t="s">
        <v>164</v>
      </c>
      <c r="AU206" s="194" t="s">
        <v>22</v>
      </c>
      <c r="AV206" s="13" t="s">
        <v>22</v>
      </c>
      <c r="AW206" s="13" t="s">
        <v>43</v>
      </c>
      <c r="AX206" s="13" t="s">
        <v>82</v>
      </c>
      <c r="AY206" s="194" t="s">
        <v>152</v>
      </c>
    </row>
    <row r="207" s="14" customFormat="1">
      <c r="A207" s="14"/>
      <c r="B207" s="201"/>
      <c r="C207" s="14"/>
      <c r="D207" s="191" t="s">
        <v>164</v>
      </c>
      <c r="E207" s="202" t="s">
        <v>3</v>
      </c>
      <c r="F207" s="203" t="s">
        <v>166</v>
      </c>
      <c r="G207" s="14"/>
      <c r="H207" s="204">
        <v>14.375</v>
      </c>
      <c r="I207" s="205"/>
      <c r="J207" s="14"/>
      <c r="K207" s="14"/>
      <c r="L207" s="201"/>
      <c r="M207" s="206"/>
      <c r="N207" s="207"/>
      <c r="O207" s="207"/>
      <c r="P207" s="207"/>
      <c r="Q207" s="207"/>
      <c r="R207" s="207"/>
      <c r="S207" s="207"/>
      <c r="T207" s="208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02" t="s">
        <v>164</v>
      </c>
      <c r="AU207" s="202" t="s">
        <v>22</v>
      </c>
      <c r="AV207" s="14" t="s">
        <v>158</v>
      </c>
      <c r="AW207" s="14" t="s">
        <v>43</v>
      </c>
      <c r="AX207" s="14" t="s">
        <v>89</v>
      </c>
      <c r="AY207" s="202" t="s">
        <v>152</v>
      </c>
    </row>
    <row r="208" s="2" customFormat="1" ht="44.25" customHeight="1">
      <c r="A208" s="37"/>
      <c r="B208" s="171"/>
      <c r="C208" s="172" t="s">
        <v>9</v>
      </c>
      <c r="D208" s="172" t="s">
        <v>154</v>
      </c>
      <c r="E208" s="173" t="s">
        <v>1303</v>
      </c>
      <c r="F208" s="174" t="s">
        <v>1304</v>
      </c>
      <c r="G208" s="175" t="s">
        <v>267</v>
      </c>
      <c r="H208" s="176">
        <v>23.937999999999999</v>
      </c>
      <c r="I208" s="177"/>
      <c r="J208" s="178">
        <f>ROUND(I208*H208,2)</f>
        <v>0</v>
      </c>
      <c r="K208" s="179"/>
      <c r="L208" s="38"/>
      <c r="M208" s="180" t="s">
        <v>3</v>
      </c>
      <c r="N208" s="181" t="s">
        <v>53</v>
      </c>
      <c r="O208" s="71"/>
      <c r="P208" s="182">
        <f>O208*H208</f>
        <v>0</v>
      </c>
      <c r="Q208" s="182">
        <v>0</v>
      </c>
      <c r="R208" s="182">
        <f>Q208*H208</f>
        <v>0</v>
      </c>
      <c r="S208" s="182">
        <v>0</v>
      </c>
      <c r="T208" s="183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4" t="s">
        <v>158</v>
      </c>
      <c r="AT208" s="184" t="s">
        <v>154</v>
      </c>
      <c r="AU208" s="184" t="s">
        <v>22</v>
      </c>
      <c r="AY208" s="17" t="s">
        <v>152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17" t="s">
        <v>89</v>
      </c>
      <c r="BK208" s="185">
        <f>ROUND(I208*H208,2)</f>
        <v>0</v>
      </c>
      <c r="BL208" s="17" t="s">
        <v>158</v>
      </c>
      <c r="BM208" s="184" t="s">
        <v>1305</v>
      </c>
    </row>
    <row r="209" s="2" customFormat="1">
      <c r="A209" s="37"/>
      <c r="B209" s="38"/>
      <c r="C209" s="37"/>
      <c r="D209" s="186" t="s">
        <v>160</v>
      </c>
      <c r="E209" s="37"/>
      <c r="F209" s="187" t="s">
        <v>1306</v>
      </c>
      <c r="G209" s="37"/>
      <c r="H209" s="37"/>
      <c r="I209" s="188"/>
      <c r="J209" s="37"/>
      <c r="K209" s="37"/>
      <c r="L209" s="38"/>
      <c r="M209" s="189"/>
      <c r="N209" s="190"/>
      <c r="O209" s="71"/>
      <c r="P209" s="71"/>
      <c r="Q209" s="71"/>
      <c r="R209" s="71"/>
      <c r="S209" s="71"/>
      <c r="T209" s="72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7" t="s">
        <v>160</v>
      </c>
      <c r="AU209" s="17" t="s">
        <v>22</v>
      </c>
    </row>
    <row r="210" s="13" customFormat="1">
      <c r="A210" s="13"/>
      <c r="B210" s="193"/>
      <c r="C210" s="13"/>
      <c r="D210" s="191" t="s">
        <v>164</v>
      </c>
      <c r="E210" s="194" t="s">
        <v>3</v>
      </c>
      <c r="F210" s="195" t="s">
        <v>1307</v>
      </c>
      <c r="G210" s="13"/>
      <c r="H210" s="196">
        <v>1.8320000000000001</v>
      </c>
      <c r="I210" s="197"/>
      <c r="J210" s="13"/>
      <c r="K210" s="13"/>
      <c r="L210" s="193"/>
      <c r="M210" s="198"/>
      <c r="N210" s="199"/>
      <c r="O210" s="199"/>
      <c r="P210" s="199"/>
      <c r="Q210" s="199"/>
      <c r="R210" s="199"/>
      <c r="S210" s="199"/>
      <c r="T210" s="20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4" t="s">
        <v>164</v>
      </c>
      <c r="AU210" s="194" t="s">
        <v>22</v>
      </c>
      <c r="AV210" s="13" t="s">
        <v>22</v>
      </c>
      <c r="AW210" s="13" t="s">
        <v>43</v>
      </c>
      <c r="AX210" s="13" t="s">
        <v>82</v>
      </c>
      <c r="AY210" s="194" t="s">
        <v>152</v>
      </c>
    </row>
    <row r="211" s="13" customFormat="1">
      <c r="A211" s="13"/>
      <c r="B211" s="193"/>
      <c r="C211" s="13"/>
      <c r="D211" s="191" t="s">
        <v>164</v>
      </c>
      <c r="E211" s="194" t="s">
        <v>3</v>
      </c>
      <c r="F211" s="195" t="s">
        <v>1308</v>
      </c>
      <c r="G211" s="13"/>
      <c r="H211" s="196">
        <v>1.8320000000000001</v>
      </c>
      <c r="I211" s="197"/>
      <c r="J211" s="13"/>
      <c r="K211" s="13"/>
      <c r="L211" s="193"/>
      <c r="M211" s="198"/>
      <c r="N211" s="199"/>
      <c r="O211" s="199"/>
      <c r="P211" s="199"/>
      <c r="Q211" s="199"/>
      <c r="R211" s="199"/>
      <c r="S211" s="199"/>
      <c r="T211" s="20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4" t="s">
        <v>164</v>
      </c>
      <c r="AU211" s="194" t="s">
        <v>22</v>
      </c>
      <c r="AV211" s="13" t="s">
        <v>22</v>
      </c>
      <c r="AW211" s="13" t="s">
        <v>43</v>
      </c>
      <c r="AX211" s="13" t="s">
        <v>82</v>
      </c>
      <c r="AY211" s="194" t="s">
        <v>152</v>
      </c>
    </row>
    <row r="212" s="13" customFormat="1">
      <c r="A212" s="13"/>
      <c r="B212" s="193"/>
      <c r="C212" s="13"/>
      <c r="D212" s="191" t="s">
        <v>164</v>
      </c>
      <c r="E212" s="194" t="s">
        <v>3</v>
      </c>
      <c r="F212" s="195" t="s">
        <v>1309</v>
      </c>
      <c r="G212" s="13"/>
      <c r="H212" s="196">
        <v>2.7469999999999999</v>
      </c>
      <c r="I212" s="197"/>
      <c r="J212" s="13"/>
      <c r="K212" s="13"/>
      <c r="L212" s="193"/>
      <c r="M212" s="198"/>
      <c r="N212" s="199"/>
      <c r="O212" s="199"/>
      <c r="P212" s="199"/>
      <c r="Q212" s="199"/>
      <c r="R212" s="199"/>
      <c r="S212" s="199"/>
      <c r="T212" s="20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4" t="s">
        <v>164</v>
      </c>
      <c r="AU212" s="194" t="s">
        <v>22</v>
      </c>
      <c r="AV212" s="13" t="s">
        <v>22</v>
      </c>
      <c r="AW212" s="13" t="s">
        <v>43</v>
      </c>
      <c r="AX212" s="13" t="s">
        <v>82</v>
      </c>
      <c r="AY212" s="194" t="s">
        <v>152</v>
      </c>
    </row>
    <row r="213" s="13" customFormat="1">
      <c r="A213" s="13"/>
      <c r="B213" s="193"/>
      <c r="C213" s="13"/>
      <c r="D213" s="191" t="s">
        <v>164</v>
      </c>
      <c r="E213" s="194" t="s">
        <v>3</v>
      </c>
      <c r="F213" s="195" t="s">
        <v>1310</v>
      </c>
      <c r="G213" s="13"/>
      <c r="H213" s="196">
        <v>1.8320000000000001</v>
      </c>
      <c r="I213" s="197"/>
      <c r="J213" s="13"/>
      <c r="K213" s="13"/>
      <c r="L213" s="193"/>
      <c r="M213" s="198"/>
      <c r="N213" s="199"/>
      <c r="O213" s="199"/>
      <c r="P213" s="199"/>
      <c r="Q213" s="199"/>
      <c r="R213" s="199"/>
      <c r="S213" s="199"/>
      <c r="T213" s="20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94" t="s">
        <v>164</v>
      </c>
      <c r="AU213" s="194" t="s">
        <v>22</v>
      </c>
      <c r="AV213" s="13" t="s">
        <v>22</v>
      </c>
      <c r="AW213" s="13" t="s">
        <v>43</v>
      </c>
      <c r="AX213" s="13" t="s">
        <v>82</v>
      </c>
      <c r="AY213" s="194" t="s">
        <v>152</v>
      </c>
    </row>
    <row r="214" s="13" customFormat="1">
      <c r="A214" s="13"/>
      <c r="B214" s="193"/>
      <c r="C214" s="13"/>
      <c r="D214" s="191" t="s">
        <v>164</v>
      </c>
      <c r="E214" s="194" t="s">
        <v>3</v>
      </c>
      <c r="F214" s="195" t="s">
        <v>1311</v>
      </c>
      <c r="G214" s="13"/>
      <c r="H214" s="196">
        <v>0.83299999999999996</v>
      </c>
      <c r="I214" s="197"/>
      <c r="J214" s="13"/>
      <c r="K214" s="13"/>
      <c r="L214" s="193"/>
      <c r="M214" s="198"/>
      <c r="N214" s="199"/>
      <c r="O214" s="199"/>
      <c r="P214" s="199"/>
      <c r="Q214" s="199"/>
      <c r="R214" s="199"/>
      <c r="S214" s="199"/>
      <c r="T214" s="20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94" t="s">
        <v>164</v>
      </c>
      <c r="AU214" s="194" t="s">
        <v>22</v>
      </c>
      <c r="AV214" s="13" t="s">
        <v>22</v>
      </c>
      <c r="AW214" s="13" t="s">
        <v>43</v>
      </c>
      <c r="AX214" s="13" t="s">
        <v>82</v>
      </c>
      <c r="AY214" s="194" t="s">
        <v>152</v>
      </c>
    </row>
    <row r="215" s="13" customFormat="1">
      <c r="A215" s="13"/>
      <c r="B215" s="193"/>
      <c r="C215" s="13"/>
      <c r="D215" s="191" t="s">
        <v>164</v>
      </c>
      <c r="E215" s="194" t="s">
        <v>3</v>
      </c>
      <c r="F215" s="195" t="s">
        <v>1312</v>
      </c>
      <c r="G215" s="13"/>
      <c r="H215" s="196">
        <v>0.83299999999999996</v>
      </c>
      <c r="I215" s="197"/>
      <c r="J215" s="13"/>
      <c r="K215" s="13"/>
      <c r="L215" s="193"/>
      <c r="M215" s="198"/>
      <c r="N215" s="199"/>
      <c r="O215" s="199"/>
      <c r="P215" s="199"/>
      <c r="Q215" s="199"/>
      <c r="R215" s="199"/>
      <c r="S215" s="199"/>
      <c r="T215" s="20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94" t="s">
        <v>164</v>
      </c>
      <c r="AU215" s="194" t="s">
        <v>22</v>
      </c>
      <c r="AV215" s="13" t="s">
        <v>22</v>
      </c>
      <c r="AW215" s="13" t="s">
        <v>43</v>
      </c>
      <c r="AX215" s="13" t="s">
        <v>82</v>
      </c>
      <c r="AY215" s="194" t="s">
        <v>152</v>
      </c>
    </row>
    <row r="216" s="13" customFormat="1">
      <c r="A216" s="13"/>
      <c r="B216" s="193"/>
      <c r="C216" s="13"/>
      <c r="D216" s="191" t="s">
        <v>164</v>
      </c>
      <c r="E216" s="194" t="s">
        <v>3</v>
      </c>
      <c r="F216" s="195" t="s">
        <v>1313</v>
      </c>
      <c r="G216" s="13"/>
      <c r="H216" s="196">
        <v>0.83299999999999996</v>
      </c>
      <c r="I216" s="197"/>
      <c r="J216" s="13"/>
      <c r="K216" s="13"/>
      <c r="L216" s="193"/>
      <c r="M216" s="198"/>
      <c r="N216" s="199"/>
      <c r="O216" s="199"/>
      <c r="P216" s="199"/>
      <c r="Q216" s="199"/>
      <c r="R216" s="199"/>
      <c r="S216" s="199"/>
      <c r="T216" s="20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4" t="s">
        <v>164</v>
      </c>
      <c r="AU216" s="194" t="s">
        <v>22</v>
      </c>
      <c r="AV216" s="13" t="s">
        <v>22</v>
      </c>
      <c r="AW216" s="13" t="s">
        <v>43</v>
      </c>
      <c r="AX216" s="13" t="s">
        <v>82</v>
      </c>
      <c r="AY216" s="194" t="s">
        <v>152</v>
      </c>
    </row>
    <row r="217" s="13" customFormat="1">
      <c r="A217" s="13"/>
      <c r="B217" s="193"/>
      <c r="C217" s="13"/>
      <c r="D217" s="191" t="s">
        <v>164</v>
      </c>
      <c r="E217" s="194" t="s">
        <v>3</v>
      </c>
      <c r="F217" s="195" t="s">
        <v>1314</v>
      </c>
      <c r="G217" s="13"/>
      <c r="H217" s="196">
        <v>0.83299999999999996</v>
      </c>
      <c r="I217" s="197"/>
      <c r="J217" s="13"/>
      <c r="K217" s="13"/>
      <c r="L217" s="193"/>
      <c r="M217" s="198"/>
      <c r="N217" s="199"/>
      <c r="O217" s="199"/>
      <c r="P217" s="199"/>
      <c r="Q217" s="199"/>
      <c r="R217" s="199"/>
      <c r="S217" s="199"/>
      <c r="T217" s="200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94" t="s">
        <v>164</v>
      </c>
      <c r="AU217" s="194" t="s">
        <v>22</v>
      </c>
      <c r="AV217" s="13" t="s">
        <v>22</v>
      </c>
      <c r="AW217" s="13" t="s">
        <v>43</v>
      </c>
      <c r="AX217" s="13" t="s">
        <v>82</v>
      </c>
      <c r="AY217" s="194" t="s">
        <v>152</v>
      </c>
    </row>
    <row r="218" s="13" customFormat="1">
      <c r="A218" s="13"/>
      <c r="B218" s="193"/>
      <c r="C218" s="13"/>
      <c r="D218" s="191" t="s">
        <v>164</v>
      </c>
      <c r="E218" s="194" t="s">
        <v>3</v>
      </c>
      <c r="F218" s="195" t="s">
        <v>1315</v>
      </c>
      <c r="G218" s="13"/>
      <c r="H218" s="196">
        <v>10.989000000000001</v>
      </c>
      <c r="I218" s="197"/>
      <c r="J218" s="13"/>
      <c r="K218" s="13"/>
      <c r="L218" s="193"/>
      <c r="M218" s="198"/>
      <c r="N218" s="199"/>
      <c r="O218" s="199"/>
      <c r="P218" s="199"/>
      <c r="Q218" s="199"/>
      <c r="R218" s="199"/>
      <c r="S218" s="199"/>
      <c r="T218" s="20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94" t="s">
        <v>164</v>
      </c>
      <c r="AU218" s="194" t="s">
        <v>22</v>
      </c>
      <c r="AV218" s="13" t="s">
        <v>22</v>
      </c>
      <c r="AW218" s="13" t="s">
        <v>43</v>
      </c>
      <c r="AX218" s="13" t="s">
        <v>82</v>
      </c>
      <c r="AY218" s="194" t="s">
        <v>152</v>
      </c>
    </row>
    <row r="219" s="13" customFormat="1">
      <c r="A219" s="13"/>
      <c r="B219" s="193"/>
      <c r="C219" s="13"/>
      <c r="D219" s="191" t="s">
        <v>164</v>
      </c>
      <c r="E219" s="194" t="s">
        <v>3</v>
      </c>
      <c r="F219" s="195" t="s">
        <v>1316</v>
      </c>
      <c r="G219" s="13"/>
      <c r="H219" s="196">
        <v>1.3740000000000001</v>
      </c>
      <c r="I219" s="197"/>
      <c r="J219" s="13"/>
      <c r="K219" s="13"/>
      <c r="L219" s="193"/>
      <c r="M219" s="198"/>
      <c r="N219" s="199"/>
      <c r="O219" s="199"/>
      <c r="P219" s="199"/>
      <c r="Q219" s="199"/>
      <c r="R219" s="199"/>
      <c r="S219" s="199"/>
      <c r="T219" s="200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94" t="s">
        <v>164</v>
      </c>
      <c r="AU219" s="194" t="s">
        <v>22</v>
      </c>
      <c r="AV219" s="13" t="s">
        <v>22</v>
      </c>
      <c r="AW219" s="13" t="s">
        <v>43</v>
      </c>
      <c r="AX219" s="13" t="s">
        <v>82</v>
      </c>
      <c r="AY219" s="194" t="s">
        <v>152</v>
      </c>
    </row>
    <row r="220" s="14" customFormat="1">
      <c r="A220" s="14"/>
      <c r="B220" s="201"/>
      <c r="C220" s="14"/>
      <c r="D220" s="191" t="s">
        <v>164</v>
      </c>
      <c r="E220" s="202" t="s">
        <v>3</v>
      </c>
      <c r="F220" s="203" t="s">
        <v>166</v>
      </c>
      <c r="G220" s="14"/>
      <c r="H220" s="204">
        <v>23.937999999999999</v>
      </c>
      <c r="I220" s="205"/>
      <c r="J220" s="14"/>
      <c r="K220" s="14"/>
      <c r="L220" s="201"/>
      <c r="M220" s="206"/>
      <c r="N220" s="207"/>
      <c r="O220" s="207"/>
      <c r="P220" s="207"/>
      <c r="Q220" s="207"/>
      <c r="R220" s="207"/>
      <c r="S220" s="207"/>
      <c r="T220" s="208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02" t="s">
        <v>164</v>
      </c>
      <c r="AU220" s="202" t="s">
        <v>22</v>
      </c>
      <c r="AV220" s="14" t="s">
        <v>158</v>
      </c>
      <c r="AW220" s="14" t="s">
        <v>43</v>
      </c>
      <c r="AX220" s="14" t="s">
        <v>89</v>
      </c>
      <c r="AY220" s="202" t="s">
        <v>152</v>
      </c>
    </row>
    <row r="221" s="2" customFormat="1" ht="37.8" customHeight="1">
      <c r="A221" s="37"/>
      <c r="B221" s="171"/>
      <c r="C221" s="172" t="s">
        <v>235</v>
      </c>
      <c r="D221" s="172" t="s">
        <v>154</v>
      </c>
      <c r="E221" s="173" t="s">
        <v>372</v>
      </c>
      <c r="F221" s="174" t="s">
        <v>1317</v>
      </c>
      <c r="G221" s="175" t="s">
        <v>251</v>
      </c>
      <c r="H221" s="176">
        <v>14.375</v>
      </c>
      <c r="I221" s="177"/>
      <c r="J221" s="178">
        <f>ROUND(I221*H221,2)</f>
        <v>0</v>
      </c>
      <c r="K221" s="179"/>
      <c r="L221" s="38"/>
      <c r="M221" s="180" t="s">
        <v>3</v>
      </c>
      <c r="N221" s="181" t="s">
        <v>53</v>
      </c>
      <c r="O221" s="71"/>
      <c r="P221" s="182">
        <f>O221*H221</f>
        <v>0</v>
      </c>
      <c r="Q221" s="182">
        <v>0</v>
      </c>
      <c r="R221" s="182">
        <f>Q221*H221</f>
        <v>0</v>
      </c>
      <c r="S221" s="182">
        <v>0</v>
      </c>
      <c r="T221" s="183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84" t="s">
        <v>158</v>
      </c>
      <c r="AT221" s="184" t="s">
        <v>154</v>
      </c>
      <c r="AU221" s="184" t="s">
        <v>22</v>
      </c>
      <c r="AY221" s="17" t="s">
        <v>152</v>
      </c>
      <c r="BE221" s="185">
        <f>IF(N221="základní",J221,0)</f>
        <v>0</v>
      </c>
      <c r="BF221" s="185">
        <f>IF(N221="snížená",J221,0)</f>
        <v>0</v>
      </c>
      <c r="BG221" s="185">
        <f>IF(N221="zákl. přenesená",J221,0)</f>
        <v>0</v>
      </c>
      <c r="BH221" s="185">
        <f>IF(N221="sníž. přenesená",J221,0)</f>
        <v>0</v>
      </c>
      <c r="BI221" s="185">
        <f>IF(N221="nulová",J221,0)</f>
        <v>0</v>
      </c>
      <c r="BJ221" s="17" t="s">
        <v>89</v>
      </c>
      <c r="BK221" s="185">
        <f>ROUND(I221*H221,2)</f>
        <v>0</v>
      </c>
      <c r="BL221" s="17" t="s">
        <v>158</v>
      </c>
      <c r="BM221" s="184" t="s">
        <v>1318</v>
      </c>
    </row>
    <row r="222" s="2" customFormat="1">
      <c r="A222" s="37"/>
      <c r="B222" s="38"/>
      <c r="C222" s="37"/>
      <c r="D222" s="186" t="s">
        <v>160</v>
      </c>
      <c r="E222" s="37"/>
      <c r="F222" s="187" t="s">
        <v>1319</v>
      </c>
      <c r="G222" s="37"/>
      <c r="H222" s="37"/>
      <c r="I222" s="188"/>
      <c r="J222" s="37"/>
      <c r="K222" s="37"/>
      <c r="L222" s="38"/>
      <c r="M222" s="189"/>
      <c r="N222" s="190"/>
      <c r="O222" s="71"/>
      <c r="P222" s="71"/>
      <c r="Q222" s="71"/>
      <c r="R222" s="71"/>
      <c r="S222" s="71"/>
      <c r="T222" s="72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7" t="s">
        <v>160</v>
      </c>
      <c r="AU222" s="17" t="s">
        <v>22</v>
      </c>
    </row>
    <row r="223" s="13" customFormat="1">
      <c r="A223" s="13"/>
      <c r="B223" s="193"/>
      <c r="C223" s="13"/>
      <c r="D223" s="191" t="s">
        <v>164</v>
      </c>
      <c r="E223" s="194" t="s">
        <v>3</v>
      </c>
      <c r="F223" s="195" t="s">
        <v>1276</v>
      </c>
      <c r="G223" s="13"/>
      <c r="H223" s="196">
        <v>1.1000000000000001</v>
      </c>
      <c r="I223" s="197"/>
      <c r="J223" s="13"/>
      <c r="K223" s="13"/>
      <c r="L223" s="193"/>
      <c r="M223" s="198"/>
      <c r="N223" s="199"/>
      <c r="O223" s="199"/>
      <c r="P223" s="199"/>
      <c r="Q223" s="199"/>
      <c r="R223" s="199"/>
      <c r="S223" s="199"/>
      <c r="T223" s="20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4" t="s">
        <v>164</v>
      </c>
      <c r="AU223" s="194" t="s">
        <v>22</v>
      </c>
      <c r="AV223" s="13" t="s">
        <v>22</v>
      </c>
      <c r="AW223" s="13" t="s">
        <v>43</v>
      </c>
      <c r="AX223" s="13" t="s">
        <v>82</v>
      </c>
      <c r="AY223" s="194" t="s">
        <v>152</v>
      </c>
    </row>
    <row r="224" s="13" customFormat="1">
      <c r="A224" s="13"/>
      <c r="B224" s="193"/>
      <c r="C224" s="13"/>
      <c r="D224" s="191" t="s">
        <v>164</v>
      </c>
      <c r="E224" s="194" t="s">
        <v>3</v>
      </c>
      <c r="F224" s="195" t="s">
        <v>1277</v>
      </c>
      <c r="G224" s="13"/>
      <c r="H224" s="196">
        <v>1.1000000000000001</v>
      </c>
      <c r="I224" s="197"/>
      <c r="J224" s="13"/>
      <c r="K224" s="13"/>
      <c r="L224" s="193"/>
      <c r="M224" s="198"/>
      <c r="N224" s="199"/>
      <c r="O224" s="199"/>
      <c r="P224" s="199"/>
      <c r="Q224" s="199"/>
      <c r="R224" s="199"/>
      <c r="S224" s="199"/>
      <c r="T224" s="20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94" t="s">
        <v>164</v>
      </c>
      <c r="AU224" s="194" t="s">
        <v>22</v>
      </c>
      <c r="AV224" s="13" t="s">
        <v>22</v>
      </c>
      <c r="AW224" s="13" t="s">
        <v>43</v>
      </c>
      <c r="AX224" s="13" t="s">
        <v>82</v>
      </c>
      <c r="AY224" s="194" t="s">
        <v>152</v>
      </c>
    </row>
    <row r="225" s="13" customFormat="1">
      <c r="A225" s="13"/>
      <c r="B225" s="193"/>
      <c r="C225" s="13"/>
      <c r="D225" s="191" t="s">
        <v>164</v>
      </c>
      <c r="E225" s="194" t="s">
        <v>3</v>
      </c>
      <c r="F225" s="195" t="s">
        <v>1278</v>
      </c>
      <c r="G225" s="13"/>
      <c r="H225" s="196">
        <v>1.6499999999999999</v>
      </c>
      <c r="I225" s="197"/>
      <c r="J225" s="13"/>
      <c r="K225" s="13"/>
      <c r="L225" s="193"/>
      <c r="M225" s="198"/>
      <c r="N225" s="199"/>
      <c r="O225" s="199"/>
      <c r="P225" s="199"/>
      <c r="Q225" s="199"/>
      <c r="R225" s="199"/>
      <c r="S225" s="199"/>
      <c r="T225" s="200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4" t="s">
        <v>164</v>
      </c>
      <c r="AU225" s="194" t="s">
        <v>22</v>
      </c>
      <c r="AV225" s="13" t="s">
        <v>22</v>
      </c>
      <c r="AW225" s="13" t="s">
        <v>43</v>
      </c>
      <c r="AX225" s="13" t="s">
        <v>82</v>
      </c>
      <c r="AY225" s="194" t="s">
        <v>152</v>
      </c>
    </row>
    <row r="226" s="13" customFormat="1">
      <c r="A226" s="13"/>
      <c r="B226" s="193"/>
      <c r="C226" s="13"/>
      <c r="D226" s="191" t="s">
        <v>164</v>
      </c>
      <c r="E226" s="194" t="s">
        <v>3</v>
      </c>
      <c r="F226" s="195" t="s">
        <v>1279</v>
      </c>
      <c r="G226" s="13"/>
      <c r="H226" s="196">
        <v>1.1000000000000001</v>
      </c>
      <c r="I226" s="197"/>
      <c r="J226" s="13"/>
      <c r="K226" s="13"/>
      <c r="L226" s="193"/>
      <c r="M226" s="198"/>
      <c r="N226" s="199"/>
      <c r="O226" s="199"/>
      <c r="P226" s="199"/>
      <c r="Q226" s="199"/>
      <c r="R226" s="199"/>
      <c r="S226" s="199"/>
      <c r="T226" s="20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94" t="s">
        <v>164</v>
      </c>
      <c r="AU226" s="194" t="s">
        <v>22</v>
      </c>
      <c r="AV226" s="13" t="s">
        <v>22</v>
      </c>
      <c r="AW226" s="13" t="s">
        <v>43</v>
      </c>
      <c r="AX226" s="13" t="s">
        <v>82</v>
      </c>
      <c r="AY226" s="194" t="s">
        <v>152</v>
      </c>
    </row>
    <row r="227" s="13" customFormat="1">
      <c r="A227" s="13"/>
      <c r="B227" s="193"/>
      <c r="C227" s="13"/>
      <c r="D227" s="191" t="s">
        <v>164</v>
      </c>
      <c r="E227" s="194" t="s">
        <v>3</v>
      </c>
      <c r="F227" s="195" t="s">
        <v>1280</v>
      </c>
      <c r="G227" s="13"/>
      <c r="H227" s="196">
        <v>0.5</v>
      </c>
      <c r="I227" s="197"/>
      <c r="J227" s="13"/>
      <c r="K227" s="13"/>
      <c r="L227" s="193"/>
      <c r="M227" s="198"/>
      <c r="N227" s="199"/>
      <c r="O227" s="199"/>
      <c r="P227" s="199"/>
      <c r="Q227" s="199"/>
      <c r="R227" s="199"/>
      <c r="S227" s="199"/>
      <c r="T227" s="200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94" t="s">
        <v>164</v>
      </c>
      <c r="AU227" s="194" t="s">
        <v>22</v>
      </c>
      <c r="AV227" s="13" t="s">
        <v>22</v>
      </c>
      <c r="AW227" s="13" t="s">
        <v>43</v>
      </c>
      <c r="AX227" s="13" t="s">
        <v>82</v>
      </c>
      <c r="AY227" s="194" t="s">
        <v>152</v>
      </c>
    </row>
    <row r="228" s="13" customFormat="1">
      <c r="A228" s="13"/>
      <c r="B228" s="193"/>
      <c r="C228" s="13"/>
      <c r="D228" s="191" t="s">
        <v>164</v>
      </c>
      <c r="E228" s="194" t="s">
        <v>3</v>
      </c>
      <c r="F228" s="195" t="s">
        <v>1281</v>
      </c>
      <c r="G228" s="13"/>
      <c r="H228" s="196">
        <v>0.5</v>
      </c>
      <c r="I228" s="197"/>
      <c r="J228" s="13"/>
      <c r="K228" s="13"/>
      <c r="L228" s="193"/>
      <c r="M228" s="198"/>
      <c r="N228" s="199"/>
      <c r="O228" s="199"/>
      <c r="P228" s="199"/>
      <c r="Q228" s="199"/>
      <c r="R228" s="199"/>
      <c r="S228" s="199"/>
      <c r="T228" s="200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194" t="s">
        <v>164</v>
      </c>
      <c r="AU228" s="194" t="s">
        <v>22</v>
      </c>
      <c r="AV228" s="13" t="s">
        <v>22</v>
      </c>
      <c r="AW228" s="13" t="s">
        <v>43</v>
      </c>
      <c r="AX228" s="13" t="s">
        <v>82</v>
      </c>
      <c r="AY228" s="194" t="s">
        <v>152</v>
      </c>
    </row>
    <row r="229" s="13" customFormat="1">
      <c r="A229" s="13"/>
      <c r="B229" s="193"/>
      <c r="C229" s="13"/>
      <c r="D229" s="191" t="s">
        <v>164</v>
      </c>
      <c r="E229" s="194" t="s">
        <v>3</v>
      </c>
      <c r="F229" s="195" t="s">
        <v>1282</v>
      </c>
      <c r="G229" s="13"/>
      <c r="H229" s="196">
        <v>0.5</v>
      </c>
      <c r="I229" s="197"/>
      <c r="J229" s="13"/>
      <c r="K229" s="13"/>
      <c r="L229" s="193"/>
      <c r="M229" s="198"/>
      <c r="N229" s="199"/>
      <c r="O229" s="199"/>
      <c r="P229" s="199"/>
      <c r="Q229" s="199"/>
      <c r="R229" s="199"/>
      <c r="S229" s="199"/>
      <c r="T229" s="200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94" t="s">
        <v>164</v>
      </c>
      <c r="AU229" s="194" t="s">
        <v>22</v>
      </c>
      <c r="AV229" s="13" t="s">
        <v>22</v>
      </c>
      <c r="AW229" s="13" t="s">
        <v>43</v>
      </c>
      <c r="AX229" s="13" t="s">
        <v>82</v>
      </c>
      <c r="AY229" s="194" t="s">
        <v>152</v>
      </c>
    </row>
    <row r="230" s="13" customFormat="1">
      <c r="A230" s="13"/>
      <c r="B230" s="193"/>
      <c r="C230" s="13"/>
      <c r="D230" s="191" t="s">
        <v>164</v>
      </c>
      <c r="E230" s="194" t="s">
        <v>3</v>
      </c>
      <c r="F230" s="195" t="s">
        <v>1283</v>
      </c>
      <c r="G230" s="13"/>
      <c r="H230" s="196">
        <v>0.5</v>
      </c>
      <c r="I230" s="197"/>
      <c r="J230" s="13"/>
      <c r="K230" s="13"/>
      <c r="L230" s="193"/>
      <c r="M230" s="198"/>
      <c r="N230" s="199"/>
      <c r="O230" s="199"/>
      <c r="P230" s="199"/>
      <c r="Q230" s="199"/>
      <c r="R230" s="199"/>
      <c r="S230" s="199"/>
      <c r="T230" s="20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194" t="s">
        <v>164</v>
      </c>
      <c r="AU230" s="194" t="s">
        <v>22</v>
      </c>
      <c r="AV230" s="13" t="s">
        <v>22</v>
      </c>
      <c r="AW230" s="13" t="s">
        <v>43</v>
      </c>
      <c r="AX230" s="13" t="s">
        <v>82</v>
      </c>
      <c r="AY230" s="194" t="s">
        <v>152</v>
      </c>
    </row>
    <row r="231" s="13" customFormat="1">
      <c r="A231" s="13"/>
      <c r="B231" s="193"/>
      <c r="C231" s="13"/>
      <c r="D231" s="191" t="s">
        <v>164</v>
      </c>
      <c r="E231" s="194" t="s">
        <v>3</v>
      </c>
      <c r="F231" s="195" t="s">
        <v>1284</v>
      </c>
      <c r="G231" s="13"/>
      <c r="H231" s="196">
        <v>6.5999999999999996</v>
      </c>
      <c r="I231" s="197"/>
      <c r="J231" s="13"/>
      <c r="K231" s="13"/>
      <c r="L231" s="193"/>
      <c r="M231" s="198"/>
      <c r="N231" s="199"/>
      <c r="O231" s="199"/>
      <c r="P231" s="199"/>
      <c r="Q231" s="199"/>
      <c r="R231" s="199"/>
      <c r="S231" s="199"/>
      <c r="T231" s="20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94" t="s">
        <v>164</v>
      </c>
      <c r="AU231" s="194" t="s">
        <v>22</v>
      </c>
      <c r="AV231" s="13" t="s">
        <v>22</v>
      </c>
      <c r="AW231" s="13" t="s">
        <v>43</v>
      </c>
      <c r="AX231" s="13" t="s">
        <v>82</v>
      </c>
      <c r="AY231" s="194" t="s">
        <v>152</v>
      </c>
    </row>
    <row r="232" s="13" customFormat="1">
      <c r="A232" s="13"/>
      <c r="B232" s="193"/>
      <c r="C232" s="13"/>
      <c r="D232" s="191" t="s">
        <v>164</v>
      </c>
      <c r="E232" s="194" t="s">
        <v>3</v>
      </c>
      <c r="F232" s="195" t="s">
        <v>1285</v>
      </c>
      <c r="G232" s="13"/>
      <c r="H232" s="196">
        <v>0.82499999999999996</v>
      </c>
      <c r="I232" s="197"/>
      <c r="J232" s="13"/>
      <c r="K232" s="13"/>
      <c r="L232" s="193"/>
      <c r="M232" s="198"/>
      <c r="N232" s="199"/>
      <c r="O232" s="199"/>
      <c r="P232" s="199"/>
      <c r="Q232" s="199"/>
      <c r="R232" s="199"/>
      <c r="S232" s="199"/>
      <c r="T232" s="20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94" t="s">
        <v>164</v>
      </c>
      <c r="AU232" s="194" t="s">
        <v>22</v>
      </c>
      <c r="AV232" s="13" t="s">
        <v>22</v>
      </c>
      <c r="AW232" s="13" t="s">
        <v>43</v>
      </c>
      <c r="AX232" s="13" t="s">
        <v>82</v>
      </c>
      <c r="AY232" s="194" t="s">
        <v>152</v>
      </c>
    </row>
    <row r="233" s="14" customFormat="1">
      <c r="A233" s="14"/>
      <c r="B233" s="201"/>
      <c r="C233" s="14"/>
      <c r="D233" s="191" t="s">
        <v>164</v>
      </c>
      <c r="E233" s="202" t="s">
        <v>3</v>
      </c>
      <c r="F233" s="203" t="s">
        <v>166</v>
      </c>
      <c r="G233" s="14"/>
      <c r="H233" s="204">
        <v>14.375</v>
      </c>
      <c r="I233" s="205"/>
      <c r="J233" s="14"/>
      <c r="K233" s="14"/>
      <c r="L233" s="201"/>
      <c r="M233" s="206"/>
      <c r="N233" s="207"/>
      <c r="O233" s="207"/>
      <c r="P233" s="207"/>
      <c r="Q233" s="207"/>
      <c r="R233" s="207"/>
      <c r="S233" s="207"/>
      <c r="T233" s="208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02" t="s">
        <v>164</v>
      </c>
      <c r="AU233" s="202" t="s">
        <v>22</v>
      </c>
      <c r="AV233" s="14" t="s">
        <v>158</v>
      </c>
      <c r="AW233" s="14" t="s">
        <v>43</v>
      </c>
      <c r="AX233" s="14" t="s">
        <v>89</v>
      </c>
      <c r="AY233" s="202" t="s">
        <v>152</v>
      </c>
    </row>
    <row r="234" s="2" customFormat="1" ht="44.25" customHeight="1">
      <c r="A234" s="37"/>
      <c r="B234" s="171"/>
      <c r="C234" s="172" t="s">
        <v>241</v>
      </c>
      <c r="D234" s="172" t="s">
        <v>154</v>
      </c>
      <c r="E234" s="173" t="s">
        <v>1320</v>
      </c>
      <c r="F234" s="174" t="s">
        <v>1321</v>
      </c>
      <c r="G234" s="175" t="s">
        <v>251</v>
      </c>
      <c r="H234" s="176">
        <v>33.630000000000003</v>
      </c>
      <c r="I234" s="177"/>
      <c r="J234" s="178">
        <f>ROUND(I234*H234,2)</f>
        <v>0</v>
      </c>
      <c r="K234" s="179"/>
      <c r="L234" s="38"/>
      <c r="M234" s="180" t="s">
        <v>3</v>
      </c>
      <c r="N234" s="181" t="s">
        <v>53</v>
      </c>
      <c r="O234" s="71"/>
      <c r="P234" s="182">
        <f>O234*H234</f>
        <v>0</v>
      </c>
      <c r="Q234" s="182">
        <v>0</v>
      </c>
      <c r="R234" s="182">
        <f>Q234*H234</f>
        <v>0</v>
      </c>
      <c r="S234" s="182">
        <v>0</v>
      </c>
      <c r="T234" s="183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84" t="s">
        <v>158</v>
      </c>
      <c r="AT234" s="184" t="s">
        <v>154</v>
      </c>
      <c r="AU234" s="184" t="s">
        <v>22</v>
      </c>
      <c r="AY234" s="17" t="s">
        <v>152</v>
      </c>
      <c r="BE234" s="185">
        <f>IF(N234="základní",J234,0)</f>
        <v>0</v>
      </c>
      <c r="BF234" s="185">
        <f>IF(N234="snížená",J234,0)</f>
        <v>0</v>
      </c>
      <c r="BG234" s="185">
        <f>IF(N234="zákl. přenesená",J234,0)</f>
        <v>0</v>
      </c>
      <c r="BH234" s="185">
        <f>IF(N234="sníž. přenesená",J234,0)</f>
        <v>0</v>
      </c>
      <c r="BI234" s="185">
        <f>IF(N234="nulová",J234,0)</f>
        <v>0</v>
      </c>
      <c r="BJ234" s="17" t="s">
        <v>89</v>
      </c>
      <c r="BK234" s="185">
        <f>ROUND(I234*H234,2)</f>
        <v>0</v>
      </c>
      <c r="BL234" s="17" t="s">
        <v>158</v>
      </c>
      <c r="BM234" s="184" t="s">
        <v>1322</v>
      </c>
    </row>
    <row r="235" s="2" customFormat="1">
      <c r="A235" s="37"/>
      <c r="B235" s="38"/>
      <c r="C235" s="37"/>
      <c r="D235" s="186" t="s">
        <v>160</v>
      </c>
      <c r="E235" s="37"/>
      <c r="F235" s="187" t="s">
        <v>1323</v>
      </c>
      <c r="G235" s="37"/>
      <c r="H235" s="37"/>
      <c r="I235" s="188"/>
      <c r="J235" s="37"/>
      <c r="K235" s="37"/>
      <c r="L235" s="38"/>
      <c r="M235" s="189"/>
      <c r="N235" s="190"/>
      <c r="O235" s="71"/>
      <c r="P235" s="71"/>
      <c r="Q235" s="71"/>
      <c r="R235" s="71"/>
      <c r="S235" s="71"/>
      <c r="T235" s="72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7" t="s">
        <v>160</v>
      </c>
      <c r="AU235" s="17" t="s">
        <v>22</v>
      </c>
    </row>
    <row r="236" s="13" customFormat="1">
      <c r="A236" s="13"/>
      <c r="B236" s="193"/>
      <c r="C236" s="13"/>
      <c r="D236" s="191" t="s">
        <v>164</v>
      </c>
      <c r="E236" s="194" t="s">
        <v>3</v>
      </c>
      <c r="F236" s="195" t="s">
        <v>1263</v>
      </c>
      <c r="G236" s="13"/>
      <c r="H236" s="196">
        <v>2.2000000000000002</v>
      </c>
      <c r="I236" s="197"/>
      <c r="J236" s="13"/>
      <c r="K236" s="13"/>
      <c r="L236" s="193"/>
      <c r="M236" s="198"/>
      <c r="N236" s="199"/>
      <c r="O236" s="199"/>
      <c r="P236" s="199"/>
      <c r="Q236" s="199"/>
      <c r="R236" s="199"/>
      <c r="S236" s="199"/>
      <c r="T236" s="20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94" t="s">
        <v>164</v>
      </c>
      <c r="AU236" s="194" t="s">
        <v>22</v>
      </c>
      <c r="AV236" s="13" t="s">
        <v>22</v>
      </c>
      <c r="AW236" s="13" t="s">
        <v>43</v>
      </c>
      <c r="AX236" s="13" t="s">
        <v>82</v>
      </c>
      <c r="AY236" s="194" t="s">
        <v>152</v>
      </c>
    </row>
    <row r="237" s="13" customFormat="1">
      <c r="A237" s="13"/>
      <c r="B237" s="193"/>
      <c r="C237" s="13"/>
      <c r="D237" s="191" t="s">
        <v>164</v>
      </c>
      <c r="E237" s="194" t="s">
        <v>3</v>
      </c>
      <c r="F237" s="195" t="s">
        <v>1264</v>
      </c>
      <c r="G237" s="13"/>
      <c r="H237" s="196">
        <v>2.2000000000000002</v>
      </c>
      <c r="I237" s="197"/>
      <c r="J237" s="13"/>
      <c r="K237" s="13"/>
      <c r="L237" s="193"/>
      <c r="M237" s="198"/>
      <c r="N237" s="199"/>
      <c r="O237" s="199"/>
      <c r="P237" s="199"/>
      <c r="Q237" s="199"/>
      <c r="R237" s="199"/>
      <c r="S237" s="199"/>
      <c r="T237" s="200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194" t="s">
        <v>164</v>
      </c>
      <c r="AU237" s="194" t="s">
        <v>22</v>
      </c>
      <c r="AV237" s="13" t="s">
        <v>22</v>
      </c>
      <c r="AW237" s="13" t="s">
        <v>43</v>
      </c>
      <c r="AX237" s="13" t="s">
        <v>82</v>
      </c>
      <c r="AY237" s="194" t="s">
        <v>152</v>
      </c>
    </row>
    <row r="238" s="13" customFormat="1">
      <c r="A238" s="13"/>
      <c r="B238" s="193"/>
      <c r="C238" s="13"/>
      <c r="D238" s="191" t="s">
        <v>164</v>
      </c>
      <c r="E238" s="194" t="s">
        <v>3</v>
      </c>
      <c r="F238" s="195" t="s">
        <v>1265</v>
      </c>
      <c r="G238" s="13"/>
      <c r="H238" s="196">
        <v>3.2999999999999998</v>
      </c>
      <c r="I238" s="197"/>
      <c r="J238" s="13"/>
      <c r="K238" s="13"/>
      <c r="L238" s="193"/>
      <c r="M238" s="198"/>
      <c r="N238" s="199"/>
      <c r="O238" s="199"/>
      <c r="P238" s="199"/>
      <c r="Q238" s="199"/>
      <c r="R238" s="199"/>
      <c r="S238" s="199"/>
      <c r="T238" s="20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94" t="s">
        <v>164</v>
      </c>
      <c r="AU238" s="194" t="s">
        <v>22</v>
      </c>
      <c r="AV238" s="13" t="s">
        <v>22</v>
      </c>
      <c r="AW238" s="13" t="s">
        <v>43</v>
      </c>
      <c r="AX238" s="13" t="s">
        <v>82</v>
      </c>
      <c r="AY238" s="194" t="s">
        <v>152</v>
      </c>
    </row>
    <row r="239" s="13" customFormat="1">
      <c r="A239" s="13"/>
      <c r="B239" s="193"/>
      <c r="C239" s="13"/>
      <c r="D239" s="191" t="s">
        <v>164</v>
      </c>
      <c r="E239" s="194" t="s">
        <v>3</v>
      </c>
      <c r="F239" s="195" t="s">
        <v>1266</v>
      </c>
      <c r="G239" s="13"/>
      <c r="H239" s="196">
        <v>2.2000000000000002</v>
      </c>
      <c r="I239" s="197"/>
      <c r="J239" s="13"/>
      <c r="K239" s="13"/>
      <c r="L239" s="193"/>
      <c r="M239" s="198"/>
      <c r="N239" s="199"/>
      <c r="O239" s="199"/>
      <c r="P239" s="199"/>
      <c r="Q239" s="199"/>
      <c r="R239" s="199"/>
      <c r="S239" s="199"/>
      <c r="T239" s="200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94" t="s">
        <v>164</v>
      </c>
      <c r="AU239" s="194" t="s">
        <v>22</v>
      </c>
      <c r="AV239" s="13" t="s">
        <v>22</v>
      </c>
      <c r="AW239" s="13" t="s">
        <v>43</v>
      </c>
      <c r="AX239" s="13" t="s">
        <v>82</v>
      </c>
      <c r="AY239" s="194" t="s">
        <v>152</v>
      </c>
    </row>
    <row r="240" s="13" customFormat="1">
      <c r="A240" s="13"/>
      <c r="B240" s="193"/>
      <c r="C240" s="13"/>
      <c r="D240" s="191" t="s">
        <v>164</v>
      </c>
      <c r="E240" s="194" t="s">
        <v>3</v>
      </c>
      <c r="F240" s="195" t="s">
        <v>1267</v>
      </c>
      <c r="G240" s="13"/>
      <c r="H240" s="196">
        <v>0.90000000000000002</v>
      </c>
      <c r="I240" s="197"/>
      <c r="J240" s="13"/>
      <c r="K240" s="13"/>
      <c r="L240" s="193"/>
      <c r="M240" s="198"/>
      <c r="N240" s="199"/>
      <c r="O240" s="199"/>
      <c r="P240" s="199"/>
      <c r="Q240" s="199"/>
      <c r="R240" s="199"/>
      <c r="S240" s="199"/>
      <c r="T240" s="20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94" t="s">
        <v>164</v>
      </c>
      <c r="AU240" s="194" t="s">
        <v>22</v>
      </c>
      <c r="AV240" s="13" t="s">
        <v>22</v>
      </c>
      <c r="AW240" s="13" t="s">
        <v>43</v>
      </c>
      <c r="AX240" s="13" t="s">
        <v>82</v>
      </c>
      <c r="AY240" s="194" t="s">
        <v>152</v>
      </c>
    </row>
    <row r="241" s="13" customFormat="1">
      <c r="A241" s="13"/>
      <c r="B241" s="193"/>
      <c r="C241" s="13"/>
      <c r="D241" s="191" t="s">
        <v>164</v>
      </c>
      <c r="E241" s="194" t="s">
        <v>3</v>
      </c>
      <c r="F241" s="195" t="s">
        <v>1268</v>
      </c>
      <c r="G241" s="13"/>
      <c r="H241" s="196">
        <v>0.90000000000000002</v>
      </c>
      <c r="I241" s="197"/>
      <c r="J241" s="13"/>
      <c r="K241" s="13"/>
      <c r="L241" s="193"/>
      <c r="M241" s="198"/>
      <c r="N241" s="199"/>
      <c r="O241" s="199"/>
      <c r="P241" s="199"/>
      <c r="Q241" s="199"/>
      <c r="R241" s="199"/>
      <c r="S241" s="199"/>
      <c r="T241" s="20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94" t="s">
        <v>164</v>
      </c>
      <c r="AU241" s="194" t="s">
        <v>22</v>
      </c>
      <c r="AV241" s="13" t="s">
        <v>22</v>
      </c>
      <c r="AW241" s="13" t="s">
        <v>43</v>
      </c>
      <c r="AX241" s="13" t="s">
        <v>82</v>
      </c>
      <c r="AY241" s="194" t="s">
        <v>152</v>
      </c>
    </row>
    <row r="242" s="13" customFormat="1">
      <c r="A242" s="13"/>
      <c r="B242" s="193"/>
      <c r="C242" s="13"/>
      <c r="D242" s="191" t="s">
        <v>164</v>
      </c>
      <c r="E242" s="194" t="s">
        <v>3</v>
      </c>
      <c r="F242" s="195" t="s">
        <v>1269</v>
      </c>
      <c r="G242" s="13"/>
      <c r="H242" s="196">
        <v>0.90000000000000002</v>
      </c>
      <c r="I242" s="197"/>
      <c r="J242" s="13"/>
      <c r="K242" s="13"/>
      <c r="L242" s="193"/>
      <c r="M242" s="198"/>
      <c r="N242" s="199"/>
      <c r="O242" s="199"/>
      <c r="P242" s="199"/>
      <c r="Q242" s="199"/>
      <c r="R242" s="199"/>
      <c r="S242" s="199"/>
      <c r="T242" s="20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94" t="s">
        <v>164</v>
      </c>
      <c r="AU242" s="194" t="s">
        <v>22</v>
      </c>
      <c r="AV242" s="13" t="s">
        <v>22</v>
      </c>
      <c r="AW242" s="13" t="s">
        <v>43</v>
      </c>
      <c r="AX242" s="13" t="s">
        <v>82</v>
      </c>
      <c r="AY242" s="194" t="s">
        <v>152</v>
      </c>
    </row>
    <row r="243" s="13" customFormat="1">
      <c r="A243" s="13"/>
      <c r="B243" s="193"/>
      <c r="C243" s="13"/>
      <c r="D243" s="191" t="s">
        <v>164</v>
      </c>
      <c r="E243" s="194" t="s">
        <v>3</v>
      </c>
      <c r="F243" s="195" t="s">
        <v>1270</v>
      </c>
      <c r="G243" s="13"/>
      <c r="H243" s="196">
        <v>0.90000000000000002</v>
      </c>
      <c r="I243" s="197"/>
      <c r="J243" s="13"/>
      <c r="K243" s="13"/>
      <c r="L243" s="193"/>
      <c r="M243" s="198"/>
      <c r="N243" s="199"/>
      <c r="O243" s="199"/>
      <c r="P243" s="199"/>
      <c r="Q243" s="199"/>
      <c r="R243" s="199"/>
      <c r="S243" s="199"/>
      <c r="T243" s="200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194" t="s">
        <v>164</v>
      </c>
      <c r="AU243" s="194" t="s">
        <v>22</v>
      </c>
      <c r="AV243" s="13" t="s">
        <v>22</v>
      </c>
      <c r="AW243" s="13" t="s">
        <v>43</v>
      </c>
      <c r="AX243" s="13" t="s">
        <v>82</v>
      </c>
      <c r="AY243" s="194" t="s">
        <v>152</v>
      </c>
    </row>
    <row r="244" s="13" customFormat="1">
      <c r="A244" s="13"/>
      <c r="B244" s="193"/>
      <c r="C244" s="13"/>
      <c r="D244" s="191" t="s">
        <v>164</v>
      </c>
      <c r="E244" s="194" t="s">
        <v>3</v>
      </c>
      <c r="F244" s="195" t="s">
        <v>1271</v>
      </c>
      <c r="G244" s="13"/>
      <c r="H244" s="196">
        <v>18.48</v>
      </c>
      <c r="I244" s="197"/>
      <c r="J244" s="13"/>
      <c r="K244" s="13"/>
      <c r="L244" s="193"/>
      <c r="M244" s="198"/>
      <c r="N244" s="199"/>
      <c r="O244" s="199"/>
      <c r="P244" s="199"/>
      <c r="Q244" s="199"/>
      <c r="R244" s="199"/>
      <c r="S244" s="199"/>
      <c r="T244" s="20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4" t="s">
        <v>164</v>
      </c>
      <c r="AU244" s="194" t="s">
        <v>22</v>
      </c>
      <c r="AV244" s="13" t="s">
        <v>22</v>
      </c>
      <c r="AW244" s="13" t="s">
        <v>43</v>
      </c>
      <c r="AX244" s="13" t="s">
        <v>82</v>
      </c>
      <c r="AY244" s="194" t="s">
        <v>152</v>
      </c>
    </row>
    <row r="245" s="13" customFormat="1">
      <c r="A245" s="13"/>
      <c r="B245" s="193"/>
      <c r="C245" s="13"/>
      <c r="D245" s="191" t="s">
        <v>164</v>
      </c>
      <c r="E245" s="194" t="s">
        <v>3</v>
      </c>
      <c r="F245" s="195" t="s">
        <v>1272</v>
      </c>
      <c r="G245" s="13"/>
      <c r="H245" s="196">
        <v>1.6499999999999999</v>
      </c>
      <c r="I245" s="197"/>
      <c r="J245" s="13"/>
      <c r="K245" s="13"/>
      <c r="L245" s="193"/>
      <c r="M245" s="198"/>
      <c r="N245" s="199"/>
      <c r="O245" s="199"/>
      <c r="P245" s="199"/>
      <c r="Q245" s="199"/>
      <c r="R245" s="199"/>
      <c r="S245" s="199"/>
      <c r="T245" s="20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94" t="s">
        <v>164</v>
      </c>
      <c r="AU245" s="194" t="s">
        <v>22</v>
      </c>
      <c r="AV245" s="13" t="s">
        <v>22</v>
      </c>
      <c r="AW245" s="13" t="s">
        <v>43</v>
      </c>
      <c r="AX245" s="13" t="s">
        <v>82</v>
      </c>
      <c r="AY245" s="194" t="s">
        <v>152</v>
      </c>
    </row>
    <row r="246" s="14" customFormat="1">
      <c r="A246" s="14"/>
      <c r="B246" s="201"/>
      <c r="C246" s="14"/>
      <c r="D246" s="191" t="s">
        <v>164</v>
      </c>
      <c r="E246" s="202" t="s">
        <v>3</v>
      </c>
      <c r="F246" s="203" t="s">
        <v>166</v>
      </c>
      <c r="G246" s="14"/>
      <c r="H246" s="204">
        <v>33.630000000000003</v>
      </c>
      <c r="I246" s="205"/>
      <c r="J246" s="14"/>
      <c r="K246" s="14"/>
      <c r="L246" s="201"/>
      <c r="M246" s="206"/>
      <c r="N246" s="207"/>
      <c r="O246" s="207"/>
      <c r="P246" s="207"/>
      <c r="Q246" s="207"/>
      <c r="R246" s="207"/>
      <c r="S246" s="207"/>
      <c r="T246" s="208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02" t="s">
        <v>164</v>
      </c>
      <c r="AU246" s="202" t="s">
        <v>22</v>
      </c>
      <c r="AV246" s="14" t="s">
        <v>158</v>
      </c>
      <c r="AW246" s="14" t="s">
        <v>43</v>
      </c>
      <c r="AX246" s="14" t="s">
        <v>89</v>
      </c>
      <c r="AY246" s="202" t="s">
        <v>152</v>
      </c>
    </row>
    <row r="247" s="2" customFormat="1" ht="66.75" customHeight="1">
      <c r="A247" s="37"/>
      <c r="B247" s="171"/>
      <c r="C247" s="172" t="s">
        <v>248</v>
      </c>
      <c r="D247" s="172" t="s">
        <v>154</v>
      </c>
      <c r="E247" s="173" t="s">
        <v>925</v>
      </c>
      <c r="F247" s="174" t="s">
        <v>1324</v>
      </c>
      <c r="G247" s="175" t="s">
        <v>251</v>
      </c>
      <c r="H247" s="176">
        <v>11.5</v>
      </c>
      <c r="I247" s="177"/>
      <c r="J247" s="178">
        <f>ROUND(I247*H247,2)</f>
        <v>0</v>
      </c>
      <c r="K247" s="179"/>
      <c r="L247" s="38"/>
      <c r="M247" s="180" t="s">
        <v>3</v>
      </c>
      <c r="N247" s="181" t="s">
        <v>53</v>
      </c>
      <c r="O247" s="71"/>
      <c r="P247" s="182">
        <f>O247*H247</f>
        <v>0</v>
      </c>
      <c r="Q247" s="182">
        <v>0</v>
      </c>
      <c r="R247" s="182">
        <f>Q247*H247</f>
        <v>0</v>
      </c>
      <c r="S247" s="182">
        <v>0</v>
      </c>
      <c r="T247" s="183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4" t="s">
        <v>158</v>
      </c>
      <c r="AT247" s="184" t="s">
        <v>154</v>
      </c>
      <c r="AU247" s="184" t="s">
        <v>22</v>
      </c>
      <c r="AY247" s="17" t="s">
        <v>152</v>
      </c>
      <c r="BE247" s="185">
        <f>IF(N247="základní",J247,0)</f>
        <v>0</v>
      </c>
      <c r="BF247" s="185">
        <f>IF(N247="snížená",J247,0)</f>
        <v>0</v>
      </c>
      <c r="BG247" s="185">
        <f>IF(N247="zákl. přenesená",J247,0)</f>
        <v>0</v>
      </c>
      <c r="BH247" s="185">
        <f>IF(N247="sníž. přenesená",J247,0)</f>
        <v>0</v>
      </c>
      <c r="BI247" s="185">
        <f>IF(N247="nulová",J247,0)</f>
        <v>0</v>
      </c>
      <c r="BJ247" s="17" t="s">
        <v>89</v>
      </c>
      <c r="BK247" s="185">
        <f>ROUND(I247*H247,2)</f>
        <v>0</v>
      </c>
      <c r="BL247" s="17" t="s">
        <v>158</v>
      </c>
      <c r="BM247" s="184" t="s">
        <v>1325</v>
      </c>
    </row>
    <row r="248" s="2" customFormat="1">
      <c r="A248" s="37"/>
      <c r="B248" s="38"/>
      <c r="C248" s="37"/>
      <c r="D248" s="186" t="s">
        <v>160</v>
      </c>
      <c r="E248" s="37"/>
      <c r="F248" s="187" t="s">
        <v>1326</v>
      </c>
      <c r="G248" s="37"/>
      <c r="H248" s="37"/>
      <c r="I248" s="188"/>
      <c r="J248" s="37"/>
      <c r="K248" s="37"/>
      <c r="L248" s="38"/>
      <c r="M248" s="189"/>
      <c r="N248" s="190"/>
      <c r="O248" s="71"/>
      <c r="P248" s="71"/>
      <c r="Q248" s="71"/>
      <c r="R248" s="71"/>
      <c r="S248" s="71"/>
      <c r="T248" s="72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7" t="s">
        <v>160</v>
      </c>
      <c r="AU248" s="17" t="s">
        <v>22</v>
      </c>
    </row>
    <row r="249" s="13" customFormat="1">
      <c r="A249" s="13"/>
      <c r="B249" s="193"/>
      <c r="C249" s="13"/>
      <c r="D249" s="191" t="s">
        <v>164</v>
      </c>
      <c r="E249" s="194" t="s">
        <v>3</v>
      </c>
      <c r="F249" s="195" t="s">
        <v>1327</v>
      </c>
      <c r="G249" s="13"/>
      <c r="H249" s="196">
        <v>0.88</v>
      </c>
      <c r="I249" s="197"/>
      <c r="J249" s="13"/>
      <c r="K249" s="13"/>
      <c r="L249" s="193"/>
      <c r="M249" s="198"/>
      <c r="N249" s="199"/>
      <c r="O249" s="199"/>
      <c r="P249" s="199"/>
      <c r="Q249" s="199"/>
      <c r="R249" s="199"/>
      <c r="S249" s="199"/>
      <c r="T249" s="20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94" t="s">
        <v>164</v>
      </c>
      <c r="AU249" s="194" t="s">
        <v>22</v>
      </c>
      <c r="AV249" s="13" t="s">
        <v>22</v>
      </c>
      <c r="AW249" s="13" t="s">
        <v>43</v>
      </c>
      <c r="AX249" s="13" t="s">
        <v>82</v>
      </c>
      <c r="AY249" s="194" t="s">
        <v>152</v>
      </c>
    </row>
    <row r="250" s="13" customFormat="1">
      <c r="A250" s="13"/>
      <c r="B250" s="193"/>
      <c r="C250" s="13"/>
      <c r="D250" s="191" t="s">
        <v>164</v>
      </c>
      <c r="E250" s="194" t="s">
        <v>3</v>
      </c>
      <c r="F250" s="195" t="s">
        <v>1328</v>
      </c>
      <c r="G250" s="13"/>
      <c r="H250" s="196">
        <v>0.88</v>
      </c>
      <c r="I250" s="197"/>
      <c r="J250" s="13"/>
      <c r="K250" s="13"/>
      <c r="L250" s="193"/>
      <c r="M250" s="198"/>
      <c r="N250" s="199"/>
      <c r="O250" s="199"/>
      <c r="P250" s="199"/>
      <c r="Q250" s="199"/>
      <c r="R250" s="199"/>
      <c r="S250" s="199"/>
      <c r="T250" s="20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94" t="s">
        <v>164</v>
      </c>
      <c r="AU250" s="194" t="s">
        <v>22</v>
      </c>
      <c r="AV250" s="13" t="s">
        <v>22</v>
      </c>
      <c r="AW250" s="13" t="s">
        <v>43</v>
      </c>
      <c r="AX250" s="13" t="s">
        <v>82</v>
      </c>
      <c r="AY250" s="194" t="s">
        <v>152</v>
      </c>
    </row>
    <row r="251" s="13" customFormat="1">
      <c r="A251" s="13"/>
      <c r="B251" s="193"/>
      <c r="C251" s="13"/>
      <c r="D251" s="191" t="s">
        <v>164</v>
      </c>
      <c r="E251" s="194" t="s">
        <v>3</v>
      </c>
      <c r="F251" s="195" t="s">
        <v>1329</v>
      </c>
      <c r="G251" s="13"/>
      <c r="H251" s="196">
        <v>1.3200000000000001</v>
      </c>
      <c r="I251" s="197"/>
      <c r="J251" s="13"/>
      <c r="K251" s="13"/>
      <c r="L251" s="193"/>
      <c r="M251" s="198"/>
      <c r="N251" s="199"/>
      <c r="O251" s="199"/>
      <c r="P251" s="199"/>
      <c r="Q251" s="199"/>
      <c r="R251" s="199"/>
      <c r="S251" s="199"/>
      <c r="T251" s="20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194" t="s">
        <v>164</v>
      </c>
      <c r="AU251" s="194" t="s">
        <v>22</v>
      </c>
      <c r="AV251" s="13" t="s">
        <v>22</v>
      </c>
      <c r="AW251" s="13" t="s">
        <v>43</v>
      </c>
      <c r="AX251" s="13" t="s">
        <v>82</v>
      </c>
      <c r="AY251" s="194" t="s">
        <v>152</v>
      </c>
    </row>
    <row r="252" s="13" customFormat="1">
      <c r="A252" s="13"/>
      <c r="B252" s="193"/>
      <c r="C252" s="13"/>
      <c r="D252" s="191" t="s">
        <v>164</v>
      </c>
      <c r="E252" s="194" t="s">
        <v>3</v>
      </c>
      <c r="F252" s="195" t="s">
        <v>1330</v>
      </c>
      <c r="G252" s="13"/>
      <c r="H252" s="196">
        <v>0.88</v>
      </c>
      <c r="I252" s="197"/>
      <c r="J252" s="13"/>
      <c r="K252" s="13"/>
      <c r="L252" s="193"/>
      <c r="M252" s="198"/>
      <c r="N252" s="199"/>
      <c r="O252" s="199"/>
      <c r="P252" s="199"/>
      <c r="Q252" s="199"/>
      <c r="R252" s="199"/>
      <c r="S252" s="199"/>
      <c r="T252" s="20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94" t="s">
        <v>164</v>
      </c>
      <c r="AU252" s="194" t="s">
        <v>22</v>
      </c>
      <c r="AV252" s="13" t="s">
        <v>22</v>
      </c>
      <c r="AW252" s="13" t="s">
        <v>43</v>
      </c>
      <c r="AX252" s="13" t="s">
        <v>82</v>
      </c>
      <c r="AY252" s="194" t="s">
        <v>152</v>
      </c>
    </row>
    <row r="253" s="13" customFormat="1">
      <c r="A253" s="13"/>
      <c r="B253" s="193"/>
      <c r="C253" s="13"/>
      <c r="D253" s="191" t="s">
        <v>164</v>
      </c>
      <c r="E253" s="194" t="s">
        <v>3</v>
      </c>
      <c r="F253" s="195" t="s">
        <v>1331</v>
      </c>
      <c r="G253" s="13"/>
      <c r="H253" s="196">
        <v>0.40000000000000002</v>
      </c>
      <c r="I253" s="197"/>
      <c r="J253" s="13"/>
      <c r="K253" s="13"/>
      <c r="L253" s="193"/>
      <c r="M253" s="198"/>
      <c r="N253" s="199"/>
      <c r="O253" s="199"/>
      <c r="P253" s="199"/>
      <c r="Q253" s="199"/>
      <c r="R253" s="199"/>
      <c r="S253" s="199"/>
      <c r="T253" s="20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94" t="s">
        <v>164</v>
      </c>
      <c r="AU253" s="194" t="s">
        <v>22</v>
      </c>
      <c r="AV253" s="13" t="s">
        <v>22</v>
      </c>
      <c r="AW253" s="13" t="s">
        <v>43</v>
      </c>
      <c r="AX253" s="13" t="s">
        <v>82</v>
      </c>
      <c r="AY253" s="194" t="s">
        <v>152</v>
      </c>
    </row>
    <row r="254" s="13" customFormat="1">
      <c r="A254" s="13"/>
      <c r="B254" s="193"/>
      <c r="C254" s="13"/>
      <c r="D254" s="191" t="s">
        <v>164</v>
      </c>
      <c r="E254" s="194" t="s">
        <v>3</v>
      </c>
      <c r="F254" s="195" t="s">
        <v>1332</v>
      </c>
      <c r="G254" s="13"/>
      <c r="H254" s="196">
        <v>0.40000000000000002</v>
      </c>
      <c r="I254" s="197"/>
      <c r="J254" s="13"/>
      <c r="K254" s="13"/>
      <c r="L254" s="193"/>
      <c r="M254" s="198"/>
      <c r="N254" s="199"/>
      <c r="O254" s="199"/>
      <c r="P254" s="199"/>
      <c r="Q254" s="199"/>
      <c r="R254" s="199"/>
      <c r="S254" s="199"/>
      <c r="T254" s="20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94" t="s">
        <v>164</v>
      </c>
      <c r="AU254" s="194" t="s">
        <v>22</v>
      </c>
      <c r="AV254" s="13" t="s">
        <v>22</v>
      </c>
      <c r="AW254" s="13" t="s">
        <v>43</v>
      </c>
      <c r="AX254" s="13" t="s">
        <v>82</v>
      </c>
      <c r="AY254" s="194" t="s">
        <v>152</v>
      </c>
    </row>
    <row r="255" s="13" customFormat="1">
      <c r="A255" s="13"/>
      <c r="B255" s="193"/>
      <c r="C255" s="13"/>
      <c r="D255" s="191" t="s">
        <v>164</v>
      </c>
      <c r="E255" s="194" t="s">
        <v>3</v>
      </c>
      <c r="F255" s="195" t="s">
        <v>1333</v>
      </c>
      <c r="G255" s="13"/>
      <c r="H255" s="196">
        <v>0.40000000000000002</v>
      </c>
      <c r="I255" s="197"/>
      <c r="J255" s="13"/>
      <c r="K255" s="13"/>
      <c r="L255" s="193"/>
      <c r="M255" s="198"/>
      <c r="N255" s="199"/>
      <c r="O255" s="199"/>
      <c r="P255" s="199"/>
      <c r="Q255" s="199"/>
      <c r="R255" s="199"/>
      <c r="S255" s="199"/>
      <c r="T255" s="20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94" t="s">
        <v>164</v>
      </c>
      <c r="AU255" s="194" t="s">
        <v>22</v>
      </c>
      <c r="AV255" s="13" t="s">
        <v>22</v>
      </c>
      <c r="AW255" s="13" t="s">
        <v>43</v>
      </c>
      <c r="AX255" s="13" t="s">
        <v>82</v>
      </c>
      <c r="AY255" s="194" t="s">
        <v>152</v>
      </c>
    </row>
    <row r="256" s="13" customFormat="1">
      <c r="A256" s="13"/>
      <c r="B256" s="193"/>
      <c r="C256" s="13"/>
      <c r="D256" s="191" t="s">
        <v>164</v>
      </c>
      <c r="E256" s="194" t="s">
        <v>3</v>
      </c>
      <c r="F256" s="195" t="s">
        <v>1334</v>
      </c>
      <c r="G256" s="13"/>
      <c r="H256" s="196">
        <v>0.40000000000000002</v>
      </c>
      <c r="I256" s="197"/>
      <c r="J256" s="13"/>
      <c r="K256" s="13"/>
      <c r="L256" s="193"/>
      <c r="M256" s="198"/>
      <c r="N256" s="199"/>
      <c r="O256" s="199"/>
      <c r="P256" s="199"/>
      <c r="Q256" s="199"/>
      <c r="R256" s="199"/>
      <c r="S256" s="199"/>
      <c r="T256" s="200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194" t="s">
        <v>164</v>
      </c>
      <c r="AU256" s="194" t="s">
        <v>22</v>
      </c>
      <c r="AV256" s="13" t="s">
        <v>22</v>
      </c>
      <c r="AW256" s="13" t="s">
        <v>43</v>
      </c>
      <c r="AX256" s="13" t="s">
        <v>82</v>
      </c>
      <c r="AY256" s="194" t="s">
        <v>152</v>
      </c>
    </row>
    <row r="257" s="13" customFormat="1">
      <c r="A257" s="13"/>
      <c r="B257" s="193"/>
      <c r="C257" s="13"/>
      <c r="D257" s="191" t="s">
        <v>164</v>
      </c>
      <c r="E257" s="194" t="s">
        <v>3</v>
      </c>
      <c r="F257" s="195" t="s">
        <v>1335</v>
      </c>
      <c r="G257" s="13"/>
      <c r="H257" s="196">
        <v>5.2800000000000002</v>
      </c>
      <c r="I257" s="197"/>
      <c r="J257" s="13"/>
      <c r="K257" s="13"/>
      <c r="L257" s="193"/>
      <c r="M257" s="198"/>
      <c r="N257" s="199"/>
      <c r="O257" s="199"/>
      <c r="P257" s="199"/>
      <c r="Q257" s="199"/>
      <c r="R257" s="199"/>
      <c r="S257" s="199"/>
      <c r="T257" s="200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194" t="s">
        <v>164</v>
      </c>
      <c r="AU257" s="194" t="s">
        <v>22</v>
      </c>
      <c r="AV257" s="13" t="s">
        <v>22</v>
      </c>
      <c r="AW257" s="13" t="s">
        <v>43</v>
      </c>
      <c r="AX257" s="13" t="s">
        <v>82</v>
      </c>
      <c r="AY257" s="194" t="s">
        <v>152</v>
      </c>
    </row>
    <row r="258" s="13" customFormat="1">
      <c r="A258" s="13"/>
      <c r="B258" s="193"/>
      <c r="C258" s="13"/>
      <c r="D258" s="191" t="s">
        <v>164</v>
      </c>
      <c r="E258" s="194" t="s">
        <v>3</v>
      </c>
      <c r="F258" s="195" t="s">
        <v>1336</v>
      </c>
      <c r="G258" s="13"/>
      <c r="H258" s="196">
        <v>0.66000000000000003</v>
      </c>
      <c r="I258" s="197"/>
      <c r="J258" s="13"/>
      <c r="K258" s="13"/>
      <c r="L258" s="193"/>
      <c r="M258" s="198"/>
      <c r="N258" s="199"/>
      <c r="O258" s="199"/>
      <c r="P258" s="199"/>
      <c r="Q258" s="199"/>
      <c r="R258" s="199"/>
      <c r="S258" s="199"/>
      <c r="T258" s="200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194" t="s">
        <v>164</v>
      </c>
      <c r="AU258" s="194" t="s">
        <v>22</v>
      </c>
      <c r="AV258" s="13" t="s">
        <v>22</v>
      </c>
      <c r="AW258" s="13" t="s">
        <v>43</v>
      </c>
      <c r="AX258" s="13" t="s">
        <v>82</v>
      </c>
      <c r="AY258" s="194" t="s">
        <v>152</v>
      </c>
    </row>
    <row r="259" s="14" customFormat="1">
      <c r="A259" s="14"/>
      <c r="B259" s="201"/>
      <c r="C259" s="14"/>
      <c r="D259" s="191" t="s">
        <v>164</v>
      </c>
      <c r="E259" s="202" t="s">
        <v>3</v>
      </c>
      <c r="F259" s="203" t="s">
        <v>166</v>
      </c>
      <c r="G259" s="14"/>
      <c r="H259" s="204">
        <v>11.500000000000002</v>
      </c>
      <c r="I259" s="205"/>
      <c r="J259" s="14"/>
      <c r="K259" s="14"/>
      <c r="L259" s="201"/>
      <c r="M259" s="206"/>
      <c r="N259" s="207"/>
      <c r="O259" s="207"/>
      <c r="P259" s="207"/>
      <c r="Q259" s="207"/>
      <c r="R259" s="207"/>
      <c r="S259" s="207"/>
      <c r="T259" s="208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02" t="s">
        <v>164</v>
      </c>
      <c r="AU259" s="202" t="s">
        <v>22</v>
      </c>
      <c r="AV259" s="14" t="s">
        <v>158</v>
      </c>
      <c r="AW259" s="14" t="s">
        <v>43</v>
      </c>
      <c r="AX259" s="14" t="s">
        <v>89</v>
      </c>
      <c r="AY259" s="202" t="s">
        <v>152</v>
      </c>
    </row>
    <row r="260" s="2" customFormat="1" ht="16.5" customHeight="1">
      <c r="A260" s="37"/>
      <c r="B260" s="171"/>
      <c r="C260" s="212" t="s">
        <v>256</v>
      </c>
      <c r="D260" s="212" t="s">
        <v>389</v>
      </c>
      <c r="E260" s="213" t="s">
        <v>1337</v>
      </c>
      <c r="F260" s="214" t="s">
        <v>1338</v>
      </c>
      <c r="G260" s="215" t="s">
        <v>267</v>
      </c>
      <c r="H260" s="216">
        <v>21.678000000000001</v>
      </c>
      <c r="I260" s="217"/>
      <c r="J260" s="218">
        <f>ROUND(I260*H260,2)</f>
        <v>0</v>
      </c>
      <c r="K260" s="219"/>
      <c r="L260" s="220"/>
      <c r="M260" s="221" t="s">
        <v>3</v>
      </c>
      <c r="N260" s="222" t="s">
        <v>53</v>
      </c>
      <c r="O260" s="71"/>
      <c r="P260" s="182">
        <f>O260*H260</f>
        <v>0</v>
      </c>
      <c r="Q260" s="182">
        <v>1</v>
      </c>
      <c r="R260" s="182">
        <f>Q260*H260</f>
        <v>21.678000000000001</v>
      </c>
      <c r="S260" s="182">
        <v>0</v>
      </c>
      <c r="T260" s="183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184" t="s">
        <v>195</v>
      </c>
      <c r="AT260" s="184" t="s">
        <v>389</v>
      </c>
      <c r="AU260" s="184" t="s">
        <v>22</v>
      </c>
      <c r="AY260" s="17" t="s">
        <v>152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17" t="s">
        <v>89</v>
      </c>
      <c r="BK260" s="185">
        <f>ROUND(I260*H260,2)</f>
        <v>0</v>
      </c>
      <c r="BL260" s="17" t="s">
        <v>158</v>
      </c>
      <c r="BM260" s="184" t="s">
        <v>1339</v>
      </c>
    </row>
    <row r="261" s="2" customFormat="1">
      <c r="A261" s="37"/>
      <c r="B261" s="38"/>
      <c r="C261" s="37"/>
      <c r="D261" s="186" t="s">
        <v>160</v>
      </c>
      <c r="E261" s="37"/>
      <c r="F261" s="187" t="s">
        <v>1340</v>
      </c>
      <c r="G261" s="37"/>
      <c r="H261" s="37"/>
      <c r="I261" s="188"/>
      <c r="J261" s="37"/>
      <c r="K261" s="37"/>
      <c r="L261" s="38"/>
      <c r="M261" s="189"/>
      <c r="N261" s="190"/>
      <c r="O261" s="71"/>
      <c r="P261" s="71"/>
      <c r="Q261" s="71"/>
      <c r="R261" s="71"/>
      <c r="S261" s="71"/>
      <c r="T261" s="72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7" t="s">
        <v>160</v>
      </c>
      <c r="AU261" s="17" t="s">
        <v>22</v>
      </c>
    </row>
    <row r="262" s="13" customFormat="1">
      <c r="A262" s="13"/>
      <c r="B262" s="193"/>
      <c r="C262" s="13"/>
      <c r="D262" s="191" t="s">
        <v>164</v>
      </c>
      <c r="E262" s="194" t="s">
        <v>3</v>
      </c>
      <c r="F262" s="195" t="s">
        <v>1341</v>
      </c>
      <c r="G262" s="13"/>
      <c r="H262" s="196">
        <v>1.659</v>
      </c>
      <c r="I262" s="197"/>
      <c r="J262" s="13"/>
      <c r="K262" s="13"/>
      <c r="L262" s="193"/>
      <c r="M262" s="198"/>
      <c r="N262" s="199"/>
      <c r="O262" s="199"/>
      <c r="P262" s="199"/>
      <c r="Q262" s="199"/>
      <c r="R262" s="199"/>
      <c r="S262" s="199"/>
      <c r="T262" s="200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194" t="s">
        <v>164</v>
      </c>
      <c r="AU262" s="194" t="s">
        <v>22</v>
      </c>
      <c r="AV262" s="13" t="s">
        <v>22</v>
      </c>
      <c r="AW262" s="13" t="s">
        <v>43</v>
      </c>
      <c r="AX262" s="13" t="s">
        <v>82</v>
      </c>
      <c r="AY262" s="194" t="s">
        <v>152</v>
      </c>
    </row>
    <row r="263" s="13" customFormat="1">
      <c r="A263" s="13"/>
      <c r="B263" s="193"/>
      <c r="C263" s="13"/>
      <c r="D263" s="191" t="s">
        <v>164</v>
      </c>
      <c r="E263" s="194" t="s">
        <v>3</v>
      </c>
      <c r="F263" s="195" t="s">
        <v>1342</v>
      </c>
      <c r="G263" s="13"/>
      <c r="H263" s="196">
        <v>1.659</v>
      </c>
      <c r="I263" s="197"/>
      <c r="J263" s="13"/>
      <c r="K263" s="13"/>
      <c r="L263" s="193"/>
      <c r="M263" s="198"/>
      <c r="N263" s="199"/>
      <c r="O263" s="199"/>
      <c r="P263" s="199"/>
      <c r="Q263" s="199"/>
      <c r="R263" s="199"/>
      <c r="S263" s="199"/>
      <c r="T263" s="20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94" t="s">
        <v>164</v>
      </c>
      <c r="AU263" s="194" t="s">
        <v>22</v>
      </c>
      <c r="AV263" s="13" t="s">
        <v>22</v>
      </c>
      <c r="AW263" s="13" t="s">
        <v>43</v>
      </c>
      <c r="AX263" s="13" t="s">
        <v>82</v>
      </c>
      <c r="AY263" s="194" t="s">
        <v>152</v>
      </c>
    </row>
    <row r="264" s="13" customFormat="1">
      <c r="A264" s="13"/>
      <c r="B264" s="193"/>
      <c r="C264" s="13"/>
      <c r="D264" s="191" t="s">
        <v>164</v>
      </c>
      <c r="E264" s="194" t="s">
        <v>3</v>
      </c>
      <c r="F264" s="195" t="s">
        <v>1343</v>
      </c>
      <c r="G264" s="13"/>
      <c r="H264" s="196">
        <v>2.488</v>
      </c>
      <c r="I264" s="197"/>
      <c r="J264" s="13"/>
      <c r="K264" s="13"/>
      <c r="L264" s="193"/>
      <c r="M264" s="198"/>
      <c r="N264" s="199"/>
      <c r="O264" s="199"/>
      <c r="P264" s="199"/>
      <c r="Q264" s="199"/>
      <c r="R264" s="199"/>
      <c r="S264" s="199"/>
      <c r="T264" s="20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94" t="s">
        <v>164</v>
      </c>
      <c r="AU264" s="194" t="s">
        <v>22</v>
      </c>
      <c r="AV264" s="13" t="s">
        <v>22</v>
      </c>
      <c r="AW264" s="13" t="s">
        <v>43</v>
      </c>
      <c r="AX264" s="13" t="s">
        <v>82</v>
      </c>
      <c r="AY264" s="194" t="s">
        <v>152</v>
      </c>
    </row>
    <row r="265" s="13" customFormat="1">
      <c r="A265" s="13"/>
      <c r="B265" s="193"/>
      <c r="C265" s="13"/>
      <c r="D265" s="191" t="s">
        <v>164</v>
      </c>
      <c r="E265" s="194" t="s">
        <v>3</v>
      </c>
      <c r="F265" s="195" t="s">
        <v>1344</v>
      </c>
      <c r="G265" s="13"/>
      <c r="H265" s="196">
        <v>1.659</v>
      </c>
      <c r="I265" s="197"/>
      <c r="J265" s="13"/>
      <c r="K265" s="13"/>
      <c r="L265" s="193"/>
      <c r="M265" s="198"/>
      <c r="N265" s="199"/>
      <c r="O265" s="199"/>
      <c r="P265" s="199"/>
      <c r="Q265" s="199"/>
      <c r="R265" s="199"/>
      <c r="S265" s="199"/>
      <c r="T265" s="200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194" t="s">
        <v>164</v>
      </c>
      <c r="AU265" s="194" t="s">
        <v>22</v>
      </c>
      <c r="AV265" s="13" t="s">
        <v>22</v>
      </c>
      <c r="AW265" s="13" t="s">
        <v>43</v>
      </c>
      <c r="AX265" s="13" t="s">
        <v>82</v>
      </c>
      <c r="AY265" s="194" t="s">
        <v>152</v>
      </c>
    </row>
    <row r="266" s="13" customFormat="1">
      <c r="A266" s="13"/>
      <c r="B266" s="193"/>
      <c r="C266" s="13"/>
      <c r="D266" s="191" t="s">
        <v>164</v>
      </c>
      <c r="E266" s="194" t="s">
        <v>3</v>
      </c>
      <c r="F266" s="195" t="s">
        <v>1345</v>
      </c>
      <c r="G266" s="13"/>
      <c r="H266" s="196">
        <v>0.754</v>
      </c>
      <c r="I266" s="197"/>
      <c r="J266" s="13"/>
      <c r="K266" s="13"/>
      <c r="L266" s="193"/>
      <c r="M266" s="198"/>
      <c r="N266" s="199"/>
      <c r="O266" s="199"/>
      <c r="P266" s="199"/>
      <c r="Q266" s="199"/>
      <c r="R266" s="199"/>
      <c r="S266" s="199"/>
      <c r="T266" s="20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94" t="s">
        <v>164</v>
      </c>
      <c r="AU266" s="194" t="s">
        <v>22</v>
      </c>
      <c r="AV266" s="13" t="s">
        <v>22</v>
      </c>
      <c r="AW266" s="13" t="s">
        <v>43</v>
      </c>
      <c r="AX266" s="13" t="s">
        <v>82</v>
      </c>
      <c r="AY266" s="194" t="s">
        <v>152</v>
      </c>
    </row>
    <row r="267" s="13" customFormat="1">
      <c r="A267" s="13"/>
      <c r="B267" s="193"/>
      <c r="C267" s="13"/>
      <c r="D267" s="191" t="s">
        <v>164</v>
      </c>
      <c r="E267" s="194" t="s">
        <v>3</v>
      </c>
      <c r="F267" s="195" t="s">
        <v>1346</v>
      </c>
      <c r="G267" s="13"/>
      <c r="H267" s="196">
        <v>0.754</v>
      </c>
      <c r="I267" s="197"/>
      <c r="J267" s="13"/>
      <c r="K267" s="13"/>
      <c r="L267" s="193"/>
      <c r="M267" s="198"/>
      <c r="N267" s="199"/>
      <c r="O267" s="199"/>
      <c r="P267" s="199"/>
      <c r="Q267" s="199"/>
      <c r="R267" s="199"/>
      <c r="S267" s="199"/>
      <c r="T267" s="200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194" t="s">
        <v>164</v>
      </c>
      <c r="AU267" s="194" t="s">
        <v>22</v>
      </c>
      <c r="AV267" s="13" t="s">
        <v>22</v>
      </c>
      <c r="AW267" s="13" t="s">
        <v>43</v>
      </c>
      <c r="AX267" s="13" t="s">
        <v>82</v>
      </c>
      <c r="AY267" s="194" t="s">
        <v>152</v>
      </c>
    </row>
    <row r="268" s="13" customFormat="1">
      <c r="A268" s="13"/>
      <c r="B268" s="193"/>
      <c r="C268" s="13"/>
      <c r="D268" s="191" t="s">
        <v>164</v>
      </c>
      <c r="E268" s="194" t="s">
        <v>3</v>
      </c>
      <c r="F268" s="195" t="s">
        <v>1347</v>
      </c>
      <c r="G268" s="13"/>
      <c r="H268" s="196">
        <v>0.754</v>
      </c>
      <c r="I268" s="197"/>
      <c r="J268" s="13"/>
      <c r="K268" s="13"/>
      <c r="L268" s="193"/>
      <c r="M268" s="198"/>
      <c r="N268" s="199"/>
      <c r="O268" s="199"/>
      <c r="P268" s="199"/>
      <c r="Q268" s="199"/>
      <c r="R268" s="199"/>
      <c r="S268" s="199"/>
      <c r="T268" s="20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194" t="s">
        <v>164</v>
      </c>
      <c r="AU268" s="194" t="s">
        <v>22</v>
      </c>
      <c r="AV268" s="13" t="s">
        <v>22</v>
      </c>
      <c r="AW268" s="13" t="s">
        <v>43</v>
      </c>
      <c r="AX268" s="13" t="s">
        <v>82</v>
      </c>
      <c r="AY268" s="194" t="s">
        <v>152</v>
      </c>
    </row>
    <row r="269" s="13" customFormat="1">
      <c r="A269" s="13"/>
      <c r="B269" s="193"/>
      <c r="C269" s="13"/>
      <c r="D269" s="191" t="s">
        <v>164</v>
      </c>
      <c r="E269" s="194" t="s">
        <v>3</v>
      </c>
      <c r="F269" s="195" t="s">
        <v>1348</v>
      </c>
      <c r="G269" s="13"/>
      <c r="H269" s="196">
        <v>0.754</v>
      </c>
      <c r="I269" s="197"/>
      <c r="J269" s="13"/>
      <c r="K269" s="13"/>
      <c r="L269" s="193"/>
      <c r="M269" s="198"/>
      <c r="N269" s="199"/>
      <c r="O269" s="199"/>
      <c r="P269" s="199"/>
      <c r="Q269" s="199"/>
      <c r="R269" s="199"/>
      <c r="S269" s="199"/>
      <c r="T269" s="200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94" t="s">
        <v>164</v>
      </c>
      <c r="AU269" s="194" t="s">
        <v>22</v>
      </c>
      <c r="AV269" s="13" t="s">
        <v>22</v>
      </c>
      <c r="AW269" s="13" t="s">
        <v>43</v>
      </c>
      <c r="AX269" s="13" t="s">
        <v>82</v>
      </c>
      <c r="AY269" s="194" t="s">
        <v>152</v>
      </c>
    </row>
    <row r="270" s="13" customFormat="1">
      <c r="A270" s="13"/>
      <c r="B270" s="193"/>
      <c r="C270" s="13"/>
      <c r="D270" s="191" t="s">
        <v>164</v>
      </c>
      <c r="E270" s="194" t="s">
        <v>3</v>
      </c>
      <c r="F270" s="195" t="s">
        <v>1349</v>
      </c>
      <c r="G270" s="13"/>
      <c r="H270" s="196">
        <v>9.9529999999999994</v>
      </c>
      <c r="I270" s="197"/>
      <c r="J270" s="13"/>
      <c r="K270" s="13"/>
      <c r="L270" s="193"/>
      <c r="M270" s="198"/>
      <c r="N270" s="199"/>
      <c r="O270" s="199"/>
      <c r="P270" s="199"/>
      <c r="Q270" s="199"/>
      <c r="R270" s="199"/>
      <c r="S270" s="199"/>
      <c r="T270" s="20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94" t="s">
        <v>164</v>
      </c>
      <c r="AU270" s="194" t="s">
        <v>22</v>
      </c>
      <c r="AV270" s="13" t="s">
        <v>22</v>
      </c>
      <c r="AW270" s="13" t="s">
        <v>43</v>
      </c>
      <c r="AX270" s="13" t="s">
        <v>82</v>
      </c>
      <c r="AY270" s="194" t="s">
        <v>152</v>
      </c>
    </row>
    <row r="271" s="13" customFormat="1">
      <c r="A271" s="13"/>
      <c r="B271" s="193"/>
      <c r="C271" s="13"/>
      <c r="D271" s="191" t="s">
        <v>164</v>
      </c>
      <c r="E271" s="194" t="s">
        <v>3</v>
      </c>
      <c r="F271" s="195" t="s">
        <v>1350</v>
      </c>
      <c r="G271" s="13"/>
      <c r="H271" s="196">
        <v>1.244</v>
      </c>
      <c r="I271" s="197"/>
      <c r="J271" s="13"/>
      <c r="K271" s="13"/>
      <c r="L271" s="193"/>
      <c r="M271" s="198"/>
      <c r="N271" s="199"/>
      <c r="O271" s="199"/>
      <c r="P271" s="199"/>
      <c r="Q271" s="199"/>
      <c r="R271" s="199"/>
      <c r="S271" s="199"/>
      <c r="T271" s="200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94" t="s">
        <v>164</v>
      </c>
      <c r="AU271" s="194" t="s">
        <v>22</v>
      </c>
      <c r="AV271" s="13" t="s">
        <v>22</v>
      </c>
      <c r="AW271" s="13" t="s">
        <v>43</v>
      </c>
      <c r="AX271" s="13" t="s">
        <v>82</v>
      </c>
      <c r="AY271" s="194" t="s">
        <v>152</v>
      </c>
    </row>
    <row r="272" s="14" customFormat="1">
      <c r="A272" s="14"/>
      <c r="B272" s="201"/>
      <c r="C272" s="14"/>
      <c r="D272" s="191" t="s">
        <v>164</v>
      </c>
      <c r="E272" s="202" t="s">
        <v>3</v>
      </c>
      <c r="F272" s="203" t="s">
        <v>166</v>
      </c>
      <c r="G272" s="14"/>
      <c r="H272" s="204">
        <v>21.677999999999997</v>
      </c>
      <c r="I272" s="205"/>
      <c r="J272" s="14"/>
      <c r="K272" s="14"/>
      <c r="L272" s="201"/>
      <c r="M272" s="206"/>
      <c r="N272" s="207"/>
      <c r="O272" s="207"/>
      <c r="P272" s="207"/>
      <c r="Q272" s="207"/>
      <c r="R272" s="207"/>
      <c r="S272" s="207"/>
      <c r="T272" s="208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02" t="s">
        <v>164</v>
      </c>
      <c r="AU272" s="202" t="s">
        <v>22</v>
      </c>
      <c r="AV272" s="14" t="s">
        <v>158</v>
      </c>
      <c r="AW272" s="14" t="s">
        <v>43</v>
      </c>
      <c r="AX272" s="14" t="s">
        <v>89</v>
      </c>
      <c r="AY272" s="202" t="s">
        <v>152</v>
      </c>
    </row>
    <row r="273" s="12" customFormat="1" ht="22.8" customHeight="1">
      <c r="A273" s="12"/>
      <c r="B273" s="158"/>
      <c r="C273" s="12"/>
      <c r="D273" s="159" t="s">
        <v>81</v>
      </c>
      <c r="E273" s="169" t="s">
        <v>170</v>
      </c>
      <c r="F273" s="169" t="s">
        <v>382</v>
      </c>
      <c r="G273" s="12"/>
      <c r="H273" s="12"/>
      <c r="I273" s="161"/>
      <c r="J273" s="170">
        <f>BK273</f>
        <v>0</v>
      </c>
      <c r="K273" s="12"/>
      <c r="L273" s="158"/>
      <c r="M273" s="163"/>
      <c r="N273" s="164"/>
      <c r="O273" s="164"/>
      <c r="P273" s="165">
        <f>SUM(P274:P292)</f>
        <v>0</v>
      </c>
      <c r="Q273" s="164"/>
      <c r="R273" s="165">
        <f>SUM(R274:R292)</f>
        <v>0</v>
      </c>
      <c r="S273" s="164"/>
      <c r="T273" s="166">
        <f>SUM(T274:T292)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159" t="s">
        <v>89</v>
      </c>
      <c r="AT273" s="167" t="s">
        <v>81</v>
      </c>
      <c r="AU273" s="167" t="s">
        <v>89</v>
      </c>
      <c r="AY273" s="159" t="s">
        <v>152</v>
      </c>
      <c r="BK273" s="168">
        <f>SUM(BK274:BK292)</f>
        <v>0</v>
      </c>
    </row>
    <row r="274" s="2" customFormat="1" ht="16.5" customHeight="1">
      <c r="A274" s="37"/>
      <c r="B274" s="171"/>
      <c r="C274" s="172" t="s">
        <v>264</v>
      </c>
      <c r="D274" s="172" t="s">
        <v>154</v>
      </c>
      <c r="E274" s="173" t="s">
        <v>1351</v>
      </c>
      <c r="F274" s="174" t="s">
        <v>1352</v>
      </c>
      <c r="G274" s="175" t="s">
        <v>230</v>
      </c>
      <c r="H274" s="176">
        <v>176</v>
      </c>
      <c r="I274" s="177"/>
      <c r="J274" s="178">
        <f>ROUND(I274*H274,2)</f>
        <v>0</v>
      </c>
      <c r="K274" s="179"/>
      <c r="L274" s="38"/>
      <c r="M274" s="180" t="s">
        <v>3</v>
      </c>
      <c r="N274" s="181" t="s">
        <v>53</v>
      </c>
      <c r="O274" s="71"/>
      <c r="P274" s="182">
        <f>O274*H274</f>
        <v>0</v>
      </c>
      <c r="Q274" s="182">
        <v>0</v>
      </c>
      <c r="R274" s="182">
        <f>Q274*H274</f>
        <v>0</v>
      </c>
      <c r="S274" s="182">
        <v>0</v>
      </c>
      <c r="T274" s="183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84" t="s">
        <v>158</v>
      </c>
      <c r="AT274" s="184" t="s">
        <v>154</v>
      </c>
      <c r="AU274" s="184" t="s">
        <v>22</v>
      </c>
      <c r="AY274" s="17" t="s">
        <v>152</v>
      </c>
      <c r="BE274" s="185">
        <f>IF(N274="základní",J274,0)</f>
        <v>0</v>
      </c>
      <c r="BF274" s="185">
        <f>IF(N274="snížená",J274,0)</f>
        <v>0</v>
      </c>
      <c r="BG274" s="185">
        <f>IF(N274="zákl. přenesená",J274,0)</f>
        <v>0</v>
      </c>
      <c r="BH274" s="185">
        <f>IF(N274="sníž. přenesená",J274,0)</f>
        <v>0</v>
      </c>
      <c r="BI274" s="185">
        <f>IF(N274="nulová",J274,0)</f>
        <v>0</v>
      </c>
      <c r="BJ274" s="17" t="s">
        <v>89</v>
      </c>
      <c r="BK274" s="185">
        <f>ROUND(I274*H274,2)</f>
        <v>0</v>
      </c>
      <c r="BL274" s="17" t="s">
        <v>158</v>
      </c>
      <c r="BM274" s="184" t="s">
        <v>1353</v>
      </c>
    </row>
    <row r="275" s="2" customFormat="1">
      <c r="A275" s="37"/>
      <c r="B275" s="38"/>
      <c r="C275" s="37"/>
      <c r="D275" s="186" t="s">
        <v>160</v>
      </c>
      <c r="E275" s="37"/>
      <c r="F275" s="187" t="s">
        <v>1354</v>
      </c>
      <c r="G275" s="37"/>
      <c r="H275" s="37"/>
      <c r="I275" s="188"/>
      <c r="J275" s="37"/>
      <c r="K275" s="37"/>
      <c r="L275" s="38"/>
      <c r="M275" s="189"/>
      <c r="N275" s="190"/>
      <c r="O275" s="71"/>
      <c r="P275" s="71"/>
      <c r="Q275" s="71"/>
      <c r="R275" s="71"/>
      <c r="S275" s="71"/>
      <c r="T275" s="72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7" t="s">
        <v>160</v>
      </c>
      <c r="AU275" s="17" t="s">
        <v>22</v>
      </c>
    </row>
    <row r="276" s="13" customFormat="1">
      <c r="A276" s="13"/>
      <c r="B276" s="193"/>
      <c r="C276" s="13"/>
      <c r="D276" s="191" t="s">
        <v>164</v>
      </c>
      <c r="E276" s="194" t="s">
        <v>3</v>
      </c>
      <c r="F276" s="195" t="s">
        <v>1355</v>
      </c>
      <c r="G276" s="13"/>
      <c r="H276" s="196">
        <v>6</v>
      </c>
      <c r="I276" s="197"/>
      <c r="J276" s="13"/>
      <c r="K276" s="13"/>
      <c r="L276" s="193"/>
      <c r="M276" s="198"/>
      <c r="N276" s="199"/>
      <c r="O276" s="199"/>
      <c r="P276" s="199"/>
      <c r="Q276" s="199"/>
      <c r="R276" s="199"/>
      <c r="S276" s="199"/>
      <c r="T276" s="200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194" t="s">
        <v>164</v>
      </c>
      <c r="AU276" s="194" t="s">
        <v>22</v>
      </c>
      <c r="AV276" s="13" t="s">
        <v>22</v>
      </c>
      <c r="AW276" s="13" t="s">
        <v>43</v>
      </c>
      <c r="AX276" s="13" t="s">
        <v>82</v>
      </c>
      <c r="AY276" s="194" t="s">
        <v>152</v>
      </c>
    </row>
    <row r="277" s="13" customFormat="1">
      <c r="A277" s="13"/>
      <c r="B277" s="193"/>
      <c r="C277" s="13"/>
      <c r="D277" s="191" t="s">
        <v>164</v>
      </c>
      <c r="E277" s="194" t="s">
        <v>3</v>
      </c>
      <c r="F277" s="195" t="s">
        <v>1356</v>
      </c>
      <c r="G277" s="13"/>
      <c r="H277" s="196">
        <v>6</v>
      </c>
      <c r="I277" s="197"/>
      <c r="J277" s="13"/>
      <c r="K277" s="13"/>
      <c r="L277" s="193"/>
      <c r="M277" s="198"/>
      <c r="N277" s="199"/>
      <c r="O277" s="199"/>
      <c r="P277" s="199"/>
      <c r="Q277" s="199"/>
      <c r="R277" s="199"/>
      <c r="S277" s="199"/>
      <c r="T277" s="200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194" t="s">
        <v>164</v>
      </c>
      <c r="AU277" s="194" t="s">
        <v>22</v>
      </c>
      <c r="AV277" s="13" t="s">
        <v>22</v>
      </c>
      <c r="AW277" s="13" t="s">
        <v>43</v>
      </c>
      <c r="AX277" s="13" t="s">
        <v>82</v>
      </c>
      <c r="AY277" s="194" t="s">
        <v>152</v>
      </c>
    </row>
    <row r="278" s="13" customFormat="1">
      <c r="A278" s="13"/>
      <c r="B278" s="193"/>
      <c r="C278" s="13"/>
      <c r="D278" s="191" t="s">
        <v>164</v>
      </c>
      <c r="E278" s="194" t="s">
        <v>3</v>
      </c>
      <c r="F278" s="195" t="s">
        <v>1357</v>
      </c>
      <c r="G278" s="13"/>
      <c r="H278" s="196">
        <v>102.5</v>
      </c>
      <c r="I278" s="197"/>
      <c r="J278" s="13"/>
      <c r="K278" s="13"/>
      <c r="L278" s="193"/>
      <c r="M278" s="198"/>
      <c r="N278" s="199"/>
      <c r="O278" s="199"/>
      <c r="P278" s="199"/>
      <c r="Q278" s="199"/>
      <c r="R278" s="199"/>
      <c r="S278" s="199"/>
      <c r="T278" s="200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194" t="s">
        <v>164</v>
      </c>
      <c r="AU278" s="194" t="s">
        <v>22</v>
      </c>
      <c r="AV278" s="13" t="s">
        <v>22</v>
      </c>
      <c r="AW278" s="13" t="s">
        <v>43</v>
      </c>
      <c r="AX278" s="13" t="s">
        <v>82</v>
      </c>
      <c r="AY278" s="194" t="s">
        <v>152</v>
      </c>
    </row>
    <row r="279" s="13" customFormat="1">
      <c r="A279" s="13"/>
      <c r="B279" s="193"/>
      <c r="C279" s="13"/>
      <c r="D279" s="191" t="s">
        <v>164</v>
      </c>
      <c r="E279" s="194" t="s">
        <v>3</v>
      </c>
      <c r="F279" s="195" t="s">
        <v>1358</v>
      </c>
      <c r="G279" s="13"/>
      <c r="H279" s="196">
        <v>61.5</v>
      </c>
      <c r="I279" s="197"/>
      <c r="J279" s="13"/>
      <c r="K279" s="13"/>
      <c r="L279" s="193"/>
      <c r="M279" s="198"/>
      <c r="N279" s="199"/>
      <c r="O279" s="199"/>
      <c r="P279" s="199"/>
      <c r="Q279" s="199"/>
      <c r="R279" s="199"/>
      <c r="S279" s="199"/>
      <c r="T279" s="200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94" t="s">
        <v>164</v>
      </c>
      <c r="AU279" s="194" t="s">
        <v>22</v>
      </c>
      <c r="AV279" s="13" t="s">
        <v>22</v>
      </c>
      <c r="AW279" s="13" t="s">
        <v>43</v>
      </c>
      <c r="AX279" s="13" t="s">
        <v>82</v>
      </c>
      <c r="AY279" s="194" t="s">
        <v>152</v>
      </c>
    </row>
    <row r="280" s="14" customFormat="1">
      <c r="A280" s="14"/>
      <c r="B280" s="201"/>
      <c r="C280" s="14"/>
      <c r="D280" s="191" t="s">
        <v>164</v>
      </c>
      <c r="E280" s="202" t="s">
        <v>3</v>
      </c>
      <c r="F280" s="203" t="s">
        <v>166</v>
      </c>
      <c r="G280" s="14"/>
      <c r="H280" s="204">
        <v>176</v>
      </c>
      <c r="I280" s="205"/>
      <c r="J280" s="14"/>
      <c r="K280" s="14"/>
      <c r="L280" s="201"/>
      <c r="M280" s="206"/>
      <c r="N280" s="207"/>
      <c r="O280" s="207"/>
      <c r="P280" s="207"/>
      <c r="Q280" s="207"/>
      <c r="R280" s="207"/>
      <c r="S280" s="207"/>
      <c r="T280" s="208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02" t="s">
        <v>164</v>
      </c>
      <c r="AU280" s="202" t="s">
        <v>22</v>
      </c>
      <c r="AV280" s="14" t="s">
        <v>158</v>
      </c>
      <c r="AW280" s="14" t="s">
        <v>43</v>
      </c>
      <c r="AX280" s="14" t="s">
        <v>89</v>
      </c>
      <c r="AY280" s="202" t="s">
        <v>152</v>
      </c>
    </row>
    <row r="281" s="2" customFormat="1" ht="24.15" customHeight="1">
      <c r="A281" s="37"/>
      <c r="B281" s="171"/>
      <c r="C281" s="172" t="s">
        <v>8</v>
      </c>
      <c r="D281" s="172" t="s">
        <v>154</v>
      </c>
      <c r="E281" s="173" t="s">
        <v>1359</v>
      </c>
      <c r="F281" s="174" t="s">
        <v>1360</v>
      </c>
      <c r="G281" s="175" t="s">
        <v>230</v>
      </c>
      <c r="H281" s="176">
        <v>13</v>
      </c>
      <c r="I281" s="177"/>
      <c r="J281" s="178">
        <f>ROUND(I281*H281,2)</f>
        <v>0</v>
      </c>
      <c r="K281" s="179"/>
      <c r="L281" s="38"/>
      <c r="M281" s="180" t="s">
        <v>3</v>
      </c>
      <c r="N281" s="181" t="s">
        <v>53</v>
      </c>
      <c r="O281" s="71"/>
      <c r="P281" s="182">
        <f>O281*H281</f>
        <v>0</v>
      </c>
      <c r="Q281" s="182">
        <v>0</v>
      </c>
      <c r="R281" s="182">
        <f>Q281*H281</f>
        <v>0</v>
      </c>
      <c r="S281" s="182">
        <v>0</v>
      </c>
      <c r="T281" s="183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84" t="s">
        <v>158</v>
      </c>
      <c r="AT281" s="184" t="s">
        <v>154</v>
      </c>
      <c r="AU281" s="184" t="s">
        <v>22</v>
      </c>
      <c r="AY281" s="17" t="s">
        <v>152</v>
      </c>
      <c r="BE281" s="185">
        <f>IF(N281="základní",J281,0)</f>
        <v>0</v>
      </c>
      <c r="BF281" s="185">
        <f>IF(N281="snížená",J281,0)</f>
        <v>0</v>
      </c>
      <c r="BG281" s="185">
        <f>IF(N281="zákl. přenesená",J281,0)</f>
        <v>0</v>
      </c>
      <c r="BH281" s="185">
        <f>IF(N281="sníž. přenesená",J281,0)</f>
        <v>0</v>
      </c>
      <c r="BI281" s="185">
        <f>IF(N281="nulová",J281,0)</f>
        <v>0</v>
      </c>
      <c r="BJ281" s="17" t="s">
        <v>89</v>
      </c>
      <c r="BK281" s="185">
        <f>ROUND(I281*H281,2)</f>
        <v>0</v>
      </c>
      <c r="BL281" s="17" t="s">
        <v>158</v>
      </c>
      <c r="BM281" s="184" t="s">
        <v>1361</v>
      </c>
    </row>
    <row r="282" s="2" customFormat="1">
      <c r="A282" s="37"/>
      <c r="B282" s="38"/>
      <c r="C282" s="37"/>
      <c r="D282" s="186" t="s">
        <v>160</v>
      </c>
      <c r="E282" s="37"/>
      <c r="F282" s="187" t="s">
        <v>1362</v>
      </c>
      <c r="G282" s="37"/>
      <c r="H282" s="37"/>
      <c r="I282" s="188"/>
      <c r="J282" s="37"/>
      <c r="K282" s="37"/>
      <c r="L282" s="38"/>
      <c r="M282" s="189"/>
      <c r="N282" s="190"/>
      <c r="O282" s="71"/>
      <c r="P282" s="71"/>
      <c r="Q282" s="71"/>
      <c r="R282" s="71"/>
      <c r="S282" s="71"/>
      <c r="T282" s="72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7" t="s">
        <v>160</v>
      </c>
      <c r="AU282" s="17" t="s">
        <v>22</v>
      </c>
    </row>
    <row r="283" s="13" customFormat="1">
      <c r="A283" s="13"/>
      <c r="B283" s="193"/>
      <c r="C283" s="13"/>
      <c r="D283" s="191" t="s">
        <v>164</v>
      </c>
      <c r="E283" s="194" t="s">
        <v>3</v>
      </c>
      <c r="F283" s="195" t="s">
        <v>1363</v>
      </c>
      <c r="G283" s="13"/>
      <c r="H283" s="196">
        <v>12</v>
      </c>
      <c r="I283" s="197"/>
      <c r="J283" s="13"/>
      <c r="K283" s="13"/>
      <c r="L283" s="193"/>
      <c r="M283" s="198"/>
      <c r="N283" s="199"/>
      <c r="O283" s="199"/>
      <c r="P283" s="199"/>
      <c r="Q283" s="199"/>
      <c r="R283" s="199"/>
      <c r="S283" s="199"/>
      <c r="T283" s="200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94" t="s">
        <v>164</v>
      </c>
      <c r="AU283" s="194" t="s">
        <v>22</v>
      </c>
      <c r="AV283" s="13" t="s">
        <v>22</v>
      </c>
      <c r="AW283" s="13" t="s">
        <v>43</v>
      </c>
      <c r="AX283" s="13" t="s">
        <v>82</v>
      </c>
      <c r="AY283" s="194" t="s">
        <v>152</v>
      </c>
    </row>
    <row r="284" s="13" customFormat="1">
      <c r="A284" s="13"/>
      <c r="B284" s="193"/>
      <c r="C284" s="13"/>
      <c r="D284" s="191" t="s">
        <v>164</v>
      </c>
      <c r="E284" s="194" t="s">
        <v>3</v>
      </c>
      <c r="F284" s="195" t="s">
        <v>1364</v>
      </c>
      <c r="G284" s="13"/>
      <c r="H284" s="196">
        <v>1</v>
      </c>
      <c r="I284" s="197"/>
      <c r="J284" s="13"/>
      <c r="K284" s="13"/>
      <c r="L284" s="193"/>
      <c r="M284" s="198"/>
      <c r="N284" s="199"/>
      <c r="O284" s="199"/>
      <c r="P284" s="199"/>
      <c r="Q284" s="199"/>
      <c r="R284" s="199"/>
      <c r="S284" s="199"/>
      <c r="T284" s="200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194" t="s">
        <v>164</v>
      </c>
      <c r="AU284" s="194" t="s">
        <v>22</v>
      </c>
      <c r="AV284" s="13" t="s">
        <v>22</v>
      </c>
      <c r="AW284" s="13" t="s">
        <v>43</v>
      </c>
      <c r="AX284" s="13" t="s">
        <v>82</v>
      </c>
      <c r="AY284" s="194" t="s">
        <v>152</v>
      </c>
    </row>
    <row r="285" s="14" customFormat="1">
      <c r="A285" s="14"/>
      <c r="B285" s="201"/>
      <c r="C285" s="14"/>
      <c r="D285" s="191" t="s">
        <v>164</v>
      </c>
      <c r="E285" s="202" t="s">
        <v>3</v>
      </c>
      <c r="F285" s="203" t="s">
        <v>166</v>
      </c>
      <c r="G285" s="14"/>
      <c r="H285" s="204">
        <v>13</v>
      </c>
      <c r="I285" s="205"/>
      <c r="J285" s="14"/>
      <c r="K285" s="14"/>
      <c r="L285" s="201"/>
      <c r="M285" s="206"/>
      <c r="N285" s="207"/>
      <c r="O285" s="207"/>
      <c r="P285" s="207"/>
      <c r="Q285" s="207"/>
      <c r="R285" s="207"/>
      <c r="S285" s="207"/>
      <c r="T285" s="208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02" t="s">
        <v>164</v>
      </c>
      <c r="AU285" s="202" t="s">
        <v>22</v>
      </c>
      <c r="AV285" s="14" t="s">
        <v>158</v>
      </c>
      <c r="AW285" s="14" t="s">
        <v>43</v>
      </c>
      <c r="AX285" s="14" t="s">
        <v>89</v>
      </c>
      <c r="AY285" s="202" t="s">
        <v>152</v>
      </c>
    </row>
    <row r="286" s="2" customFormat="1" ht="24.15" customHeight="1">
      <c r="A286" s="37"/>
      <c r="B286" s="171"/>
      <c r="C286" s="172" t="s">
        <v>273</v>
      </c>
      <c r="D286" s="172" t="s">
        <v>154</v>
      </c>
      <c r="E286" s="173" t="s">
        <v>1365</v>
      </c>
      <c r="F286" s="174" t="s">
        <v>1366</v>
      </c>
      <c r="G286" s="175" t="s">
        <v>230</v>
      </c>
      <c r="H286" s="176">
        <v>176</v>
      </c>
      <c r="I286" s="177"/>
      <c r="J286" s="178">
        <f>ROUND(I286*H286,2)</f>
        <v>0</v>
      </c>
      <c r="K286" s="179"/>
      <c r="L286" s="38"/>
      <c r="M286" s="180" t="s">
        <v>3</v>
      </c>
      <c r="N286" s="181" t="s">
        <v>53</v>
      </c>
      <c r="O286" s="71"/>
      <c r="P286" s="182">
        <f>O286*H286</f>
        <v>0</v>
      </c>
      <c r="Q286" s="182">
        <v>0</v>
      </c>
      <c r="R286" s="182">
        <f>Q286*H286</f>
        <v>0</v>
      </c>
      <c r="S286" s="182">
        <v>0</v>
      </c>
      <c r="T286" s="183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184" t="s">
        <v>158</v>
      </c>
      <c r="AT286" s="184" t="s">
        <v>154</v>
      </c>
      <c r="AU286" s="184" t="s">
        <v>22</v>
      </c>
      <c r="AY286" s="17" t="s">
        <v>152</v>
      </c>
      <c r="BE286" s="185">
        <f>IF(N286="základní",J286,0)</f>
        <v>0</v>
      </c>
      <c r="BF286" s="185">
        <f>IF(N286="snížená",J286,0)</f>
        <v>0</v>
      </c>
      <c r="BG286" s="185">
        <f>IF(N286="zákl. přenesená",J286,0)</f>
        <v>0</v>
      </c>
      <c r="BH286" s="185">
        <f>IF(N286="sníž. přenesená",J286,0)</f>
        <v>0</v>
      </c>
      <c r="BI286" s="185">
        <f>IF(N286="nulová",J286,0)</f>
        <v>0</v>
      </c>
      <c r="BJ286" s="17" t="s">
        <v>89</v>
      </c>
      <c r="BK286" s="185">
        <f>ROUND(I286*H286,2)</f>
        <v>0</v>
      </c>
      <c r="BL286" s="17" t="s">
        <v>158</v>
      </c>
      <c r="BM286" s="184" t="s">
        <v>1367</v>
      </c>
    </row>
    <row r="287" s="2" customFormat="1">
      <c r="A287" s="37"/>
      <c r="B287" s="38"/>
      <c r="C287" s="37"/>
      <c r="D287" s="186" t="s">
        <v>160</v>
      </c>
      <c r="E287" s="37"/>
      <c r="F287" s="187" t="s">
        <v>1368</v>
      </c>
      <c r="G287" s="37"/>
      <c r="H287" s="37"/>
      <c r="I287" s="188"/>
      <c r="J287" s="37"/>
      <c r="K287" s="37"/>
      <c r="L287" s="38"/>
      <c r="M287" s="189"/>
      <c r="N287" s="190"/>
      <c r="O287" s="71"/>
      <c r="P287" s="71"/>
      <c r="Q287" s="71"/>
      <c r="R287" s="71"/>
      <c r="S287" s="71"/>
      <c r="T287" s="72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7" t="s">
        <v>160</v>
      </c>
      <c r="AU287" s="17" t="s">
        <v>22</v>
      </c>
    </row>
    <row r="288" s="13" customFormat="1">
      <c r="A288" s="13"/>
      <c r="B288" s="193"/>
      <c r="C288" s="13"/>
      <c r="D288" s="191" t="s">
        <v>164</v>
      </c>
      <c r="E288" s="194" t="s">
        <v>3</v>
      </c>
      <c r="F288" s="195" t="s">
        <v>1355</v>
      </c>
      <c r="G288" s="13"/>
      <c r="H288" s="196">
        <v>6</v>
      </c>
      <c r="I288" s="197"/>
      <c r="J288" s="13"/>
      <c r="K288" s="13"/>
      <c r="L288" s="193"/>
      <c r="M288" s="198"/>
      <c r="N288" s="199"/>
      <c r="O288" s="199"/>
      <c r="P288" s="199"/>
      <c r="Q288" s="199"/>
      <c r="R288" s="199"/>
      <c r="S288" s="199"/>
      <c r="T288" s="200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194" t="s">
        <v>164</v>
      </c>
      <c r="AU288" s="194" t="s">
        <v>22</v>
      </c>
      <c r="AV288" s="13" t="s">
        <v>22</v>
      </c>
      <c r="AW288" s="13" t="s">
        <v>43</v>
      </c>
      <c r="AX288" s="13" t="s">
        <v>82</v>
      </c>
      <c r="AY288" s="194" t="s">
        <v>152</v>
      </c>
    </row>
    <row r="289" s="13" customFormat="1">
      <c r="A289" s="13"/>
      <c r="B289" s="193"/>
      <c r="C289" s="13"/>
      <c r="D289" s="191" t="s">
        <v>164</v>
      </c>
      <c r="E289" s="194" t="s">
        <v>3</v>
      </c>
      <c r="F289" s="195" t="s">
        <v>1356</v>
      </c>
      <c r="G289" s="13"/>
      <c r="H289" s="196">
        <v>6</v>
      </c>
      <c r="I289" s="197"/>
      <c r="J289" s="13"/>
      <c r="K289" s="13"/>
      <c r="L289" s="193"/>
      <c r="M289" s="198"/>
      <c r="N289" s="199"/>
      <c r="O289" s="199"/>
      <c r="P289" s="199"/>
      <c r="Q289" s="199"/>
      <c r="R289" s="199"/>
      <c r="S289" s="199"/>
      <c r="T289" s="200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94" t="s">
        <v>164</v>
      </c>
      <c r="AU289" s="194" t="s">
        <v>22</v>
      </c>
      <c r="AV289" s="13" t="s">
        <v>22</v>
      </c>
      <c r="AW289" s="13" t="s">
        <v>43</v>
      </c>
      <c r="AX289" s="13" t="s">
        <v>82</v>
      </c>
      <c r="AY289" s="194" t="s">
        <v>152</v>
      </c>
    </row>
    <row r="290" s="13" customFormat="1">
      <c r="A290" s="13"/>
      <c r="B290" s="193"/>
      <c r="C290" s="13"/>
      <c r="D290" s="191" t="s">
        <v>164</v>
      </c>
      <c r="E290" s="194" t="s">
        <v>3</v>
      </c>
      <c r="F290" s="195" t="s">
        <v>1357</v>
      </c>
      <c r="G290" s="13"/>
      <c r="H290" s="196">
        <v>102.5</v>
      </c>
      <c r="I290" s="197"/>
      <c r="J290" s="13"/>
      <c r="K290" s="13"/>
      <c r="L290" s="193"/>
      <c r="M290" s="198"/>
      <c r="N290" s="199"/>
      <c r="O290" s="199"/>
      <c r="P290" s="199"/>
      <c r="Q290" s="199"/>
      <c r="R290" s="199"/>
      <c r="S290" s="199"/>
      <c r="T290" s="200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94" t="s">
        <v>164</v>
      </c>
      <c r="AU290" s="194" t="s">
        <v>22</v>
      </c>
      <c r="AV290" s="13" t="s">
        <v>22</v>
      </c>
      <c r="AW290" s="13" t="s">
        <v>43</v>
      </c>
      <c r="AX290" s="13" t="s">
        <v>82</v>
      </c>
      <c r="AY290" s="194" t="s">
        <v>152</v>
      </c>
    </row>
    <row r="291" s="13" customFormat="1">
      <c r="A291" s="13"/>
      <c r="B291" s="193"/>
      <c r="C291" s="13"/>
      <c r="D291" s="191" t="s">
        <v>164</v>
      </c>
      <c r="E291" s="194" t="s">
        <v>3</v>
      </c>
      <c r="F291" s="195" t="s">
        <v>1358</v>
      </c>
      <c r="G291" s="13"/>
      <c r="H291" s="196">
        <v>61.5</v>
      </c>
      <c r="I291" s="197"/>
      <c r="J291" s="13"/>
      <c r="K291" s="13"/>
      <c r="L291" s="193"/>
      <c r="M291" s="198"/>
      <c r="N291" s="199"/>
      <c r="O291" s="199"/>
      <c r="P291" s="199"/>
      <c r="Q291" s="199"/>
      <c r="R291" s="199"/>
      <c r="S291" s="199"/>
      <c r="T291" s="200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194" t="s">
        <v>164</v>
      </c>
      <c r="AU291" s="194" t="s">
        <v>22</v>
      </c>
      <c r="AV291" s="13" t="s">
        <v>22</v>
      </c>
      <c r="AW291" s="13" t="s">
        <v>43</v>
      </c>
      <c r="AX291" s="13" t="s">
        <v>82</v>
      </c>
      <c r="AY291" s="194" t="s">
        <v>152</v>
      </c>
    </row>
    <row r="292" s="14" customFormat="1">
      <c r="A292" s="14"/>
      <c r="B292" s="201"/>
      <c r="C292" s="14"/>
      <c r="D292" s="191" t="s">
        <v>164</v>
      </c>
      <c r="E292" s="202" t="s">
        <v>3</v>
      </c>
      <c r="F292" s="203" t="s">
        <v>166</v>
      </c>
      <c r="G292" s="14"/>
      <c r="H292" s="204">
        <v>176</v>
      </c>
      <c r="I292" s="205"/>
      <c r="J292" s="14"/>
      <c r="K292" s="14"/>
      <c r="L292" s="201"/>
      <c r="M292" s="206"/>
      <c r="N292" s="207"/>
      <c r="O292" s="207"/>
      <c r="P292" s="207"/>
      <c r="Q292" s="207"/>
      <c r="R292" s="207"/>
      <c r="S292" s="207"/>
      <c r="T292" s="208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02" t="s">
        <v>164</v>
      </c>
      <c r="AU292" s="202" t="s">
        <v>22</v>
      </c>
      <c r="AV292" s="14" t="s">
        <v>158</v>
      </c>
      <c r="AW292" s="14" t="s">
        <v>43</v>
      </c>
      <c r="AX292" s="14" t="s">
        <v>89</v>
      </c>
      <c r="AY292" s="202" t="s">
        <v>152</v>
      </c>
    </row>
    <row r="293" s="12" customFormat="1" ht="22.8" customHeight="1">
      <c r="A293" s="12"/>
      <c r="B293" s="158"/>
      <c r="C293" s="12"/>
      <c r="D293" s="159" t="s">
        <v>81</v>
      </c>
      <c r="E293" s="169" t="s">
        <v>158</v>
      </c>
      <c r="F293" s="169" t="s">
        <v>1369</v>
      </c>
      <c r="G293" s="12"/>
      <c r="H293" s="12"/>
      <c r="I293" s="161"/>
      <c r="J293" s="170">
        <f>BK293</f>
        <v>0</v>
      </c>
      <c r="K293" s="12"/>
      <c r="L293" s="158"/>
      <c r="M293" s="163"/>
      <c r="N293" s="164"/>
      <c r="O293" s="164"/>
      <c r="P293" s="165">
        <f>SUM(P294:P322)</f>
        <v>0</v>
      </c>
      <c r="Q293" s="164"/>
      <c r="R293" s="165">
        <f>SUM(R294:R322)</f>
        <v>0.0295488</v>
      </c>
      <c r="S293" s="164"/>
      <c r="T293" s="166">
        <f>SUM(T294:T322)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159" t="s">
        <v>89</v>
      </c>
      <c r="AT293" s="167" t="s">
        <v>81</v>
      </c>
      <c r="AU293" s="167" t="s">
        <v>89</v>
      </c>
      <c r="AY293" s="159" t="s">
        <v>152</v>
      </c>
      <c r="BK293" s="168">
        <f>SUM(BK294:BK322)</f>
        <v>0</v>
      </c>
    </row>
    <row r="294" s="2" customFormat="1" ht="33" customHeight="1">
      <c r="A294" s="37"/>
      <c r="B294" s="171"/>
      <c r="C294" s="172" t="s">
        <v>279</v>
      </c>
      <c r="D294" s="172" t="s">
        <v>154</v>
      </c>
      <c r="E294" s="173" t="s">
        <v>1370</v>
      </c>
      <c r="F294" s="174" t="s">
        <v>1371</v>
      </c>
      <c r="G294" s="175" t="s">
        <v>251</v>
      </c>
      <c r="H294" s="176">
        <v>2.875</v>
      </c>
      <c r="I294" s="177"/>
      <c r="J294" s="178">
        <f>ROUND(I294*H294,2)</f>
        <v>0</v>
      </c>
      <c r="K294" s="179"/>
      <c r="L294" s="38"/>
      <c r="M294" s="180" t="s">
        <v>3</v>
      </c>
      <c r="N294" s="181" t="s">
        <v>53</v>
      </c>
      <c r="O294" s="71"/>
      <c r="P294" s="182">
        <f>O294*H294</f>
        <v>0</v>
      </c>
      <c r="Q294" s="182">
        <v>0</v>
      </c>
      <c r="R294" s="182">
        <f>Q294*H294</f>
        <v>0</v>
      </c>
      <c r="S294" s="182">
        <v>0</v>
      </c>
      <c r="T294" s="183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184" t="s">
        <v>158</v>
      </c>
      <c r="AT294" s="184" t="s">
        <v>154</v>
      </c>
      <c r="AU294" s="184" t="s">
        <v>22</v>
      </c>
      <c r="AY294" s="17" t="s">
        <v>152</v>
      </c>
      <c r="BE294" s="185">
        <f>IF(N294="základní",J294,0)</f>
        <v>0</v>
      </c>
      <c r="BF294" s="185">
        <f>IF(N294="snížená",J294,0)</f>
        <v>0</v>
      </c>
      <c r="BG294" s="185">
        <f>IF(N294="zákl. přenesená",J294,0)</f>
        <v>0</v>
      </c>
      <c r="BH294" s="185">
        <f>IF(N294="sníž. přenesená",J294,0)</f>
        <v>0</v>
      </c>
      <c r="BI294" s="185">
        <f>IF(N294="nulová",J294,0)</f>
        <v>0</v>
      </c>
      <c r="BJ294" s="17" t="s">
        <v>89</v>
      </c>
      <c r="BK294" s="185">
        <f>ROUND(I294*H294,2)</f>
        <v>0</v>
      </c>
      <c r="BL294" s="17" t="s">
        <v>158</v>
      </c>
      <c r="BM294" s="184" t="s">
        <v>1372</v>
      </c>
    </row>
    <row r="295" s="2" customFormat="1">
      <c r="A295" s="37"/>
      <c r="B295" s="38"/>
      <c r="C295" s="37"/>
      <c r="D295" s="186" t="s">
        <v>160</v>
      </c>
      <c r="E295" s="37"/>
      <c r="F295" s="187" t="s">
        <v>1373</v>
      </c>
      <c r="G295" s="37"/>
      <c r="H295" s="37"/>
      <c r="I295" s="188"/>
      <c r="J295" s="37"/>
      <c r="K295" s="37"/>
      <c r="L295" s="38"/>
      <c r="M295" s="189"/>
      <c r="N295" s="190"/>
      <c r="O295" s="71"/>
      <c r="P295" s="71"/>
      <c r="Q295" s="71"/>
      <c r="R295" s="71"/>
      <c r="S295" s="71"/>
      <c r="T295" s="72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7" t="s">
        <v>160</v>
      </c>
      <c r="AU295" s="17" t="s">
        <v>22</v>
      </c>
    </row>
    <row r="296" s="13" customFormat="1">
      <c r="A296" s="13"/>
      <c r="B296" s="193"/>
      <c r="C296" s="13"/>
      <c r="D296" s="191" t="s">
        <v>164</v>
      </c>
      <c r="E296" s="194" t="s">
        <v>3</v>
      </c>
      <c r="F296" s="195" t="s">
        <v>1374</v>
      </c>
      <c r="G296" s="13"/>
      <c r="H296" s="196">
        <v>0.22</v>
      </c>
      <c r="I296" s="197"/>
      <c r="J296" s="13"/>
      <c r="K296" s="13"/>
      <c r="L296" s="193"/>
      <c r="M296" s="198"/>
      <c r="N296" s="199"/>
      <c r="O296" s="199"/>
      <c r="P296" s="199"/>
      <c r="Q296" s="199"/>
      <c r="R296" s="199"/>
      <c r="S296" s="199"/>
      <c r="T296" s="200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194" t="s">
        <v>164</v>
      </c>
      <c r="AU296" s="194" t="s">
        <v>22</v>
      </c>
      <c r="AV296" s="13" t="s">
        <v>22</v>
      </c>
      <c r="AW296" s="13" t="s">
        <v>43</v>
      </c>
      <c r="AX296" s="13" t="s">
        <v>82</v>
      </c>
      <c r="AY296" s="194" t="s">
        <v>152</v>
      </c>
    </row>
    <row r="297" s="13" customFormat="1">
      <c r="A297" s="13"/>
      <c r="B297" s="193"/>
      <c r="C297" s="13"/>
      <c r="D297" s="191" t="s">
        <v>164</v>
      </c>
      <c r="E297" s="194" t="s">
        <v>3</v>
      </c>
      <c r="F297" s="195" t="s">
        <v>1375</v>
      </c>
      <c r="G297" s="13"/>
      <c r="H297" s="196">
        <v>0.22</v>
      </c>
      <c r="I297" s="197"/>
      <c r="J297" s="13"/>
      <c r="K297" s="13"/>
      <c r="L297" s="193"/>
      <c r="M297" s="198"/>
      <c r="N297" s="199"/>
      <c r="O297" s="199"/>
      <c r="P297" s="199"/>
      <c r="Q297" s="199"/>
      <c r="R297" s="199"/>
      <c r="S297" s="199"/>
      <c r="T297" s="200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194" t="s">
        <v>164</v>
      </c>
      <c r="AU297" s="194" t="s">
        <v>22</v>
      </c>
      <c r="AV297" s="13" t="s">
        <v>22</v>
      </c>
      <c r="AW297" s="13" t="s">
        <v>43</v>
      </c>
      <c r="AX297" s="13" t="s">
        <v>82</v>
      </c>
      <c r="AY297" s="194" t="s">
        <v>152</v>
      </c>
    </row>
    <row r="298" s="13" customFormat="1">
      <c r="A298" s="13"/>
      <c r="B298" s="193"/>
      <c r="C298" s="13"/>
      <c r="D298" s="191" t="s">
        <v>164</v>
      </c>
      <c r="E298" s="194" t="s">
        <v>3</v>
      </c>
      <c r="F298" s="195" t="s">
        <v>1376</v>
      </c>
      <c r="G298" s="13"/>
      <c r="H298" s="196">
        <v>0.33000000000000002</v>
      </c>
      <c r="I298" s="197"/>
      <c r="J298" s="13"/>
      <c r="K298" s="13"/>
      <c r="L298" s="193"/>
      <c r="M298" s="198"/>
      <c r="N298" s="199"/>
      <c r="O298" s="199"/>
      <c r="P298" s="199"/>
      <c r="Q298" s="199"/>
      <c r="R298" s="199"/>
      <c r="S298" s="199"/>
      <c r="T298" s="200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194" t="s">
        <v>164</v>
      </c>
      <c r="AU298" s="194" t="s">
        <v>22</v>
      </c>
      <c r="AV298" s="13" t="s">
        <v>22</v>
      </c>
      <c r="AW298" s="13" t="s">
        <v>43</v>
      </c>
      <c r="AX298" s="13" t="s">
        <v>82</v>
      </c>
      <c r="AY298" s="194" t="s">
        <v>152</v>
      </c>
    </row>
    <row r="299" s="13" customFormat="1">
      <c r="A299" s="13"/>
      <c r="B299" s="193"/>
      <c r="C299" s="13"/>
      <c r="D299" s="191" t="s">
        <v>164</v>
      </c>
      <c r="E299" s="194" t="s">
        <v>3</v>
      </c>
      <c r="F299" s="195" t="s">
        <v>1377</v>
      </c>
      <c r="G299" s="13"/>
      <c r="H299" s="196">
        <v>0.22</v>
      </c>
      <c r="I299" s="197"/>
      <c r="J299" s="13"/>
      <c r="K299" s="13"/>
      <c r="L299" s="193"/>
      <c r="M299" s="198"/>
      <c r="N299" s="199"/>
      <c r="O299" s="199"/>
      <c r="P299" s="199"/>
      <c r="Q299" s="199"/>
      <c r="R299" s="199"/>
      <c r="S299" s="199"/>
      <c r="T299" s="200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194" t="s">
        <v>164</v>
      </c>
      <c r="AU299" s="194" t="s">
        <v>22</v>
      </c>
      <c r="AV299" s="13" t="s">
        <v>22</v>
      </c>
      <c r="AW299" s="13" t="s">
        <v>43</v>
      </c>
      <c r="AX299" s="13" t="s">
        <v>82</v>
      </c>
      <c r="AY299" s="194" t="s">
        <v>152</v>
      </c>
    </row>
    <row r="300" s="13" customFormat="1">
      <c r="A300" s="13"/>
      <c r="B300" s="193"/>
      <c r="C300" s="13"/>
      <c r="D300" s="191" t="s">
        <v>164</v>
      </c>
      <c r="E300" s="194" t="s">
        <v>3</v>
      </c>
      <c r="F300" s="195" t="s">
        <v>1378</v>
      </c>
      <c r="G300" s="13"/>
      <c r="H300" s="196">
        <v>0.10000000000000001</v>
      </c>
      <c r="I300" s="197"/>
      <c r="J300" s="13"/>
      <c r="K300" s="13"/>
      <c r="L300" s="193"/>
      <c r="M300" s="198"/>
      <c r="N300" s="199"/>
      <c r="O300" s="199"/>
      <c r="P300" s="199"/>
      <c r="Q300" s="199"/>
      <c r="R300" s="199"/>
      <c r="S300" s="199"/>
      <c r="T300" s="200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194" t="s">
        <v>164</v>
      </c>
      <c r="AU300" s="194" t="s">
        <v>22</v>
      </c>
      <c r="AV300" s="13" t="s">
        <v>22</v>
      </c>
      <c r="AW300" s="13" t="s">
        <v>43</v>
      </c>
      <c r="AX300" s="13" t="s">
        <v>82</v>
      </c>
      <c r="AY300" s="194" t="s">
        <v>152</v>
      </c>
    </row>
    <row r="301" s="13" customFormat="1">
      <c r="A301" s="13"/>
      <c r="B301" s="193"/>
      <c r="C301" s="13"/>
      <c r="D301" s="191" t="s">
        <v>164</v>
      </c>
      <c r="E301" s="194" t="s">
        <v>3</v>
      </c>
      <c r="F301" s="195" t="s">
        <v>1379</v>
      </c>
      <c r="G301" s="13"/>
      <c r="H301" s="196">
        <v>0.10000000000000001</v>
      </c>
      <c r="I301" s="197"/>
      <c r="J301" s="13"/>
      <c r="K301" s="13"/>
      <c r="L301" s="193"/>
      <c r="M301" s="198"/>
      <c r="N301" s="199"/>
      <c r="O301" s="199"/>
      <c r="P301" s="199"/>
      <c r="Q301" s="199"/>
      <c r="R301" s="199"/>
      <c r="S301" s="199"/>
      <c r="T301" s="200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194" t="s">
        <v>164</v>
      </c>
      <c r="AU301" s="194" t="s">
        <v>22</v>
      </c>
      <c r="AV301" s="13" t="s">
        <v>22</v>
      </c>
      <c r="AW301" s="13" t="s">
        <v>43</v>
      </c>
      <c r="AX301" s="13" t="s">
        <v>82</v>
      </c>
      <c r="AY301" s="194" t="s">
        <v>152</v>
      </c>
    </row>
    <row r="302" s="13" customFormat="1">
      <c r="A302" s="13"/>
      <c r="B302" s="193"/>
      <c r="C302" s="13"/>
      <c r="D302" s="191" t="s">
        <v>164</v>
      </c>
      <c r="E302" s="194" t="s">
        <v>3</v>
      </c>
      <c r="F302" s="195" t="s">
        <v>1380</v>
      </c>
      <c r="G302" s="13"/>
      <c r="H302" s="196">
        <v>0.10000000000000001</v>
      </c>
      <c r="I302" s="197"/>
      <c r="J302" s="13"/>
      <c r="K302" s="13"/>
      <c r="L302" s="193"/>
      <c r="M302" s="198"/>
      <c r="N302" s="199"/>
      <c r="O302" s="199"/>
      <c r="P302" s="199"/>
      <c r="Q302" s="199"/>
      <c r="R302" s="199"/>
      <c r="S302" s="199"/>
      <c r="T302" s="200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194" t="s">
        <v>164</v>
      </c>
      <c r="AU302" s="194" t="s">
        <v>22</v>
      </c>
      <c r="AV302" s="13" t="s">
        <v>22</v>
      </c>
      <c r="AW302" s="13" t="s">
        <v>43</v>
      </c>
      <c r="AX302" s="13" t="s">
        <v>82</v>
      </c>
      <c r="AY302" s="194" t="s">
        <v>152</v>
      </c>
    </row>
    <row r="303" s="13" customFormat="1">
      <c r="A303" s="13"/>
      <c r="B303" s="193"/>
      <c r="C303" s="13"/>
      <c r="D303" s="191" t="s">
        <v>164</v>
      </c>
      <c r="E303" s="194" t="s">
        <v>3</v>
      </c>
      <c r="F303" s="195" t="s">
        <v>1381</v>
      </c>
      <c r="G303" s="13"/>
      <c r="H303" s="196">
        <v>0.10000000000000001</v>
      </c>
      <c r="I303" s="197"/>
      <c r="J303" s="13"/>
      <c r="K303" s="13"/>
      <c r="L303" s="193"/>
      <c r="M303" s="198"/>
      <c r="N303" s="199"/>
      <c r="O303" s="199"/>
      <c r="P303" s="199"/>
      <c r="Q303" s="199"/>
      <c r="R303" s="199"/>
      <c r="S303" s="199"/>
      <c r="T303" s="200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194" t="s">
        <v>164</v>
      </c>
      <c r="AU303" s="194" t="s">
        <v>22</v>
      </c>
      <c r="AV303" s="13" t="s">
        <v>22</v>
      </c>
      <c r="AW303" s="13" t="s">
        <v>43</v>
      </c>
      <c r="AX303" s="13" t="s">
        <v>82</v>
      </c>
      <c r="AY303" s="194" t="s">
        <v>152</v>
      </c>
    </row>
    <row r="304" s="13" customFormat="1">
      <c r="A304" s="13"/>
      <c r="B304" s="193"/>
      <c r="C304" s="13"/>
      <c r="D304" s="191" t="s">
        <v>164</v>
      </c>
      <c r="E304" s="194" t="s">
        <v>3</v>
      </c>
      <c r="F304" s="195" t="s">
        <v>1382</v>
      </c>
      <c r="G304" s="13"/>
      <c r="H304" s="196">
        <v>1.3200000000000001</v>
      </c>
      <c r="I304" s="197"/>
      <c r="J304" s="13"/>
      <c r="K304" s="13"/>
      <c r="L304" s="193"/>
      <c r="M304" s="198"/>
      <c r="N304" s="199"/>
      <c r="O304" s="199"/>
      <c r="P304" s="199"/>
      <c r="Q304" s="199"/>
      <c r="R304" s="199"/>
      <c r="S304" s="199"/>
      <c r="T304" s="200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194" t="s">
        <v>164</v>
      </c>
      <c r="AU304" s="194" t="s">
        <v>22</v>
      </c>
      <c r="AV304" s="13" t="s">
        <v>22</v>
      </c>
      <c r="AW304" s="13" t="s">
        <v>43</v>
      </c>
      <c r="AX304" s="13" t="s">
        <v>82</v>
      </c>
      <c r="AY304" s="194" t="s">
        <v>152</v>
      </c>
    </row>
    <row r="305" s="13" customFormat="1">
      <c r="A305" s="13"/>
      <c r="B305" s="193"/>
      <c r="C305" s="13"/>
      <c r="D305" s="191" t="s">
        <v>164</v>
      </c>
      <c r="E305" s="194" t="s">
        <v>3</v>
      </c>
      <c r="F305" s="195" t="s">
        <v>1383</v>
      </c>
      <c r="G305" s="13"/>
      <c r="H305" s="196">
        <v>0.16500000000000001</v>
      </c>
      <c r="I305" s="197"/>
      <c r="J305" s="13"/>
      <c r="K305" s="13"/>
      <c r="L305" s="193"/>
      <c r="M305" s="198"/>
      <c r="N305" s="199"/>
      <c r="O305" s="199"/>
      <c r="P305" s="199"/>
      <c r="Q305" s="199"/>
      <c r="R305" s="199"/>
      <c r="S305" s="199"/>
      <c r="T305" s="200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194" t="s">
        <v>164</v>
      </c>
      <c r="AU305" s="194" t="s">
        <v>22</v>
      </c>
      <c r="AV305" s="13" t="s">
        <v>22</v>
      </c>
      <c r="AW305" s="13" t="s">
        <v>43</v>
      </c>
      <c r="AX305" s="13" t="s">
        <v>82</v>
      </c>
      <c r="AY305" s="194" t="s">
        <v>152</v>
      </c>
    </row>
    <row r="306" s="14" customFormat="1">
      <c r="A306" s="14"/>
      <c r="B306" s="201"/>
      <c r="C306" s="14"/>
      <c r="D306" s="191" t="s">
        <v>164</v>
      </c>
      <c r="E306" s="202" t="s">
        <v>3</v>
      </c>
      <c r="F306" s="203" t="s">
        <v>166</v>
      </c>
      <c r="G306" s="14"/>
      <c r="H306" s="204">
        <v>2.8750000000000004</v>
      </c>
      <c r="I306" s="205"/>
      <c r="J306" s="14"/>
      <c r="K306" s="14"/>
      <c r="L306" s="201"/>
      <c r="M306" s="206"/>
      <c r="N306" s="207"/>
      <c r="O306" s="207"/>
      <c r="P306" s="207"/>
      <c r="Q306" s="207"/>
      <c r="R306" s="207"/>
      <c r="S306" s="207"/>
      <c r="T306" s="208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02" t="s">
        <v>164</v>
      </c>
      <c r="AU306" s="202" t="s">
        <v>22</v>
      </c>
      <c r="AV306" s="14" t="s">
        <v>158</v>
      </c>
      <c r="AW306" s="14" t="s">
        <v>43</v>
      </c>
      <c r="AX306" s="14" t="s">
        <v>89</v>
      </c>
      <c r="AY306" s="202" t="s">
        <v>152</v>
      </c>
    </row>
    <row r="307" s="2" customFormat="1" ht="37.8" customHeight="1">
      <c r="A307" s="37"/>
      <c r="B307" s="171"/>
      <c r="C307" s="172" t="s">
        <v>282</v>
      </c>
      <c r="D307" s="172" t="s">
        <v>154</v>
      </c>
      <c r="E307" s="173" t="s">
        <v>1384</v>
      </c>
      <c r="F307" s="174" t="s">
        <v>1385</v>
      </c>
      <c r="G307" s="175" t="s">
        <v>251</v>
      </c>
      <c r="H307" s="176">
        <v>0.216</v>
      </c>
      <c r="I307" s="177"/>
      <c r="J307" s="178">
        <f>ROUND(I307*H307,2)</f>
        <v>0</v>
      </c>
      <c r="K307" s="179"/>
      <c r="L307" s="38"/>
      <c r="M307" s="180" t="s">
        <v>3</v>
      </c>
      <c r="N307" s="181" t="s">
        <v>53</v>
      </c>
      <c r="O307" s="71"/>
      <c r="P307" s="182">
        <f>O307*H307</f>
        <v>0</v>
      </c>
      <c r="Q307" s="182">
        <v>0</v>
      </c>
      <c r="R307" s="182">
        <f>Q307*H307</f>
        <v>0</v>
      </c>
      <c r="S307" s="182">
        <v>0</v>
      </c>
      <c r="T307" s="183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184" t="s">
        <v>158</v>
      </c>
      <c r="AT307" s="184" t="s">
        <v>154</v>
      </c>
      <c r="AU307" s="184" t="s">
        <v>22</v>
      </c>
      <c r="AY307" s="17" t="s">
        <v>152</v>
      </c>
      <c r="BE307" s="185">
        <f>IF(N307="základní",J307,0)</f>
        <v>0</v>
      </c>
      <c r="BF307" s="185">
        <f>IF(N307="snížená",J307,0)</f>
        <v>0</v>
      </c>
      <c r="BG307" s="185">
        <f>IF(N307="zákl. přenesená",J307,0)</f>
        <v>0</v>
      </c>
      <c r="BH307" s="185">
        <f>IF(N307="sníž. přenesená",J307,0)</f>
        <v>0</v>
      </c>
      <c r="BI307" s="185">
        <f>IF(N307="nulová",J307,0)</f>
        <v>0</v>
      </c>
      <c r="BJ307" s="17" t="s">
        <v>89</v>
      </c>
      <c r="BK307" s="185">
        <f>ROUND(I307*H307,2)</f>
        <v>0</v>
      </c>
      <c r="BL307" s="17" t="s">
        <v>158</v>
      </c>
      <c r="BM307" s="184" t="s">
        <v>1386</v>
      </c>
    </row>
    <row r="308" s="2" customFormat="1">
      <c r="A308" s="37"/>
      <c r="B308" s="38"/>
      <c r="C308" s="37"/>
      <c r="D308" s="186" t="s">
        <v>160</v>
      </c>
      <c r="E308" s="37"/>
      <c r="F308" s="187" t="s">
        <v>1387</v>
      </c>
      <c r="G308" s="37"/>
      <c r="H308" s="37"/>
      <c r="I308" s="188"/>
      <c r="J308" s="37"/>
      <c r="K308" s="37"/>
      <c r="L308" s="38"/>
      <c r="M308" s="189"/>
      <c r="N308" s="190"/>
      <c r="O308" s="71"/>
      <c r="P308" s="71"/>
      <c r="Q308" s="71"/>
      <c r="R308" s="71"/>
      <c r="S308" s="71"/>
      <c r="T308" s="72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T308" s="17" t="s">
        <v>160</v>
      </c>
      <c r="AU308" s="17" t="s">
        <v>22</v>
      </c>
    </row>
    <row r="309" s="13" customFormat="1">
      <c r="A309" s="13"/>
      <c r="B309" s="193"/>
      <c r="C309" s="13"/>
      <c r="D309" s="191" t="s">
        <v>164</v>
      </c>
      <c r="E309" s="194" t="s">
        <v>3</v>
      </c>
      <c r="F309" s="195" t="s">
        <v>1388</v>
      </c>
      <c r="G309" s="13"/>
      <c r="H309" s="196">
        <v>0.216</v>
      </c>
      <c r="I309" s="197"/>
      <c r="J309" s="13"/>
      <c r="K309" s="13"/>
      <c r="L309" s="193"/>
      <c r="M309" s="198"/>
      <c r="N309" s="199"/>
      <c r="O309" s="199"/>
      <c r="P309" s="199"/>
      <c r="Q309" s="199"/>
      <c r="R309" s="199"/>
      <c r="S309" s="199"/>
      <c r="T309" s="200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194" t="s">
        <v>164</v>
      </c>
      <c r="AU309" s="194" t="s">
        <v>22</v>
      </c>
      <c r="AV309" s="13" t="s">
        <v>22</v>
      </c>
      <c r="AW309" s="13" t="s">
        <v>43</v>
      </c>
      <c r="AX309" s="13" t="s">
        <v>82</v>
      </c>
      <c r="AY309" s="194" t="s">
        <v>152</v>
      </c>
    </row>
    <row r="310" s="14" customFormat="1">
      <c r="A310" s="14"/>
      <c r="B310" s="201"/>
      <c r="C310" s="14"/>
      <c r="D310" s="191" t="s">
        <v>164</v>
      </c>
      <c r="E310" s="202" t="s">
        <v>3</v>
      </c>
      <c r="F310" s="203" t="s">
        <v>166</v>
      </c>
      <c r="G310" s="14"/>
      <c r="H310" s="204">
        <v>0.216</v>
      </c>
      <c r="I310" s="205"/>
      <c r="J310" s="14"/>
      <c r="K310" s="14"/>
      <c r="L310" s="201"/>
      <c r="M310" s="206"/>
      <c r="N310" s="207"/>
      <c r="O310" s="207"/>
      <c r="P310" s="207"/>
      <c r="Q310" s="207"/>
      <c r="R310" s="207"/>
      <c r="S310" s="207"/>
      <c r="T310" s="208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02" t="s">
        <v>164</v>
      </c>
      <c r="AU310" s="202" t="s">
        <v>22</v>
      </c>
      <c r="AV310" s="14" t="s">
        <v>158</v>
      </c>
      <c r="AW310" s="14" t="s">
        <v>43</v>
      </c>
      <c r="AX310" s="14" t="s">
        <v>89</v>
      </c>
      <c r="AY310" s="202" t="s">
        <v>152</v>
      </c>
    </row>
    <row r="311" s="2" customFormat="1" ht="33" customHeight="1">
      <c r="A311" s="37"/>
      <c r="B311" s="171"/>
      <c r="C311" s="172" t="s">
        <v>288</v>
      </c>
      <c r="D311" s="172" t="s">
        <v>154</v>
      </c>
      <c r="E311" s="173" t="s">
        <v>1389</v>
      </c>
      <c r="F311" s="174" t="s">
        <v>1390</v>
      </c>
      <c r="G311" s="175" t="s">
        <v>251</v>
      </c>
      <c r="H311" s="176">
        <v>0.40000000000000002</v>
      </c>
      <c r="I311" s="177"/>
      <c r="J311" s="178">
        <f>ROUND(I311*H311,2)</f>
        <v>0</v>
      </c>
      <c r="K311" s="179"/>
      <c r="L311" s="38"/>
      <c r="M311" s="180" t="s">
        <v>3</v>
      </c>
      <c r="N311" s="181" t="s">
        <v>53</v>
      </c>
      <c r="O311" s="71"/>
      <c r="P311" s="182">
        <f>O311*H311</f>
        <v>0</v>
      </c>
      <c r="Q311" s="182">
        <v>0</v>
      </c>
      <c r="R311" s="182">
        <f>Q311*H311</f>
        <v>0</v>
      </c>
      <c r="S311" s="182">
        <v>0</v>
      </c>
      <c r="T311" s="183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184" t="s">
        <v>158</v>
      </c>
      <c r="AT311" s="184" t="s">
        <v>154</v>
      </c>
      <c r="AU311" s="184" t="s">
        <v>22</v>
      </c>
      <c r="AY311" s="17" t="s">
        <v>152</v>
      </c>
      <c r="BE311" s="185">
        <f>IF(N311="základní",J311,0)</f>
        <v>0</v>
      </c>
      <c r="BF311" s="185">
        <f>IF(N311="snížená",J311,0)</f>
        <v>0</v>
      </c>
      <c r="BG311" s="185">
        <f>IF(N311="zákl. přenesená",J311,0)</f>
        <v>0</v>
      </c>
      <c r="BH311" s="185">
        <f>IF(N311="sníž. přenesená",J311,0)</f>
        <v>0</v>
      </c>
      <c r="BI311" s="185">
        <f>IF(N311="nulová",J311,0)</f>
        <v>0</v>
      </c>
      <c r="BJ311" s="17" t="s">
        <v>89</v>
      </c>
      <c r="BK311" s="185">
        <f>ROUND(I311*H311,2)</f>
        <v>0</v>
      </c>
      <c r="BL311" s="17" t="s">
        <v>158</v>
      </c>
      <c r="BM311" s="184" t="s">
        <v>1391</v>
      </c>
    </row>
    <row r="312" s="2" customFormat="1">
      <c r="A312" s="37"/>
      <c r="B312" s="38"/>
      <c r="C312" s="37"/>
      <c r="D312" s="186" t="s">
        <v>160</v>
      </c>
      <c r="E312" s="37"/>
      <c r="F312" s="187" t="s">
        <v>1392</v>
      </c>
      <c r="G312" s="37"/>
      <c r="H312" s="37"/>
      <c r="I312" s="188"/>
      <c r="J312" s="37"/>
      <c r="K312" s="37"/>
      <c r="L312" s="38"/>
      <c r="M312" s="189"/>
      <c r="N312" s="190"/>
      <c r="O312" s="71"/>
      <c r="P312" s="71"/>
      <c r="Q312" s="71"/>
      <c r="R312" s="71"/>
      <c r="S312" s="71"/>
      <c r="T312" s="72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7" t="s">
        <v>160</v>
      </c>
      <c r="AU312" s="17" t="s">
        <v>22</v>
      </c>
    </row>
    <row r="313" s="13" customFormat="1">
      <c r="A313" s="13"/>
      <c r="B313" s="193"/>
      <c r="C313" s="13"/>
      <c r="D313" s="191" t="s">
        <v>164</v>
      </c>
      <c r="E313" s="194" t="s">
        <v>3</v>
      </c>
      <c r="F313" s="195" t="s">
        <v>1393</v>
      </c>
      <c r="G313" s="13"/>
      <c r="H313" s="196">
        <v>0.40000000000000002</v>
      </c>
      <c r="I313" s="197"/>
      <c r="J313" s="13"/>
      <c r="K313" s="13"/>
      <c r="L313" s="193"/>
      <c r="M313" s="198"/>
      <c r="N313" s="199"/>
      <c r="O313" s="199"/>
      <c r="P313" s="199"/>
      <c r="Q313" s="199"/>
      <c r="R313" s="199"/>
      <c r="S313" s="199"/>
      <c r="T313" s="200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194" t="s">
        <v>164</v>
      </c>
      <c r="AU313" s="194" t="s">
        <v>22</v>
      </c>
      <c r="AV313" s="13" t="s">
        <v>22</v>
      </c>
      <c r="AW313" s="13" t="s">
        <v>43</v>
      </c>
      <c r="AX313" s="13" t="s">
        <v>82</v>
      </c>
      <c r="AY313" s="194" t="s">
        <v>152</v>
      </c>
    </row>
    <row r="314" s="14" customFormat="1">
      <c r="A314" s="14"/>
      <c r="B314" s="201"/>
      <c r="C314" s="14"/>
      <c r="D314" s="191" t="s">
        <v>164</v>
      </c>
      <c r="E314" s="202" t="s">
        <v>3</v>
      </c>
      <c r="F314" s="203" t="s">
        <v>166</v>
      </c>
      <c r="G314" s="14"/>
      <c r="H314" s="204">
        <v>0.40000000000000002</v>
      </c>
      <c r="I314" s="205"/>
      <c r="J314" s="14"/>
      <c r="K314" s="14"/>
      <c r="L314" s="201"/>
      <c r="M314" s="206"/>
      <c r="N314" s="207"/>
      <c r="O314" s="207"/>
      <c r="P314" s="207"/>
      <c r="Q314" s="207"/>
      <c r="R314" s="207"/>
      <c r="S314" s="207"/>
      <c r="T314" s="208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02" t="s">
        <v>164</v>
      </c>
      <c r="AU314" s="202" t="s">
        <v>22</v>
      </c>
      <c r="AV314" s="14" t="s">
        <v>158</v>
      </c>
      <c r="AW314" s="14" t="s">
        <v>43</v>
      </c>
      <c r="AX314" s="14" t="s">
        <v>89</v>
      </c>
      <c r="AY314" s="202" t="s">
        <v>152</v>
      </c>
    </row>
    <row r="315" s="2" customFormat="1" ht="37.8" customHeight="1">
      <c r="A315" s="37"/>
      <c r="B315" s="171"/>
      <c r="C315" s="172" t="s">
        <v>294</v>
      </c>
      <c r="D315" s="172" t="s">
        <v>154</v>
      </c>
      <c r="E315" s="173" t="s">
        <v>1394</v>
      </c>
      <c r="F315" s="174" t="s">
        <v>1395</v>
      </c>
      <c r="G315" s="175" t="s">
        <v>157</v>
      </c>
      <c r="H315" s="176">
        <v>1.44</v>
      </c>
      <c r="I315" s="177"/>
      <c r="J315" s="178">
        <f>ROUND(I315*H315,2)</f>
        <v>0</v>
      </c>
      <c r="K315" s="179"/>
      <c r="L315" s="38"/>
      <c r="M315" s="180" t="s">
        <v>3</v>
      </c>
      <c r="N315" s="181" t="s">
        <v>53</v>
      </c>
      <c r="O315" s="71"/>
      <c r="P315" s="182">
        <f>O315*H315</f>
        <v>0</v>
      </c>
      <c r="Q315" s="182">
        <v>0.0063200000000000001</v>
      </c>
      <c r="R315" s="182">
        <f>Q315*H315</f>
        <v>0.0091007999999999992</v>
      </c>
      <c r="S315" s="182">
        <v>0</v>
      </c>
      <c r="T315" s="183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184" t="s">
        <v>158</v>
      </c>
      <c r="AT315" s="184" t="s">
        <v>154</v>
      </c>
      <c r="AU315" s="184" t="s">
        <v>22</v>
      </c>
      <c r="AY315" s="17" t="s">
        <v>152</v>
      </c>
      <c r="BE315" s="185">
        <f>IF(N315="základní",J315,0)</f>
        <v>0</v>
      </c>
      <c r="BF315" s="185">
        <f>IF(N315="snížená",J315,0)</f>
        <v>0</v>
      </c>
      <c r="BG315" s="185">
        <f>IF(N315="zákl. přenesená",J315,0)</f>
        <v>0</v>
      </c>
      <c r="BH315" s="185">
        <f>IF(N315="sníž. přenesená",J315,0)</f>
        <v>0</v>
      </c>
      <c r="BI315" s="185">
        <f>IF(N315="nulová",J315,0)</f>
        <v>0</v>
      </c>
      <c r="BJ315" s="17" t="s">
        <v>89</v>
      </c>
      <c r="BK315" s="185">
        <f>ROUND(I315*H315,2)</f>
        <v>0</v>
      </c>
      <c r="BL315" s="17" t="s">
        <v>158</v>
      </c>
      <c r="BM315" s="184" t="s">
        <v>1396</v>
      </c>
    </row>
    <row r="316" s="2" customFormat="1">
      <c r="A316" s="37"/>
      <c r="B316" s="38"/>
      <c r="C316" s="37"/>
      <c r="D316" s="186" t="s">
        <v>160</v>
      </c>
      <c r="E316" s="37"/>
      <c r="F316" s="187" t="s">
        <v>1397</v>
      </c>
      <c r="G316" s="37"/>
      <c r="H316" s="37"/>
      <c r="I316" s="188"/>
      <c r="J316" s="37"/>
      <c r="K316" s="37"/>
      <c r="L316" s="38"/>
      <c r="M316" s="189"/>
      <c r="N316" s="190"/>
      <c r="O316" s="71"/>
      <c r="P316" s="71"/>
      <c r="Q316" s="71"/>
      <c r="R316" s="71"/>
      <c r="S316" s="71"/>
      <c r="T316" s="72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17" t="s">
        <v>160</v>
      </c>
      <c r="AU316" s="17" t="s">
        <v>22</v>
      </c>
    </row>
    <row r="317" s="13" customFormat="1">
      <c r="A317" s="13"/>
      <c r="B317" s="193"/>
      <c r="C317" s="13"/>
      <c r="D317" s="191" t="s">
        <v>164</v>
      </c>
      <c r="E317" s="194" t="s">
        <v>3</v>
      </c>
      <c r="F317" s="195" t="s">
        <v>1398</v>
      </c>
      <c r="G317" s="13"/>
      <c r="H317" s="196">
        <v>1.44</v>
      </c>
      <c r="I317" s="197"/>
      <c r="J317" s="13"/>
      <c r="K317" s="13"/>
      <c r="L317" s="193"/>
      <c r="M317" s="198"/>
      <c r="N317" s="199"/>
      <c r="O317" s="199"/>
      <c r="P317" s="199"/>
      <c r="Q317" s="199"/>
      <c r="R317" s="199"/>
      <c r="S317" s="199"/>
      <c r="T317" s="200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194" t="s">
        <v>164</v>
      </c>
      <c r="AU317" s="194" t="s">
        <v>22</v>
      </c>
      <c r="AV317" s="13" t="s">
        <v>22</v>
      </c>
      <c r="AW317" s="13" t="s">
        <v>43</v>
      </c>
      <c r="AX317" s="13" t="s">
        <v>82</v>
      </c>
      <c r="AY317" s="194" t="s">
        <v>152</v>
      </c>
    </row>
    <row r="318" s="14" customFormat="1">
      <c r="A318" s="14"/>
      <c r="B318" s="201"/>
      <c r="C318" s="14"/>
      <c r="D318" s="191" t="s">
        <v>164</v>
      </c>
      <c r="E318" s="202" t="s">
        <v>3</v>
      </c>
      <c r="F318" s="203" t="s">
        <v>166</v>
      </c>
      <c r="G318" s="14"/>
      <c r="H318" s="204">
        <v>1.44</v>
      </c>
      <c r="I318" s="205"/>
      <c r="J318" s="14"/>
      <c r="K318" s="14"/>
      <c r="L318" s="201"/>
      <c r="M318" s="206"/>
      <c r="N318" s="207"/>
      <c r="O318" s="207"/>
      <c r="P318" s="207"/>
      <c r="Q318" s="207"/>
      <c r="R318" s="207"/>
      <c r="S318" s="207"/>
      <c r="T318" s="208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02" t="s">
        <v>164</v>
      </c>
      <c r="AU318" s="202" t="s">
        <v>22</v>
      </c>
      <c r="AV318" s="14" t="s">
        <v>158</v>
      </c>
      <c r="AW318" s="14" t="s">
        <v>43</v>
      </c>
      <c r="AX318" s="14" t="s">
        <v>89</v>
      </c>
      <c r="AY318" s="202" t="s">
        <v>152</v>
      </c>
    </row>
    <row r="319" s="2" customFormat="1" ht="24.15" customHeight="1">
      <c r="A319" s="37"/>
      <c r="B319" s="171"/>
      <c r="C319" s="172" t="s">
        <v>299</v>
      </c>
      <c r="D319" s="172" t="s">
        <v>154</v>
      </c>
      <c r="E319" s="173" t="s">
        <v>1399</v>
      </c>
      <c r="F319" s="174" t="s">
        <v>1400</v>
      </c>
      <c r="G319" s="175" t="s">
        <v>157</v>
      </c>
      <c r="H319" s="176">
        <v>3.2000000000000002</v>
      </c>
      <c r="I319" s="177"/>
      <c r="J319" s="178">
        <f>ROUND(I319*H319,2)</f>
        <v>0</v>
      </c>
      <c r="K319" s="179"/>
      <c r="L319" s="38"/>
      <c r="M319" s="180" t="s">
        <v>3</v>
      </c>
      <c r="N319" s="181" t="s">
        <v>53</v>
      </c>
      <c r="O319" s="71"/>
      <c r="P319" s="182">
        <f>O319*H319</f>
        <v>0</v>
      </c>
      <c r="Q319" s="182">
        <v>0.0063899999999999998</v>
      </c>
      <c r="R319" s="182">
        <f>Q319*H319</f>
        <v>0.020448000000000001</v>
      </c>
      <c r="S319" s="182">
        <v>0</v>
      </c>
      <c r="T319" s="183">
        <f>S319*H319</f>
        <v>0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R319" s="184" t="s">
        <v>158</v>
      </c>
      <c r="AT319" s="184" t="s">
        <v>154</v>
      </c>
      <c r="AU319" s="184" t="s">
        <v>22</v>
      </c>
      <c r="AY319" s="17" t="s">
        <v>152</v>
      </c>
      <c r="BE319" s="185">
        <f>IF(N319="základní",J319,0)</f>
        <v>0</v>
      </c>
      <c r="BF319" s="185">
        <f>IF(N319="snížená",J319,0)</f>
        <v>0</v>
      </c>
      <c r="BG319" s="185">
        <f>IF(N319="zákl. přenesená",J319,0)</f>
        <v>0</v>
      </c>
      <c r="BH319" s="185">
        <f>IF(N319="sníž. přenesená",J319,0)</f>
        <v>0</v>
      </c>
      <c r="BI319" s="185">
        <f>IF(N319="nulová",J319,0)</f>
        <v>0</v>
      </c>
      <c r="BJ319" s="17" t="s">
        <v>89</v>
      </c>
      <c r="BK319" s="185">
        <f>ROUND(I319*H319,2)</f>
        <v>0</v>
      </c>
      <c r="BL319" s="17" t="s">
        <v>158</v>
      </c>
      <c r="BM319" s="184" t="s">
        <v>1401</v>
      </c>
    </row>
    <row r="320" s="2" customFormat="1">
      <c r="A320" s="37"/>
      <c r="B320" s="38"/>
      <c r="C320" s="37"/>
      <c r="D320" s="186" t="s">
        <v>160</v>
      </c>
      <c r="E320" s="37"/>
      <c r="F320" s="187" t="s">
        <v>1402</v>
      </c>
      <c r="G320" s="37"/>
      <c r="H320" s="37"/>
      <c r="I320" s="188"/>
      <c r="J320" s="37"/>
      <c r="K320" s="37"/>
      <c r="L320" s="38"/>
      <c r="M320" s="189"/>
      <c r="N320" s="190"/>
      <c r="O320" s="71"/>
      <c r="P320" s="71"/>
      <c r="Q320" s="71"/>
      <c r="R320" s="71"/>
      <c r="S320" s="71"/>
      <c r="T320" s="72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T320" s="17" t="s">
        <v>160</v>
      </c>
      <c r="AU320" s="17" t="s">
        <v>22</v>
      </c>
    </row>
    <row r="321" s="13" customFormat="1">
      <c r="A321" s="13"/>
      <c r="B321" s="193"/>
      <c r="C321" s="13"/>
      <c r="D321" s="191" t="s">
        <v>164</v>
      </c>
      <c r="E321" s="194" t="s">
        <v>3</v>
      </c>
      <c r="F321" s="195" t="s">
        <v>1403</v>
      </c>
      <c r="G321" s="13"/>
      <c r="H321" s="196">
        <v>3.2000000000000002</v>
      </c>
      <c r="I321" s="197"/>
      <c r="J321" s="13"/>
      <c r="K321" s="13"/>
      <c r="L321" s="193"/>
      <c r="M321" s="198"/>
      <c r="N321" s="199"/>
      <c r="O321" s="199"/>
      <c r="P321" s="199"/>
      <c r="Q321" s="199"/>
      <c r="R321" s="199"/>
      <c r="S321" s="199"/>
      <c r="T321" s="200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94" t="s">
        <v>164</v>
      </c>
      <c r="AU321" s="194" t="s">
        <v>22</v>
      </c>
      <c r="AV321" s="13" t="s">
        <v>22</v>
      </c>
      <c r="AW321" s="13" t="s">
        <v>43</v>
      </c>
      <c r="AX321" s="13" t="s">
        <v>82</v>
      </c>
      <c r="AY321" s="194" t="s">
        <v>152</v>
      </c>
    </row>
    <row r="322" s="14" customFormat="1">
      <c r="A322" s="14"/>
      <c r="B322" s="201"/>
      <c r="C322" s="14"/>
      <c r="D322" s="191" t="s">
        <v>164</v>
      </c>
      <c r="E322" s="202" t="s">
        <v>3</v>
      </c>
      <c r="F322" s="203" t="s">
        <v>166</v>
      </c>
      <c r="G322" s="14"/>
      <c r="H322" s="204">
        <v>3.2000000000000002</v>
      </c>
      <c r="I322" s="205"/>
      <c r="J322" s="14"/>
      <c r="K322" s="14"/>
      <c r="L322" s="201"/>
      <c r="M322" s="206"/>
      <c r="N322" s="207"/>
      <c r="O322" s="207"/>
      <c r="P322" s="207"/>
      <c r="Q322" s="207"/>
      <c r="R322" s="207"/>
      <c r="S322" s="207"/>
      <c r="T322" s="208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02" t="s">
        <v>164</v>
      </c>
      <c r="AU322" s="202" t="s">
        <v>22</v>
      </c>
      <c r="AV322" s="14" t="s">
        <v>158</v>
      </c>
      <c r="AW322" s="14" t="s">
        <v>43</v>
      </c>
      <c r="AX322" s="14" t="s">
        <v>89</v>
      </c>
      <c r="AY322" s="202" t="s">
        <v>152</v>
      </c>
    </row>
    <row r="323" s="12" customFormat="1" ht="22.8" customHeight="1">
      <c r="A323" s="12"/>
      <c r="B323" s="158"/>
      <c r="C323" s="12"/>
      <c r="D323" s="159" t="s">
        <v>81</v>
      </c>
      <c r="E323" s="169" t="s">
        <v>195</v>
      </c>
      <c r="F323" s="169" t="s">
        <v>461</v>
      </c>
      <c r="G323" s="12"/>
      <c r="H323" s="12"/>
      <c r="I323" s="161"/>
      <c r="J323" s="170">
        <f>BK323</f>
        <v>0</v>
      </c>
      <c r="K323" s="12"/>
      <c r="L323" s="158"/>
      <c r="M323" s="163"/>
      <c r="N323" s="164"/>
      <c r="O323" s="164"/>
      <c r="P323" s="165">
        <f>SUM(P324:P608)</f>
        <v>0</v>
      </c>
      <c r="Q323" s="164"/>
      <c r="R323" s="165">
        <f>SUM(R324:R608)</f>
        <v>17.196399999999997</v>
      </c>
      <c r="S323" s="164"/>
      <c r="T323" s="166">
        <f>SUM(T324:T608)</f>
        <v>1.5526399999999998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159" t="s">
        <v>89</v>
      </c>
      <c r="AT323" s="167" t="s">
        <v>81</v>
      </c>
      <c r="AU323" s="167" t="s">
        <v>89</v>
      </c>
      <c r="AY323" s="159" t="s">
        <v>152</v>
      </c>
      <c r="BK323" s="168">
        <f>SUM(BK324:BK608)</f>
        <v>0</v>
      </c>
    </row>
    <row r="324" s="2" customFormat="1" ht="24.15" customHeight="1">
      <c r="A324" s="37"/>
      <c r="B324" s="171"/>
      <c r="C324" s="172" t="s">
        <v>302</v>
      </c>
      <c r="D324" s="172" t="s">
        <v>154</v>
      </c>
      <c r="E324" s="173" t="s">
        <v>1404</v>
      </c>
      <c r="F324" s="174" t="s">
        <v>1405</v>
      </c>
      <c r="G324" s="175" t="s">
        <v>259</v>
      </c>
      <c r="H324" s="176">
        <v>1</v>
      </c>
      <c r="I324" s="177"/>
      <c r="J324" s="178">
        <f>ROUND(I324*H324,2)</f>
        <v>0</v>
      </c>
      <c r="K324" s="179"/>
      <c r="L324" s="38"/>
      <c r="M324" s="180" t="s">
        <v>3</v>
      </c>
      <c r="N324" s="181" t="s">
        <v>53</v>
      </c>
      <c r="O324" s="71"/>
      <c r="P324" s="182">
        <f>O324*H324</f>
        <v>0</v>
      </c>
      <c r="Q324" s="182">
        <v>0</v>
      </c>
      <c r="R324" s="182">
        <f>Q324*H324</f>
        <v>0</v>
      </c>
      <c r="S324" s="182">
        <v>0</v>
      </c>
      <c r="T324" s="183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184" t="s">
        <v>158</v>
      </c>
      <c r="AT324" s="184" t="s">
        <v>154</v>
      </c>
      <c r="AU324" s="184" t="s">
        <v>22</v>
      </c>
      <c r="AY324" s="17" t="s">
        <v>152</v>
      </c>
      <c r="BE324" s="185">
        <f>IF(N324="základní",J324,0)</f>
        <v>0</v>
      </c>
      <c r="BF324" s="185">
        <f>IF(N324="snížená",J324,0)</f>
        <v>0</v>
      </c>
      <c r="BG324" s="185">
        <f>IF(N324="zákl. přenesená",J324,0)</f>
        <v>0</v>
      </c>
      <c r="BH324" s="185">
        <f>IF(N324="sníž. přenesená",J324,0)</f>
        <v>0</v>
      </c>
      <c r="BI324" s="185">
        <f>IF(N324="nulová",J324,0)</f>
        <v>0</v>
      </c>
      <c r="BJ324" s="17" t="s">
        <v>89</v>
      </c>
      <c r="BK324" s="185">
        <f>ROUND(I324*H324,2)</f>
        <v>0</v>
      </c>
      <c r="BL324" s="17" t="s">
        <v>158</v>
      </c>
      <c r="BM324" s="184" t="s">
        <v>1406</v>
      </c>
    </row>
    <row r="325" s="13" customFormat="1">
      <c r="A325" s="13"/>
      <c r="B325" s="193"/>
      <c r="C325" s="13"/>
      <c r="D325" s="191" t="s">
        <v>164</v>
      </c>
      <c r="E325" s="194" t="s">
        <v>3</v>
      </c>
      <c r="F325" s="195" t="s">
        <v>1407</v>
      </c>
      <c r="G325" s="13"/>
      <c r="H325" s="196">
        <v>1</v>
      </c>
      <c r="I325" s="197"/>
      <c r="J325" s="13"/>
      <c r="K325" s="13"/>
      <c r="L325" s="193"/>
      <c r="M325" s="198"/>
      <c r="N325" s="199"/>
      <c r="O325" s="199"/>
      <c r="P325" s="199"/>
      <c r="Q325" s="199"/>
      <c r="R325" s="199"/>
      <c r="S325" s="199"/>
      <c r="T325" s="200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194" t="s">
        <v>164</v>
      </c>
      <c r="AU325" s="194" t="s">
        <v>22</v>
      </c>
      <c r="AV325" s="13" t="s">
        <v>22</v>
      </c>
      <c r="AW325" s="13" t="s">
        <v>43</v>
      </c>
      <c r="AX325" s="13" t="s">
        <v>82</v>
      </c>
      <c r="AY325" s="194" t="s">
        <v>152</v>
      </c>
    </row>
    <row r="326" s="14" customFormat="1">
      <c r="A326" s="14"/>
      <c r="B326" s="201"/>
      <c r="C326" s="14"/>
      <c r="D326" s="191" t="s">
        <v>164</v>
      </c>
      <c r="E326" s="202" t="s">
        <v>3</v>
      </c>
      <c r="F326" s="203" t="s">
        <v>166</v>
      </c>
      <c r="G326" s="14"/>
      <c r="H326" s="204">
        <v>1</v>
      </c>
      <c r="I326" s="205"/>
      <c r="J326" s="14"/>
      <c r="K326" s="14"/>
      <c r="L326" s="201"/>
      <c r="M326" s="206"/>
      <c r="N326" s="207"/>
      <c r="O326" s="207"/>
      <c r="P326" s="207"/>
      <c r="Q326" s="207"/>
      <c r="R326" s="207"/>
      <c r="S326" s="207"/>
      <c r="T326" s="208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02" t="s">
        <v>164</v>
      </c>
      <c r="AU326" s="202" t="s">
        <v>22</v>
      </c>
      <c r="AV326" s="14" t="s">
        <v>158</v>
      </c>
      <c r="AW326" s="14" t="s">
        <v>43</v>
      </c>
      <c r="AX326" s="14" t="s">
        <v>89</v>
      </c>
      <c r="AY326" s="202" t="s">
        <v>152</v>
      </c>
    </row>
    <row r="327" s="2" customFormat="1" ht="44.25" customHeight="1">
      <c r="A327" s="37"/>
      <c r="B327" s="171"/>
      <c r="C327" s="172" t="s">
        <v>308</v>
      </c>
      <c r="D327" s="172" t="s">
        <v>154</v>
      </c>
      <c r="E327" s="173" t="s">
        <v>1408</v>
      </c>
      <c r="F327" s="174" t="s">
        <v>1409</v>
      </c>
      <c r="G327" s="175" t="s">
        <v>259</v>
      </c>
      <c r="H327" s="176">
        <v>13</v>
      </c>
      <c r="I327" s="177"/>
      <c r="J327" s="178">
        <f>ROUND(I327*H327,2)</f>
        <v>0</v>
      </c>
      <c r="K327" s="179"/>
      <c r="L327" s="38"/>
      <c r="M327" s="180" t="s">
        <v>3</v>
      </c>
      <c r="N327" s="181" t="s">
        <v>53</v>
      </c>
      <c r="O327" s="71"/>
      <c r="P327" s="182">
        <f>O327*H327</f>
        <v>0</v>
      </c>
      <c r="Q327" s="182">
        <v>0.00167</v>
      </c>
      <c r="R327" s="182">
        <f>Q327*H327</f>
        <v>0.02171</v>
      </c>
      <c r="S327" s="182">
        <v>0</v>
      </c>
      <c r="T327" s="183">
        <f>S327*H327</f>
        <v>0</v>
      </c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R327" s="184" t="s">
        <v>158</v>
      </c>
      <c r="AT327" s="184" t="s">
        <v>154</v>
      </c>
      <c r="AU327" s="184" t="s">
        <v>22</v>
      </c>
      <c r="AY327" s="17" t="s">
        <v>152</v>
      </c>
      <c r="BE327" s="185">
        <f>IF(N327="základní",J327,0)</f>
        <v>0</v>
      </c>
      <c r="BF327" s="185">
        <f>IF(N327="snížená",J327,0)</f>
        <v>0</v>
      </c>
      <c r="BG327" s="185">
        <f>IF(N327="zákl. přenesená",J327,0)</f>
        <v>0</v>
      </c>
      <c r="BH327" s="185">
        <f>IF(N327="sníž. přenesená",J327,0)</f>
        <v>0</v>
      </c>
      <c r="BI327" s="185">
        <f>IF(N327="nulová",J327,0)</f>
        <v>0</v>
      </c>
      <c r="BJ327" s="17" t="s">
        <v>89</v>
      </c>
      <c r="BK327" s="185">
        <f>ROUND(I327*H327,2)</f>
        <v>0</v>
      </c>
      <c r="BL327" s="17" t="s">
        <v>158</v>
      </c>
      <c r="BM327" s="184" t="s">
        <v>1410</v>
      </c>
    </row>
    <row r="328" s="2" customFormat="1">
      <c r="A328" s="37"/>
      <c r="B328" s="38"/>
      <c r="C328" s="37"/>
      <c r="D328" s="186" t="s">
        <v>160</v>
      </c>
      <c r="E328" s="37"/>
      <c r="F328" s="187" t="s">
        <v>1411</v>
      </c>
      <c r="G328" s="37"/>
      <c r="H328" s="37"/>
      <c r="I328" s="188"/>
      <c r="J328" s="37"/>
      <c r="K328" s="37"/>
      <c r="L328" s="38"/>
      <c r="M328" s="189"/>
      <c r="N328" s="190"/>
      <c r="O328" s="71"/>
      <c r="P328" s="71"/>
      <c r="Q328" s="71"/>
      <c r="R328" s="71"/>
      <c r="S328" s="71"/>
      <c r="T328" s="72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T328" s="17" t="s">
        <v>160</v>
      </c>
      <c r="AU328" s="17" t="s">
        <v>22</v>
      </c>
    </row>
    <row r="329" s="2" customFormat="1">
      <c r="A329" s="37"/>
      <c r="B329" s="38"/>
      <c r="C329" s="37"/>
      <c r="D329" s="191" t="s">
        <v>162</v>
      </c>
      <c r="E329" s="37"/>
      <c r="F329" s="192" t="s">
        <v>1412</v>
      </c>
      <c r="G329" s="37"/>
      <c r="H329" s="37"/>
      <c r="I329" s="188"/>
      <c r="J329" s="37"/>
      <c r="K329" s="37"/>
      <c r="L329" s="38"/>
      <c r="M329" s="189"/>
      <c r="N329" s="190"/>
      <c r="O329" s="71"/>
      <c r="P329" s="71"/>
      <c r="Q329" s="71"/>
      <c r="R329" s="71"/>
      <c r="S329" s="71"/>
      <c r="T329" s="72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T329" s="17" t="s">
        <v>162</v>
      </c>
      <c r="AU329" s="17" t="s">
        <v>22</v>
      </c>
    </row>
    <row r="330" s="13" customFormat="1">
      <c r="A330" s="13"/>
      <c r="B330" s="193"/>
      <c r="C330" s="13"/>
      <c r="D330" s="191" t="s">
        <v>164</v>
      </c>
      <c r="E330" s="194" t="s">
        <v>3</v>
      </c>
      <c r="F330" s="195" t="s">
        <v>1413</v>
      </c>
      <c r="G330" s="13"/>
      <c r="H330" s="196">
        <v>5</v>
      </c>
      <c r="I330" s="197"/>
      <c r="J330" s="13"/>
      <c r="K330" s="13"/>
      <c r="L330" s="193"/>
      <c r="M330" s="198"/>
      <c r="N330" s="199"/>
      <c r="O330" s="199"/>
      <c r="P330" s="199"/>
      <c r="Q330" s="199"/>
      <c r="R330" s="199"/>
      <c r="S330" s="199"/>
      <c r="T330" s="200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194" t="s">
        <v>164</v>
      </c>
      <c r="AU330" s="194" t="s">
        <v>22</v>
      </c>
      <c r="AV330" s="13" t="s">
        <v>22</v>
      </c>
      <c r="AW330" s="13" t="s">
        <v>43</v>
      </c>
      <c r="AX330" s="13" t="s">
        <v>82</v>
      </c>
      <c r="AY330" s="194" t="s">
        <v>152</v>
      </c>
    </row>
    <row r="331" s="13" customFormat="1">
      <c r="A331" s="13"/>
      <c r="B331" s="193"/>
      <c r="C331" s="13"/>
      <c r="D331" s="191" t="s">
        <v>164</v>
      </c>
      <c r="E331" s="194" t="s">
        <v>3</v>
      </c>
      <c r="F331" s="195" t="s">
        <v>1414</v>
      </c>
      <c r="G331" s="13"/>
      <c r="H331" s="196">
        <v>8</v>
      </c>
      <c r="I331" s="197"/>
      <c r="J331" s="13"/>
      <c r="K331" s="13"/>
      <c r="L331" s="193"/>
      <c r="M331" s="198"/>
      <c r="N331" s="199"/>
      <c r="O331" s="199"/>
      <c r="P331" s="199"/>
      <c r="Q331" s="199"/>
      <c r="R331" s="199"/>
      <c r="S331" s="199"/>
      <c r="T331" s="200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194" t="s">
        <v>164</v>
      </c>
      <c r="AU331" s="194" t="s">
        <v>22</v>
      </c>
      <c r="AV331" s="13" t="s">
        <v>22</v>
      </c>
      <c r="AW331" s="13" t="s">
        <v>43</v>
      </c>
      <c r="AX331" s="13" t="s">
        <v>82</v>
      </c>
      <c r="AY331" s="194" t="s">
        <v>152</v>
      </c>
    </row>
    <row r="332" s="14" customFormat="1">
      <c r="A332" s="14"/>
      <c r="B332" s="201"/>
      <c r="C332" s="14"/>
      <c r="D332" s="191" t="s">
        <v>164</v>
      </c>
      <c r="E332" s="202" t="s">
        <v>3</v>
      </c>
      <c r="F332" s="203" t="s">
        <v>166</v>
      </c>
      <c r="G332" s="14"/>
      <c r="H332" s="204">
        <v>13</v>
      </c>
      <c r="I332" s="205"/>
      <c r="J332" s="14"/>
      <c r="K332" s="14"/>
      <c r="L332" s="201"/>
      <c r="M332" s="206"/>
      <c r="N332" s="207"/>
      <c r="O332" s="207"/>
      <c r="P332" s="207"/>
      <c r="Q332" s="207"/>
      <c r="R332" s="207"/>
      <c r="S332" s="207"/>
      <c r="T332" s="208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02" t="s">
        <v>164</v>
      </c>
      <c r="AU332" s="202" t="s">
        <v>22</v>
      </c>
      <c r="AV332" s="14" t="s">
        <v>158</v>
      </c>
      <c r="AW332" s="14" t="s">
        <v>43</v>
      </c>
      <c r="AX332" s="14" t="s">
        <v>89</v>
      </c>
      <c r="AY332" s="202" t="s">
        <v>152</v>
      </c>
    </row>
    <row r="333" s="2" customFormat="1" ht="24.15" customHeight="1">
      <c r="A333" s="37"/>
      <c r="B333" s="171"/>
      <c r="C333" s="212" t="s">
        <v>314</v>
      </c>
      <c r="D333" s="212" t="s">
        <v>389</v>
      </c>
      <c r="E333" s="213" t="s">
        <v>1415</v>
      </c>
      <c r="F333" s="214" t="s">
        <v>1416</v>
      </c>
      <c r="G333" s="215" t="s">
        <v>259</v>
      </c>
      <c r="H333" s="216">
        <v>3</v>
      </c>
      <c r="I333" s="217"/>
      <c r="J333" s="218">
        <f>ROUND(I333*H333,2)</f>
        <v>0</v>
      </c>
      <c r="K333" s="219"/>
      <c r="L333" s="220"/>
      <c r="M333" s="221" t="s">
        <v>3</v>
      </c>
      <c r="N333" s="222" t="s">
        <v>53</v>
      </c>
      <c r="O333" s="71"/>
      <c r="P333" s="182">
        <f>O333*H333</f>
        <v>0</v>
      </c>
      <c r="Q333" s="182">
        <v>0.018700000000000001</v>
      </c>
      <c r="R333" s="182">
        <f>Q333*H333</f>
        <v>0.056100000000000004</v>
      </c>
      <c r="S333" s="182">
        <v>0</v>
      </c>
      <c r="T333" s="183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184" t="s">
        <v>195</v>
      </c>
      <c r="AT333" s="184" t="s">
        <v>389</v>
      </c>
      <c r="AU333" s="184" t="s">
        <v>22</v>
      </c>
      <c r="AY333" s="17" t="s">
        <v>152</v>
      </c>
      <c r="BE333" s="185">
        <f>IF(N333="základní",J333,0)</f>
        <v>0</v>
      </c>
      <c r="BF333" s="185">
        <f>IF(N333="snížená",J333,0)</f>
        <v>0</v>
      </c>
      <c r="BG333" s="185">
        <f>IF(N333="zákl. přenesená",J333,0)</f>
        <v>0</v>
      </c>
      <c r="BH333" s="185">
        <f>IF(N333="sníž. přenesená",J333,0)</f>
        <v>0</v>
      </c>
      <c r="BI333" s="185">
        <f>IF(N333="nulová",J333,0)</f>
        <v>0</v>
      </c>
      <c r="BJ333" s="17" t="s">
        <v>89</v>
      </c>
      <c r="BK333" s="185">
        <f>ROUND(I333*H333,2)</f>
        <v>0</v>
      </c>
      <c r="BL333" s="17" t="s">
        <v>158</v>
      </c>
      <c r="BM333" s="184" t="s">
        <v>1417</v>
      </c>
    </row>
    <row r="334" s="2" customFormat="1">
      <c r="A334" s="37"/>
      <c r="B334" s="38"/>
      <c r="C334" s="37"/>
      <c r="D334" s="186" t="s">
        <v>160</v>
      </c>
      <c r="E334" s="37"/>
      <c r="F334" s="187" t="s">
        <v>1418</v>
      </c>
      <c r="G334" s="37"/>
      <c r="H334" s="37"/>
      <c r="I334" s="188"/>
      <c r="J334" s="37"/>
      <c r="K334" s="37"/>
      <c r="L334" s="38"/>
      <c r="M334" s="189"/>
      <c r="N334" s="190"/>
      <c r="O334" s="71"/>
      <c r="P334" s="71"/>
      <c r="Q334" s="71"/>
      <c r="R334" s="71"/>
      <c r="S334" s="71"/>
      <c r="T334" s="72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T334" s="17" t="s">
        <v>160</v>
      </c>
      <c r="AU334" s="17" t="s">
        <v>22</v>
      </c>
    </row>
    <row r="335" s="13" customFormat="1">
      <c r="A335" s="13"/>
      <c r="B335" s="193"/>
      <c r="C335" s="13"/>
      <c r="D335" s="191" t="s">
        <v>164</v>
      </c>
      <c r="E335" s="194" t="s">
        <v>3</v>
      </c>
      <c r="F335" s="195" t="s">
        <v>1419</v>
      </c>
      <c r="G335" s="13"/>
      <c r="H335" s="196">
        <v>1</v>
      </c>
      <c r="I335" s="197"/>
      <c r="J335" s="13"/>
      <c r="K335" s="13"/>
      <c r="L335" s="193"/>
      <c r="M335" s="198"/>
      <c r="N335" s="199"/>
      <c r="O335" s="199"/>
      <c r="P335" s="199"/>
      <c r="Q335" s="199"/>
      <c r="R335" s="199"/>
      <c r="S335" s="199"/>
      <c r="T335" s="200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194" t="s">
        <v>164</v>
      </c>
      <c r="AU335" s="194" t="s">
        <v>22</v>
      </c>
      <c r="AV335" s="13" t="s">
        <v>22</v>
      </c>
      <c r="AW335" s="13" t="s">
        <v>43</v>
      </c>
      <c r="AX335" s="13" t="s">
        <v>82</v>
      </c>
      <c r="AY335" s="194" t="s">
        <v>152</v>
      </c>
    </row>
    <row r="336" s="13" customFormat="1">
      <c r="A336" s="13"/>
      <c r="B336" s="193"/>
      <c r="C336" s="13"/>
      <c r="D336" s="191" t="s">
        <v>164</v>
      </c>
      <c r="E336" s="194" t="s">
        <v>3</v>
      </c>
      <c r="F336" s="195" t="s">
        <v>1420</v>
      </c>
      <c r="G336" s="13"/>
      <c r="H336" s="196">
        <v>1</v>
      </c>
      <c r="I336" s="197"/>
      <c r="J336" s="13"/>
      <c r="K336" s="13"/>
      <c r="L336" s="193"/>
      <c r="M336" s="198"/>
      <c r="N336" s="199"/>
      <c r="O336" s="199"/>
      <c r="P336" s="199"/>
      <c r="Q336" s="199"/>
      <c r="R336" s="199"/>
      <c r="S336" s="199"/>
      <c r="T336" s="200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194" t="s">
        <v>164</v>
      </c>
      <c r="AU336" s="194" t="s">
        <v>22</v>
      </c>
      <c r="AV336" s="13" t="s">
        <v>22</v>
      </c>
      <c r="AW336" s="13" t="s">
        <v>43</v>
      </c>
      <c r="AX336" s="13" t="s">
        <v>82</v>
      </c>
      <c r="AY336" s="194" t="s">
        <v>152</v>
      </c>
    </row>
    <row r="337" s="13" customFormat="1">
      <c r="A337" s="13"/>
      <c r="B337" s="193"/>
      <c r="C337" s="13"/>
      <c r="D337" s="191" t="s">
        <v>164</v>
      </c>
      <c r="E337" s="194" t="s">
        <v>3</v>
      </c>
      <c r="F337" s="195" t="s">
        <v>1421</v>
      </c>
      <c r="G337" s="13"/>
      <c r="H337" s="196">
        <v>1</v>
      </c>
      <c r="I337" s="197"/>
      <c r="J337" s="13"/>
      <c r="K337" s="13"/>
      <c r="L337" s="193"/>
      <c r="M337" s="198"/>
      <c r="N337" s="199"/>
      <c r="O337" s="199"/>
      <c r="P337" s="199"/>
      <c r="Q337" s="199"/>
      <c r="R337" s="199"/>
      <c r="S337" s="199"/>
      <c r="T337" s="200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194" t="s">
        <v>164</v>
      </c>
      <c r="AU337" s="194" t="s">
        <v>22</v>
      </c>
      <c r="AV337" s="13" t="s">
        <v>22</v>
      </c>
      <c r="AW337" s="13" t="s">
        <v>43</v>
      </c>
      <c r="AX337" s="13" t="s">
        <v>82</v>
      </c>
      <c r="AY337" s="194" t="s">
        <v>152</v>
      </c>
    </row>
    <row r="338" s="14" customFormat="1">
      <c r="A338" s="14"/>
      <c r="B338" s="201"/>
      <c r="C338" s="14"/>
      <c r="D338" s="191" t="s">
        <v>164</v>
      </c>
      <c r="E338" s="202" t="s">
        <v>3</v>
      </c>
      <c r="F338" s="203" t="s">
        <v>166</v>
      </c>
      <c r="G338" s="14"/>
      <c r="H338" s="204">
        <v>3</v>
      </c>
      <c r="I338" s="205"/>
      <c r="J338" s="14"/>
      <c r="K338" s="14"/>
      <c r="L338" s="201"/>
      <c r="M338" s="206"/>
      <c r="N338" s="207"/>
      <c r="O338" s="207"/>
      <c r="P338" s="207"/>
      <c r="Q338" s="207"/>
      <c r="R338" s="207"/>
      <c r="S338" s="207"/>
      <c r="T338" s="208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02" t="s">
        <v>164</v>
      </c>
      <c r="AU338" s="202" t="s">
        <v>22</v>
      </c>
      <c r="AV338" s="14" t="s">
        <v>158</v>
      </c>
      <c r="AW338" s="14" t="s">
        <v>43</v>
      </c>
      <c r="AX338" s="14" t="s">
        <v>89</v>
      </c>
      <c r="AY338" s="202" t="s">
        <v>152</v>
      </c>
    </row>
    <row r="339" s="2" customFormat="1" ht="24.15" customHeight="1">
      <c r="A339" s="37"/>
      <c r="B339" s="171"/>
      <c r="C339" s="212" t="s">
        <v>317</v>
      </c>
      <c r="D339" s="212" t="s">
        <v>389</v>
      </c>
      <c r="E339" s="213" t="s">
        <v>1422</v>
      </c>
      <c r="F339" s="214" t="s">
        <v>1423</v>
      </c>
      <c r="G339" s="215" t="s">
        <v>259</v>
      </c>
      <c r="H339" s="216">
        <v>1</v>
      </c>
      <c r="I339" s="217"/>
      <c r="J339" s="218">
        <f>ROUND(I339*H339,2)</f>
        <v>0</v>
      </c>
      <c r="K339" s="219"/>
      <c r="L339" s="220"/>
      <c r="M339" s="221" t="s">
        <v>3</v>
      </c>
      <c r="N339" s="222" t="s">
        <v>53</v>
      </c>
      <c r="O339" s="71"/>
      <c r="P339" s="182">
        <f>O339*H339</f>
        <v>0</v>
      </c>
      <c r="Q339" s="182">
        <v>0.014200000000000001</v>
      </c>
      <c r="R339" s="182">
        <f>Q339*H339</f>
        <v>0.014200000000000001</v>
      </c>
      <c r="S339" s="182">
        <v>0</v>
      </c>
      <c r="T339" s="183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184" t="s">
        <v>195</v>
      </c>
      <c r="AT339" s="184" t="s">
        <v>389</v>
      </c>
      <c r="AU339" s="184" t="s">
        <v>22</v>
      </c>
      <c r="AY339" s="17" t="s">
        <v>152</v>
      </c>
      <c r="BE339" s="185">
        <f>IF(N339="základní",J339,0)</f>
        <v>0</v>
      </c>
      <c r="BF339" s="185">
        <f>IF(N339="snížená",J339,0)</f>
        <v>0</v>
      </c>
      <c r="BG339" s="185">
        <f>IF(N339="zákl. přenesená",J339,0)</f>
        <v>0</v>
      </c>
      <c r="BH339" s="185">
        <f>IF(N339="sníž. přenesená",J339,0)</f>
        <v>0</v>
      </c>
      <c r="BI339" s="185">
        <f>IF(N339="nulová",J339,0)</f>
        <v>0</v>
      </c>
      <c r="BJ339" s="17" t="s">
        <v>89</v>
      </c>
      <c r="BK339" s="185">
        <f>ROUND(I339*H339,2)</f>
        <v>0</v>
      </c>
      <c r="BL339" s="17" t="s">
        <v>158</v>
      </c>
      <c r="BM339" s="184" t="s">
        <v>1424</v>
      </c>
    </row>
    <row r="340" s="2" customFormat="1">
      <c r="A340" s="37"/>
      <c r="B340" s="38"/>
      <c r="C340" s="37"/>
      <c r="D340" s="186" t="s">
        <v>160</v>
      </c>
      <c r="E340" s="37"/>
      <c r="F340" s="187" t="s">
        <v>1425</v>
      </c>
      <c r="G340" s="37"/>
      <c r="H340" s="37"/>
      <c r="I340" s="188"/>
      <c r="J340" s="37"/>
      <c r="K340" s="37"/>
      <c r="L340" s="38"/>
      <c r="M340" s="189"/>
      <c r="N340" s="190"/>
      <c r="O340" s="71"/>
      <c r="P340" s="71"/>
      <c r="Q340" s="71"/>
      <c r="R340" s="71"/>
      <c r="S340" s="71"/>
      <c r="T340" s="72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7" t="s">
        <v>160</v>
      </c>
      <c r="AU340" s="17" t="s">
        <v>22</v>
      </c>
    </row>
    <row r="341" s="13" customFormat="1">
      <c r="A341" s="13"/>
      <c r="B341" s="193"/>
      <c r="C341" s="13"/>
      <c r="D341" s="191" t="s">
        <v>164</v>
      </c>
      <c r="E341" s="194" t="s">
        <v>3</v>
      </c>
      <c r="F341" s="195" t="s">
        <v>1426</v>
      </c>
      <c r="G341" s="13"/>
      <c r="H341" s="196">
        <v>1</v>
      </c>
      <c r="I341" s="197"/>
      <c r="J341" s="13"/>
      <c r="K341" s="13"/>
      <c r="L341" s="193"/>
      <c r="M341" s="198"/>
      <c r="N341" s="199"/>
      <c r="O341" s="199"/>
      <c r="P341" s="199"/>
      <c r="Q341" s="199"/>
      <c r="R341" s="199"/>
      <c r="S341" s="199"/>
      <c r="T341" s="200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194" t="s">
        <v>164</v>
      </c>
      <c r="AU341" s="194" t="s">
        <v>22</v>
      </c>
      <c r="AV341" s="13" t="s">
        <v>22</v>
      </c>
      <c r="AW341" s="13" t="s">
        <v>43</v>
      </c>
      <c r="AX341" s="13" t="s">
        <v>82</v>
      </c>
      <c r="AY341" s="194" t="s">
        <v>152</v>
      </c>
    </row>
    <row r="342" s="14" customFormat="1">
      <c r="A342" s="14"/>
      <c r="B342" s="201"/>
      <c r="C342" s="14"/>
      <c r="D342" s="191" t="s">
        <v>164</v>
      </c>
      <c r="E342" s="202" t="s">
        <v>3</v>
      </c>
      <c r="F342" s="203" t="s">
        <v>166</v>
      </c>
      <c r="G342" s="14"/>
      <c r="H342" s="204">
        <v>1</v>
      </c>
      <c r="I342" s="205"/>
      <c r="J342" s="14"/>
      <c r="K342" s="14"/>
      <c r="L342" s="201"/>
      <c r="M342" s="206"/>
      <c r="N342" s="207"/>
      <c r="O342" s="207"/>
      <c r="P342" s="207"/>
      <c r="Q342" s="207"/>
      <c r="R342" s="207"/>
      <c r="S342" s="207"/>
      <c r="T342" s="208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02" t="s">
        <v>164</v>
      </c>
      <c r="AU342" s="202" t="s">
        <v>22</v>
      </c>
      <c r="AV342" s="14" t="s">
        <v>158</v>
      </c>
      <c r="AW342" s="14" t="s">
        <v>43</v>
      </c>
      <c r="AX342" s="14" t="s">
        <v>89</v>
      </c>
      <c r="AY342" s="202" t="s">
        <v>152</v>
      </c>
    </row>
    <row r="343" s="2" customFormat="1" ht="24.15" customHeight="1">
      <c r="A343" s="37"/>
      <c r="B343" s="171"/>
      <c r="C343" s="212" t="s">
        <v>323</v>
      </c>
      <c r="D343" s="212" t="s">
        <v>389</v>
      </c>
      <c r="E343" s="213" t="s">
        <v>1427</v>
      </c>
      <c r="F343" s="214" t="s">
        <v>1428</v>
      </c>
      <c r="G343" s="215" t="s">
        <v>259</v>
      </c>
      <c r="H343" s="216">
        <v>1</v>
      </c>
      <c r="I343" s="217"/>
      <c r="J343" s="218">
        <f>ROUND(I343*H343,2)</f>
        <v>0</v>
      </c>
      <c r="K343" s="219"/>
      <c r="L343" s="220"/>
      <c r="M343" s="221" t="s">
        <v>3</v>
      </c>
      <c r="N343" s="222" t="s">
        <v>53</v>
      </c>
      <c r="O343" s="71"/>
      <c r="P343" s="182">
        <f>O343*H343</f>
        <v>0</v>
      </c>
      <c r="Q343" s="182">
        <v>0.0178</v>
      </c>
      <c r="R343" s="182">
        <f>Q343*H343</f>
        <v>0.0178</v>
      </c>
      <c r="S343" s="182">
        <v>0</v>
      </c>
      <c r="T343" s="183">
        <f>S343*H343</f>
        <v>0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R343" s="184" t="s">
        <v>195</v>
      </c>
      <c r="AT343" s="184" t="s">
        <v>389</v>
      </c>
      <c r="AU343" s="184" t="s">
        <v>22</v>
      </c>
      <c r="AY343" s="17" t="s">
        <v>152</v>
      </c>
      <c r="BE343" s="185">
        <f>IF(N343="základní",J343,0)</f>
        <v>0</v>
      </c>
      <c r="BF343" s="185">
        <f>IF(N343="snížená",J343,0)</f>
        <v>0</v>
      </c>
      <c r="BG343" s="185">
        <f>IF(N343="zákl. přenesená",J343,0)</f>
        <v>0</v>
      </c>
      <c r="BH343" s="185">
        <f>IF(N343="sníž. přenesená",J343,0)</f>
        <v>0</v>
      </c>
      <c r="BI343" s="185">
        <f>IF(N343="nulová",J343,0)</f>
        <v>0</v>
      </c>
      <c r="BJ343" s="17" t="s">
        <v>89</v>
      </c>
      <c r="BK343" s="185">
        <f>ROUND(I343*H343,2)</f>
        <v>0</v>
      </c>
      <c r="BL343" s="17" t="s">
        <v>158</v>
      </c>
      <c r="BM343" s="184" t="s">
        <v>1429</v>
      </c>
    </row>
    <row r="344" s="2" customFormat="1">
      <c r="A344" s="37"/>
      <c r="B344" s="38"/>
      <c r="C344" s="37"/>
      <c r="D344" s="186" t="s">
        <v>160</v>
      </c>
      <c r="E344" s="37"/>
      <c r="F344" s="187" t="s">
        <v>1430</v>
      </c>
      <c r="G344" s="37"/>
      <c r="H344" s="37"/>
      <c r="I344" s="188"/>
      <c r="J344" s="37"/>
      <c r="K344" s="37"/>
      <c r="L344" s="38"/>
      <c r="M344" s="189"/>
      <c r="N344" s="190"/>
      <c r="O344" s="71"/>
      <c r="P344" s="71"/>
      <c r="Q344" s="71"/>
      <c r="R344" s="71"/>
      <c r="S344" s="71"/>
      <c r="T344" s="72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T344" s="17" t="s">
        <v>160</v>
      </c>
      <c r="AU344" s="17" t="s">
        <v>22</v>
      </c>
    </row>
    <row r="345" s="13" customFormat="1">
      <c r="A345" s="13"/>
      <c r="B345" s="193"/>
      <c r="C345" s="13"/>
      <c r="D345" s="191" t="s">
        <v>164</v>
      </c>
      <c r="E345" s="194" t="s">
        <v>3</v>
      </c>
      <c r="F345" s="195" t="s">
        <v>1426</v>
      </c>
      <c r="G345" s="13"/>
      <c r="H345" s="196">
        <v>1</v>
      </c>
      <c r="I345" s="197"/>
      <c r="J345" s="13"/>
      <c r="K345" s="13"/>
      <c r="L345" s="193"/>
      <c r="M345" s="198"/>
      <c r="N345" s="199"/>
      <c r="O345" s="199"/>
      <c r="P345" s="199"/>
      <c r="Q345" s="199"/>
      <c r="R345" s="199"/>
      <c r="S345" s="199"/>
      <c r="T345" s="200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194" t="s">
        <v>164</v>
      </c>
      <c r="AU345" s="194" t="s">
        <v>22</v>
      </c>
      <c r="AV345" s="13" t="s">
        <v>22</v>
      </c>
      <c r="AW345" s="13" t="s">
        <v>43</v>
      </c>
      <c r="AX345" s="13" t="s">
        <v>82</v>
      </c>
      <c r="AY345" s="194" t="s">
        <v>152</v>
      </c>
    </row>
    <row r="346" s="14" customFormat="1">
      <c r="A346" s="14"/>
      <c r="B346" s="201"/>
      <c r="C346" s="14"/>
      <c r="D346" s="191" t="s">
        <v>164</v>
      </c>
      <c r="E346" s="202" t="s">
        <v>3</v>
      </c>
      <c r="F346" s="203" t="s">
        <v>166</v>
      </c>
      <c r="G346" s="14"/>
      <c r="H346" s="204">
        <v>1</v>
      </c>
      <c r="I346" s="205"/>
      <c r="J346" s="14"/>
      <c r="K346" s="14"/>
      <c r="L346" s="201"/>
      <c r="M346" s="206"/>
      <c r="N346" s="207"/>
      <c r="O346" s="207"/>
      <c r="P346" s="207"/>
      <c r="Q346" s="207"/>
      <c r="R346" s="207"/>
      <c r="S346" s="207"/>
      <c r="T346" s="208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02" t="s">
        <v>164</v>
      </c>
      <c r="AU346" s="202" t="s">
        <v>22</v>
      </c>
      <c r="AV346" s="14" t="s">
        <v>158</v>
      </c>
      <c r="AW346" s="14" t="s">
        <v>43</v>
      </c>
      <c r="AX346" s="14" t="s">
        <v>89</v>
      </c>
      <c r="AY346" s="202" t="s">
        <v>152</v>
      </c>
    </row>
    <row r="347" s="2" customFormat="1" ht="44.25" customHeight="1">
      <c r="A347" s="37"/>
      <c r="B347" s="171"/>
      <c r="C347" s="172" t="s">
        <v>329</v>
      </c>
      <c r="D347" s="172" t="s">
        <v>154</v>
      </c>
      <c r="E347" s="173" t="s">
        <v>1431</v>
      </c>
      <c r="F347" s="174" t="s">
        <v>1432</v>
      </c>
      <c r="G347" s="175" t="s">
        <v>230</v>
      </c>
      <c r="H347" s="176">
        <v>13</v>
      </c>
      <c r="I347" s="177"/>
      <c r="J347" s="178">
        <f>ROUND(I347*H347,2)</f>
        <v>0</v>
      </c>
      <c r="K347" s="179"/>
      <c r="L347" s="38"/>
      <c r="M347" s="180" t="s">
        <v>3</v>
      </c>
      <c r="N347" s="181" t="s">
        <v>53</v>
      </c>
      <c r="O347" s="71"/>
      <c r="P347" s="182">
        <f>O347*H347</f>
        <v>0</v>
      </c>
      <c r="Q347" s="182">
        <v>0.0042199999999999998</v>
      </c>
      <c r="R347" s="182">
        <f>Q347*H347</f>
        <v>0.054859999999999999</v>
      </c>
      <c r="S347" s="182">
        <v>0</v>
      </c>
      <c r="T347" s="183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184" t="s">
        <v>158</v>
      </c>
      <c r="AT347" s="184" t="s">
        <v>154</v>
      </c>
      <c r="AU347" s="184" t="s">
        <v>22</v>
      </c>
      <c r="AY347" s="17" t="s">
        <v>152</v>
      </c>
      <c r="BE347" s="185">
        <f>IF(N347="základní",J347,0)</f>
        <v>0</v>
      </c>
      <c r="BF347" s="185">
        <f>IF(N347="snížená",J347,0)</f>
        <v>0</v>
      </c>
      <c r="BG347" s="185">
        <f>IF(N347="zákl. přenesená",J347,0)</f>
        <v>0</v>
      </c>
      <c r="BH347" s="185">
        <f>IF(N347="sníž. přenesená",J347,0)</f>
        <v>0</v>
      </c>
      <c r="BI347" s="185">
        <f>IF(N347="nulová",J347,0)</f>
        <v>0</v>
      </c>
      <c r="BJ347" s="17" t="s">
        <v>89</v>
      </c>
      <c r="BK347" s="185">
        <f>ROUND(I347*H347,2)</f>
        <v>0</v>
      </c>
      <c r="BL347" s="17" t="s">
        <v>158</v>
      </c>
      <c r="BM347" s="184" t="s">
        <v>1433</v>
      </c>
    </row>
    <row r="348" s="2" customFormat="1">
      <c r="A348" s="37"/>
      <c r="B348" s="38"/>
      <c r="C348" s="37"/>
      <c r="D348" s="186" t="s">
        <v>160</v>
      </c>
      <c r="E348" s="37"/>
      <c r="F348" s="187" t="s">
        <v>1434</v>
      </c>
      <c r="G348" s="37"/>
      <c r="H348" s="37"/>
      <c r="I348" s="188"/>
      <c r="J348" s="37"/>
      <c r="K348" s="37"/>
      <c r="L348" s="38"/>
      <c r="M348" s="189"/>
      <c r="N348" s="190"/>
      <c r="O348" s="71"/>
      <c r="P348" s="71"/>
      <c r="Q348" s="71"/>
      <c r="R348" s="71"/>
      <c r="S348" s="71"/>
      <c r="T348" s="72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17" t="s">
        <v>160</v>
      </c>
      <c r="AU348" s="17" t="s">
        <v>22</v>
      </c>
    </row>
    <row r="349" s="13" customFormat="1">
      <c r="A349" s="13"/>
      <c r="B349" s="193"/>
      <c r="C349" s="13"/>
      <c r="D349" s="191" t="s">
        <v>164</v>
      </c>
      <c r="E349" s="194" t="s">
        <v>3</v>
      </c>
      <c r="F349" s="195" t="s">
        <v>1363</v>
      </c>
      <c r="G349" s="13"/>
      <c r="H349" s="196">
        <v>12</v>
      </c>
      <c r="I349" s="197"/>
      <c r="J349" s="13"/>
      <c r="K349" s="13"/>
      <c r="L349" s="193"/>
      <c r="M349" s="198"/>
      <c r="N349" s="199"/>
      <c r="O349" s="199"/>
      <c r="P349" s="199"/>
      <c r="Q349" s="199"/>
      <c r="R349" s="199"/>
      <c r="S349" s="199"/>
      <c r="T349" s="200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194" t="s">
        <v>164</v>
      </c>
      <c r="AU349" s="194" t="s">
        <v>22</v>
      </c>
      <c r="AV349" s="13" t="s">
        <v>22</v>
      </c>
      <c r="AW349" s="13" t="s">
        <v>43</v>
      </c>
      <c r="AX349" s="13" t="s">
        <v>82</v>
      </c>
      <c r="AY349" s="194" t="s">
        <v>152</v>
      </c>
    </row>
    <row r="350" s="13" customFormat="1">
      <c r="A350" s="13"/>
      <c r="B350" s="193"/>
      <c r="C350" s="13"/>
      <c r="D350" s="191" t="s">
        <v>164</v>
      </c>
      <c r="E350" s="194" t="s">
        <v>3</v>
      </c>
      <c r="F350" s="195" t="s">
        <v>1364</v>
      </c>
      <c r="G350" s="13"/>
      <c r="H350" s="196">
        <v>1</v>
      </c>
      <c r="I350" s="197"/>
      <c r="J350" s="13"/>
      <c r="K350" s="13"/>
      <c r="L350" s="193"/>
      <c r="M350" s="198"/>
      <c r="N350" s="199"/>
      <c r="O350" s="199"/>
      <c r="P350" s="199"/>
      <c r="Q350" s="199"/>
      <c r="R350" s="199"/>
      <c r="S350" s="199"/>
      <c r="T350" s="200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194" t="s">
        <v>164</v>
      </c>
      <c r="AU350" s="194" t="s">
        <v>22</v>
      </c>
      <c r="AV350" s="13" t="s">
        <v>22</v>
      </c>
      <c r="AW350" s="13" t="s">
        <v>43</v>
      </c>
      <c r="AX350" s="13" t="s">
        <v>82</v>
      </c>
      <c r="AY350" s="194" t="s">
        <v>152</v>
      </c>
    </row>
    <row r="351" s="14" customFormat="1">
      <c r="A351" s="14"/>
      <c r="B351" s="201"/>
      <c r="C351" s="14"/>
      <c r="D351" s="191" t="s">
        <v>164</v>
      </c>
      <c r="E351" s="202" t="s">
        <v>3</v>
      </c>
      <c r="F351" s="203" t="s">
        <v>166</v>
      </c>
      <c r="G351" s="14"/>
      <c r="H351" s="204">
        <v>13</v>
      </c>
      <c r="I351" s="205"/>
      <c r="J351" s="14"/>
      <c r="K351" s="14"/>
      <c r="L351" s="201"/>
      <c r="M351" s="206"/>
      <c r="N351" s="207"/>
      <c r="O351" s="207"/>
      <c r="P351" s="207"/>
      <c r="Q351" s="207"/>
      <c r="R351" s="207"/>
      <c r="S351" s="207"/>
      <c r="T351" s="208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02" t="s">
        <v>164</v>
      </c>
      <c r="AU351" s="202" t="s">
        <v>22</v>
      </c>
      <c r="AV351" s="14" t="s">
        <v>158</v>
      </c>
      <c r="AW351" s="14" t="s">
        <v>43</v>
      </c>
      <c r="AX351" s="14" t="s">
        <v>89</v>
      </c>
      <c r="AY351" s="202" t="s">
        <v>152</v>
      </c>
    </row>
    <row r="352" s="2" customFormat="1" ht="37.8" customHeight="1">
      <c r="A352" s="37"/>
      <c r="B352" s="171"/>
      <c r="C352" s="172" t="s">
        <v>335</v>
      </c>
      <c r="D352" s="172" t="s">
        <v>154</v>
      </c>
      <c r="E352" s="173" t="s">
        <v>1435</v>
      </c>
      <c r="F352" s="174" t="s">
        <v>1436</v>
      </c>
      <c r="G352" s="175" t="s">
        <v>259</v>
      </c>
      <c r="H352" s="176">
        <v>4</v>
      </c>
      <c r="I352" s="177"/>
      <c r="J352" s="178">
        <f>ROUND(I352*H352,2)</f>
        <v>0</v>
      </c>
      <c r="K352" s="179"/>
      <c r="L352" s="38"/>
      <c r="M352" s="180" t="s">
        <v>3</v>
      </c>
      <c r="N352" s="181" t="s">
        <v>53</v>
      </c>
      <c r="O352" s="71"/>
      <c r="P352" s="182">
        <f>O352*H352</f>
        <v>0</v>
      </c>
      <c r="Q352" s="182">
        <v>0</v>
      </c>
      <c r="R352" s="182">
        <f>Q352*H352</f>
        <v>0</v>
      </c>
      <c r="S352" s="182">
        <v>0</v>
      </c>
      <c r="T352" s="183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184" t="s">
        <v>158</v>
      </c>
      <c r="AT352" s="184" t="s">
        <v>154</v>
      </c>
      <c r="AU352" s="184" t="s">
        <v>22</v>
      </c>
      <c r="AY352" s="17" t="s">
        <v>152</v>
      </c>
      <c r="BE352" s="185">
        <f>IF(N352="základní",J352,0)</f>
        <v>0</v>
      </c>
      <c r="BF352" s="185">
        <f>IF(N352="snížená",J352,0)</f>
        <v>0</v>
      </c>
      <c r="BG352" s="185">
        <f>IF(N352="zákl. přenesená",J352,0)</f>
        <v>0</v>
      </c>
      <c r="BH352" s="185">
        <f>IF(N352="sníž. přenesená",J352,0)</f>
        <v>0</v>
      </c>
      <c r="BI352" s="185">
        <f>IF(N352="nulová",J352,0)</f>
        <v>0</v>
      </c>
      <c r="BJ352" s="17" t="s">
        <v>89</v>
      </c>
      <c r="BK352" s="185">
        <f>ROUND(I352*H352,2)</f>
        <v>0</v>
      </c>
      <c r="BL352" s="17" t="s">
        <v>158</v>
      </c>
      <c r="BM352" s="184" t="s">
        <v>1437</v>
      </c>
    </row>
    <row r="353" s="2" customFormat="1">
      <c r="A353" s="37"/>
      <c r="B353" s="38"/>
      <c r="C353" s="37"/>
      <c r="D353" s="186" t="s">
        <v>160</v>
      </c>
      <c r="E353" s="37"/>
      <c r="F353" s="187" t="s">
        <v>1438</v>
      </c>
      <c r="G353" s="37"/>
      <c r="H353" s="37"/>
      <c r="I353" s="188"/>
      <c r="J353" s="37"/>
      <c r="K353" s="37"/>
      <c r="L353" s="38"/>
      <c r="M353" s="189"/>
      <c r="N353" s="190"/>
      <c r="O353" s="71"/>
      <c r="P353" s="71"/>
      <c r="Q353" s="71"/>
      <c r="R353" s="71"/>
      <c r="S353" s="71"/>
      <c r="T353" s="72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T353" s="17" t="s">
        <v>160</v>
      </c>
      <c r="AU353" s="17" t="s">
        <v>22</v>
      </c>
    </row>
    <row r="354" s="13" customFormat="1">
      <c r="A354" s="13"/>
      <c r="B354" s="193"/>
      <c r="C354" s="13"/>
      <c r="D354" s="191" t="s">
        <v>164</v>
      </c>
      <c r="E354" s="194" t="s">
        <v>3</v>
      </c>
      <c r="F354" s="195" t="s">
        <v>1439</v>
      </c>
      <c r="G354" s="13"/>
      <c r="H354" s="196">
        <v>3</v>
      </c>
      <c r="I354" s="197"/>
      <c r="J354" s="13"/>
      <c r="K354" s="13"/>
      <c r="L354" s="193"/>
      <c r="M354" s="198"/>
      <c r="N354" s="199"/>
      <c r="O354" s="199"/>
      <c r="P354" s="199"/>
      <c r="Q354" s="199"/>
      <c r="R354" s="199"/>
      <c r="S354" s="199"/>
      <c r="T354" s="200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194" t="s">
        <v>164</v>
      </c>
      <c r="AU354" s="194" t="s">
        <v>22</v>
      </c>
      <c r="AV354" s="13" t="s">
        <v>22</v>
      </c>
      <c r="AW354" s="13" t="s">
        <v>43</v>
      </c>
      <c r="AX354" s="13" t="s">
        <v>82</v>
      </c>
      <c r="AY354" s="194" t="s">
        <v>152</v>
      </c>
    </row>
    <row r="355" s="13" customFormat="1">
      <c r="A355" s="13"/>
      <c r="B355" s="193"/>
      <c r="C355" s="13"/>
      <c r="D355" s="191" t="s">
        <v>164</v>
      </c>
      <c r="E355" s="194" t="s">
        <v>3</v>
      </c>
      <c r="F355" s="195" t="s">
        <v>1364</v>
      </c>
      <c r="G355" s="13"/>
      <c r="H355" s="196">
        <v>1</v>
      </c>
      <c r="I355" s="197"/>
      <c r="J355" s="13"/>
      <c r="K355" s="13"/>
      <c r="L355" s="193"/>
      <c r="M355" s="198"/>
      <c r="N355" s="199"/>
      <c r="O355" s="199"/>
      <c r="P355" s="199"/>
      <c r="Q355" s="199"/>
      <c r="R355" s="199"/>
      <c r="S355" s="199"/>
      <c r="T355" s="200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194" t="s">
        <v>164</v>
      </c>
      <c r="AU355" s="194" t="s">
        <v>22</v>
      </c>
      <c r="AV355" s="13" t="s">
        <v>22</v>
      </c>
      <c r="AW355" s="13" t="s">
        <v>43</v>
      </c>
      <c r="AX355" s="13" t="s">
        <v>82</v>
      </c>
      <c r="AY355" s="194" t="s">
        <v>152</v>
      </c>
    </row>
    <row r="356" s="14" customFormat="1">
      <c r="A356" s="14"/>
      <c r="B356" s="201"/>
      <c r="C356" s="14"/>
      <c r="D356" s="191" t="s">
        <v>164</v>
      </c>
      <c r="E356" s="202" t="s">
        <v>3</v>
      </c>
      <c r="F356" s="203" t="s">
        <v>166</v>
      </c>
      <c r="G356" s="14"/>
      <c r="H356" s="204">
        <v>4</v>
      </c>
      <c r="I356" s="205"/>
      <c r="J356" s="14"/>
      <c r="K356" s="14"/>
      <c r="L356" s="201"/>
      <c r="M356" s="206"/>
      <c r="N356" s="207"/>
      <c r="O356" s="207"/>
      <c r="P356" s="207"/>
      <c r="Q356" s="207"/>
      <c r="R356" s="207"/>
      <c r="S356" s="207"/>
      <c r="T356" s="208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02" t="s">
        <v>164</v>
      </c>
      <c r="AU356" s="202" t="s">
        <v>22</v>
      </c>
      <c r="AV356" s="14" t="s">
        <v>158</v>
      </c>
      <c r="AW356" s="14" t="s">
        <v>43</v>
      </c>
      <c r="AX356" s="14" t="s">
        <v>89</v>
      </c>
      <c r="AY356" s="202" t="s">
        <v>152</v>
      </c>
    </row>
    <row r="357" s="2" customFormat="1" ht="16.5" customHeight="1">
      <c r="A357" s="37"/>
      <c r="B357" s="171"/>
      <c r="C357" s="212" t="s">
        <v>509</v>
      </c>
      <c r="D357" s="212" t="s">
        <v>389</v>
      </c>
      <c r="E357" s="213" t="s">
        <v>1440</v>
      </c>
      <c r="F357" s="214" t="s">
        <v>1441</v>
      </c>
      <c r="G357" s="215" t="s">
        <v>259</v>
      </c>
      <c r="H357" s="216">
        <v>1</v>
      </c>
      <c r="I357" s="217"/>
      <c r="J357" s="218">
        <f>ROUND(I357*H357,2)</f>
        <v>0</v>
      </c>
      <c r="K357" s="219"/>
      <c r="L357" s="220"/>
      <c r="M357" s="221" t="s">
        <v>3</v>
      </c>
      <c r="N357" s="222" t="s">
        <v>53</v>
      </c>
      <c r="O357" s="71"/>
      <c r="P357" s="182">
        <f>O357*H357</f>
        <v>0</v>
      </c>
      <c r="Q357" s="182">
        <v>0.00073999999999999999</v>
      </c>
      <c r="R357" s="182">
        <f>Q357*H357</f>
        <v>0.00073999999999999999</v>
      </c>
      <c r="S357" s="182">
        <v>0</v>
      </c>
      <c r="T357" s="183">
        <f>S357*H357</f>
        <v>0</v>
      </c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R357" s="184" t="s">
        <v>195</v>
      </c>
      <c r="AT357" s="184" t="s">
        <v>389</v>
      </c>
      <c r="AU357" s="184" t="s">
        <v>22</v>
      </c>
      <c r="AY357" s="17" t="s">
        <v>152</v>
      </c>
      <c r="BE357" s="185">
        <f>IF(N357="základní",J357,0)</f>
        <v>0</v>
      </c>
      <c r="BF357" s="185">
        <f>IF(N357="snížená",J357,0)</f>
        <v>0</v>
      </c>
      <c r="BG357" s="185">
        <f>IF(N357="zákl. přenesená",J357,0)</f>
        <v>0</v>
      </c>
      <c r="BH357" s="185">
        <f>IF(N357="sníž. přenesená",J357,0)</f>
        <v>0</v>
      </c>
      <c r="BI357" s="185">
        <f>IF(N357="nulová",J357,0)</f>
        <v>0</v>
      </c>
      <c r="BJ357" s="17" t="s">
        <v>89</v>
      </c>
      <c r="BK357" s="185">
        <f>ROUND(I357*H357,2)</f>
        <v>0</v>
      </c>
      <c r="BL357" s="17" t="s">
        <v>158</v>
      </c>
      <c r="BM357" s="184" t="s">
        <v>1442</v>
      </c>
    </row>
    <row r="358" s="2" customFormat="1">
      <c r="A358" s="37"/>
      <c r="B358" s="38"/>
      <c r="C358" s="37"/>
      <c r="D358" s="186" t="s">
        <v>160</v>
      </c>
      <c r="E358" s="37"/>
      <c r="F358" s="187" t="s">
        <v>1443</v>
      </c>
      <c r="G358" s="37"/>
      <c r="H358" s="37"/>
      <c r="I358" s="188"/>
      <c r="J358" s="37"/>
      <c r="K358" s="37"/>
      <c r="L358" s="38"/>
      <c r="M358" s="189"/>
      <c r="N358" s="190"/>
      <c r="O358" s="71"/>
      <c r="P358" s="71"/>
      <c r="Q358" s="71"/>
      <c r="R358" s="71"/>
      <c r="S358" s="71"/>
      <c r="T358" s="72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T358" s="17" t="s">
        <v>160</v>
      </c>
      <c r="AU358" s="17" t="s">
        <v>22</v>
      </c>
    </row>
    <row r="359" s="13" customFormat="1">
      <c r="A359" s="13"/>
      <c r="B359" s="193"/>
      <c r="C359" s="13"/>
      <c r="D359" s="191" t="s">
        <v>164</v>
      </c>
      <c r="E359" s="194" t="s">
        <v>3</v>
      </c>
      <c r="F359" s="195" t="s">
        <v>89</v>
      </c>
      <c r="G359" s="13"/>
      <c r="H359" s="196">
        <v>1</v>
      </c>
      <c r="I359" s="197"/>
      <c r="J359" s="13"/>
      <c r="K359" s="13"/>
      <c r="L359" s="193"/>
      <c r="M359" s="198"/>
      <c r="N359" s="199"/>
      <c r="O359" s="199"/>
      <c r="P359" s="199"/>
      <c r="Q359" s="199"/>
      <c r="R359" s="199"/>
      <c r="S359" s="199"/>
      <c r="T359" s="200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194" t="s">
        <v>164</v>
      </c>
      <c r="AU359" s="194" t="s">
        <v>22</v>
      </c>
      <c r="AV359" s="13" t="s">
        <v>22</v>
      </c>
      <c r="AW359" s="13" t="s">
        <v>43</v>
      </c>
      <c r="AX359" s="13" t="s">
        <v>82</v>
      </c>
      <c r="AY359" s="194" t="s">
        <v>152</v>
      </c>
    </row>
    <row r="360" s="14" customFormat="1">
      <c r="A360" s="14"/>
      <c r="B360" s="201"/>
      <c r="C360" s="14"/>
      <c r="D360" s="191" t="s">
        <v>164</v>
      </c>
      <c r="E360" s="202" t="s">
        <v>3</v>
      </c>
      <c r="F360" s="203" t="s">
        <v>166</v>
      </c>
      <c r="G360" s="14"/>
      <c r="H360" s="204">
        <v>1</v>
      </c>
      <c r="I360" s="205"/>
      <c r="J360" s="14"/>
      <c r="K360" s="14"/>
      <c r="L360" s="201"/>
      <c r="M360" s="206"/>
      <c r="N360" s="207"/>
      <c r="O360" s="207"/>
      <c r="P360" s="207"/>
      <c r="Q360" s="207"/>
      <c r="R360" s="207"/>
      <c r="S360" s="207"/>
      <c r="T360" s="208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02" t="s">
        <v>164</v>
      </c>
      <c r="AU360" s="202" t="s">
        <v>22</v>
      </c>
      <c r="AV360" s="14" t="s">
        <v>158</v>
      </c>
      <c r="AW360" s="14" t="s">
        <v>43</v>
      </c>
      <c r="AX360" s="14" t="s">
        <v>89</v>
      </c>
      <c r="AY360" s="202" t="s">
        <v>152</v>
      </c>
    </row>
    <row r="361" s="2" customFormat="1" ht="16.5" customHeight="1">
      <c r="A361" s="37"/>
      <c r="B361" s="171"/>
      <c r="C361" s="212" t="s">
        <v>516</v>
      </c>
      <c r="D361" s="212" t="s">
        <v>389</v>
      </c>
      <c r="E361" s="213" t="s">
        <v>1444</v>
      </c>
      <c r="F361" s="214" t="s">
        <v>1445</v>
      </c>
      <c r="G361" s="215" t="s">
        <v>259</v>
      </c>
      <c r="H361" s="216">
        <v>3</v>
      </c>
      <c r="I361" s="217"/>
      <c r="J361" s="218">
        <f>ROUND(I361*H361,2)</f>
        <v>0</v>
      </c>
      <c r="K361" s="219"/>
      <c r="L361" s="220"/>
      <c r="M361" s="221" t="s">
        <v>3</v>
      </c>
      <c r="N361" s="222" t="s">
        <v>53</v>
      </c>
      <c r="O361" s="71"/>
      <c r="P361" s="182">
        <f>O361*H361</f>
        <v>0</v>
      </c>
      <c r="Q361" s="182">
        <v>0.00080999999999999996</v>
      </c>
      <c r="R361" s="182">
        <f>Q361*H361</f>
        <v>0.0024299999999999999</v>
      </c>
      <c r="S361" s="182">
        <v>0</v>
      </c>
      <c r="T361" s="183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184" t="s">
        <v>195</v>
      </c>
      <c r="AT361" s="184" t="s">
        <v>389</v>
      </c>
      <c r="AU361" s="184" t="s">
        <v>22</v>
      </c>
      <c r="AY361" s="17" t="s">
        <v>152</v>
      </c>
      <c r="BE361" s="185">
        <f>IF(N361="základní",J361,0)</f>
        <v>0</v>
      </c>
      <c r="BF361" s="185">
        <f>IF(N361="snížená",J361,0)</f>
        <v>0</v>
      </c>
      <c r="BG361" s="185">
        <f>IF(N361="zákl. přenesená",J361,0)</f>
        <v>0</v>
      </c>
      <c r="BH361" s="185">
        <f>IF(N361="sníž. přenesená",J361,0)</f>
        <v>0</v>
      </c>
      <c r="BI361" s="185">
        <f>IF(N361="nulová",J361,0)</f>
        <v>0</v>
      </c>
      <c r="BJ361" s="17" t="s">
        <v>89</v>
      </c>
      <c r="BK361" s="185">
        <f>ROUND(I361*H361,2)</f>
        <v>0</v>
      </c>
      <c r="BL361" s="17" t="s">
        <v>158</v>
      </c>
      <c r="BM361" s="184" t="s">
        <v>1446</v>
      </c>
    </row>
    <row r="362" s="2" customFormat="1">
      <c r="A362" s="37"/>
      <c r="B362" s="38"/>
      <c r="C362" s="37"/>
      <c r="D362" s="186" t="s">
        <v>160</v>
      </c>
      <c r="E362" s="37"/>
      <c r="F362" s="187" t="s">
        <v>1447</v>
      </c>
      <c r="G362" s="37"/>
      <c r="H362" s="37"/>
      <c r="I362" s="188"/>
      <c r="J362" s="37"/>
      <c r="K362" s="37"/>
      <c r="L362" s="38"/>
      <c r="M362" s="189"/>
      <c r="N362" s="190"/>
      <c r="O362" s="71"/>
      <c r="P362" s="71"/>
      <c r="Q362" s="71"/>
      <c r="R362" s="71"/>
      <c r="S362" s="71"/>
      <c r="T362" s="72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T362" s="17" t="s">
        <v>160</v>
      </c>
      <c r="AU362" s="17" t="s">
        <v>22</v>
      </c>
    </row>
    <row r="363" s="13" customFormat="1">
      <c r="A363" s="13"/>
      <c r="B363" s="193"/>
      <c r="C363" s="13"/>
      <c r="D363" s="191" t="s">
        <v>164</v>
      </c>
      <c r="E363" s="194" t="s">
        <v>3</v>
      </c>
      <c r="F363" s="195" t="s">
        <v>1448</v>
      </c>
      <c r="G363" s="13"/>
      <c r="H363" s="196">
        <v>3</v>
      </c>
      <c r="I363" s="197"/>
      <c r="J363" s="13"/>
      <c r="K363" s="13"/>
      <c r="L363" s="193"/>
      <c r="M363" s="198"/>
      <c r="N363" s="199"/>
      <c r="O363" s="199"/>
      <c r="P363" s="199"/>
      <c r="Q363" s="199"/>
      <c r="R363" s="199"/>
      <c r="S363" s="199"/>
      <c r="T363" s="200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194" t="s">
        <v>164</v>
      </c>
      <c r="AU363" s="194" t="s">
        <v>22</v>
      </c>
      <c r="AV363" s="13" t="s">
        <v>22</v>
      </c>
      <c r="AW363" s="13" t="s">
        <v>43</v>
      </c>
      <c r="AX363" s="13" t="s">
        <v>82</v>
      </c>
      <c r="AY363" s="194" t="s">
        <v>152</v>
      </c>
    </row>
    <row r="364" s="14" customFormat="1">
      <c r="A364" s="14"/>
      <c r="B364" s="201"/>
      <c r="C364" s="14"/>
      <c r="D364" s="191" t="s">
        <v>164</v>
      </c>
      <c r="E364" s="202" t="s">
        <v>3</v>
      </c>
      <c r="F364" s="203" t="s">
        <v>166</v>
      </c>
      <c r="G364" s="14"/>
      <c r="H364" s="204">
        <v>3</v>
      </c>
      <c r="I364" s="205"/>
      <c r="J364" s="14"/>
      <c r="K364" s="14"/>
      <c r="L364" s="201"/>
      <c r="M364" s="206"/>
      <c r="N364" s="207"/>
      <c r="O364" s="207"/>
      <c r="P364" s="207"/>
      <c r="Q364" s="207"/>
      <c r="R364" s="207"/>
      <c r="S364" s="207"/>
      <c r="T364" s="208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02" t="s">
        <v>164</v>
      </c>
      <c r="AU364" s="202" t="s">
        <v>22</v>
      </c>
      <c r="AV364" s="14" t="s">
        <v>158</v>
      </c>
      <c r="AW364" s="14" t="s">
        <v>43</v>
      </c>
      <c r="AX364" s="14" t="s">
        <v>89</v>
      </c>
      <c r="AY364" s="202" t="s">
        <v>152</v>
      </c>
    </row>
    <row r="365" s="2" customFormat="1" ht="37.8" customHeight="1">
      <c r="A365" s="37"/>
      <c r="B365" s="171"/>
      <c r="C365" s="172" t="s">
        <v>524</v>
      </c>
      <c r="D365" s="172" t="s">
        <v>154</v>
      </c>
      <c r="E365" s="173" t="s">
        <v>1449</v>
      </c>
      <c r="F365" s="174" t="s">
        <v>1450</v>
      </c>
      <c r="G365" s="175" t="s">
        <v>259</v>
      </c>
      <c r="H365" s="176">
        <v>2</v>
      </c>
      <c r="I365" s="177"/>
      <c r="J365" s="178">
        <f>ROUND(I365*H365,2)</f>
        <v>0</v>
      </c>
      <c r="K365" s="179"/>
      <c r="L365" s="38"/>
      <c r="M365" s="180" t="s">
        <v>3</v>
      </c>
      <c r="N365" s="181" t="s">
        <v>53</v>
      </c>
      <c r="O365" s="71"/>
      <c r="P365" s="182">
        <f>O365*H365</f>
        <v>0</v>
      </c>
      <c r="Q365" s="182">
        <v>0</v>
      </c>
      <c r="R365" s="182">
        <f>Q365*H365</f>
        <v>0</v>
      </c>
      <c r="S365" s="182">
        <v>0</v>
      </c>
      <c r="T365" s="183">
        <f>S365*H365</f>
        <v>0</v>
      </c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R365" s="184" t="s">
        <v>158</v>
      </c>
      <c r="AT365" s="184" t="s">
        <v>154</v>
      </c>
      <c r="AU365" s="184" t="s">
        <v>22</v>
      </c>
      <c r="AY365" s="17" t="s">
        <v>152</v>
      </c>
      <c r="BE365" s="185">
        <f>IF(N365="základní",J365,0)</f>
        <v>0</v>
      </c>
      <c r="BF365" s="185">
        <f>IF(N365="snížená",J365,0)</f>
        <v>0</v>
      </c>
      <c r="BG365" s="185">
        <f>IF(N365="zákl. přenesená",J365,0)</f>
        <v>0</v>
      </c>
      <c r="BH365" s="185">
        <f>IF(N365="sníž. přenesená",J365,0)</f>
        <v>0</v>
      </c>
      <c r="BI365" s="185">
        <f>IF(N365="nulová",J365,0)</f>
        <v>0</v>
      </c>
      <c r="BJ365" s="17" t="s">
        <v>89</v>
      </c>
      <c r="BK365" s="185">
        <f>ROUND(I365*H365,2)</f>
        <v>0</v>
      </c>
      <c r="BL365" s="17" t="s">
        <v>158</v>
      </c>
      <c r="BM365" s="184" t="s">
        <v>1451</v>
      </c>
    </row>
    <row r="366" s="2" customFormat="1">
      <c r="A366" s="37"/>
      <c r="B366" s="38"/>
      <c r="C366" s="37"/>
      <c r="D366" s="186" t="s">
        <v>160</v>
      </c>
      <c r="E366" s="37"/>
      <c r="F366" s="187" t="s">
        <v>1452</v>
      </c>
      <c r="G366" s="37"/>
      <c r="H366" s="37"/>
      <c r="I366" s="188"/>
      <c r="J366" s="37"/>
      <c r="K366" s="37"/>
      <c r="L366" s="38"/>
      <c r="M366" s="189"/>
      <c r="N366" s="190"/>
      <c r="O366" s="71"/>
      <c r="P366" s="71"/>
      <c r="Q366" s="71"/>
      <c r="R366" s="71"/>
      <c r="S366" s="71"/>
      <c r="T366" s="72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T366" s="17" t="s">
        <v>160</v>
      </c>
      <c r="AU366" s="17" t="s">
        <v>22</v>
      </c>
    </row>
    <row r="367" s="13" customFormat="1">
      <c r="A367" s="13"/>
      <c r="B367" s="193"/>
      <c r="C367" s="13"/>
      <c r="D367" s="191" t="s">
        <v>164</v>
      </c>
      <c r="E367" s="194" t="s">
        <v>3</v>
      </c>
      <c r="F367" s="195" t="s">
        <v>1407</v>
      </c>
      <c r="G367" s="13"/>
      <c r="H367" s="196">
        <v>1</v>
      </c>
      <c r="I367" s="197"/>
      <c r="J367" s="13"/>
      <c r="K367" s="13"/>
      <c r="L367" s="193"/>
      <c r="M367" s="198"/>
      <c r="N367" s="199"/>
      <c r="O367" s="199"/>
      <c r="P367" s="199"/>
      <c r="Q367" s="199"/>
      <c r="R367" s="199"/>
      <c r="S367" s="199"/>
      <c r="T367" s="200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194" t="s">
        <v>164</v>
      </c>
      <c r="AU367" s="194" t="s">
        <v>22</v>
      </c>
      <c r="AV367" s="13" t="s">
        <v>22</v>
      </c>
      <c r="AW367" s="13" t="s">
        <v>43</v>
      </c>
      <c r="AX367" s="13" t="s">
        <v>82</v>
      </c>
      <c r="AY367" s="194" t="s">
        <v>152</v>
      </c>
    </row>
    <row r="368" s="13" customFormat="1">
      <c r="A368" s="13"/>
      <c r="B368" s="193"/>
      <c r="C368" s="13"/>
      <c r="D368" s="191" t="s">
        <v>164</v>
      </c>
      <c r="E368" s="194" t="s">
        <v>3</v>
      </c>
      <c r="F368" s="195" t="s">
        <v>1364</v>
      </c>
      <c r="G368" s="13"/>
      <c r="H368" s="196">
        <v>1</v>
      </c>
      <c r="I368" s="197"/>
      <c r="J368" s="13"/>
      <c r="K368" s="13"/>
      <c r="L368" s="193"/>
      <c r="M368" s="198"/>
      <c r="N368" s="199"/>
      <c r="O368" s="199"/>
      <c r="P368" s="199"/>
      <c r="Q368" s="199"/>
      <c r="R368" s="199"/>
      <c r="S368" s="199"/>
      <c r="T368" s="200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194" t="s">
        <v>164</v>
      </c>
      <c r="AU368" s="194" t="s">
        <v>22</v>
      </c>
      <c r="AV368" s="13" t="s">
        <v>22</v>
      </c>
      <c r="AW368" s="13" t="s">
        <v>43</v>
      </c>
      <c r="AX368" s="13" t="s">
        <v>82</v>
      </c>
      <c r="AY368" s="194" t="s">
        <v>152</v>
      </c>
    </row>
    <row r="369" s="14" customFormat="1">
      <c r="A369" s="14"/>
      <c r="B369" s="201"/>
      <c r="C369" s="14"/>
      <c r="D369" s="191" t="s">
        <v>164</v>
      </c>
      <c r="E369" s="202" t="s">
        <v>3</v>
      </c>
      <c r="F369" s="203" t="s">
        <v>166</v>
      </c>
      <c r="G369" s="14"/>
      <c r="H369" s="204">
        <v>2</v>
      </c>
      <c r="I369" s="205"/>
      <c r="J369" s="14"/>
      <c r="K369" s="14"/>
      <c r="L369" s="201"/>
      <c r="M369" s="206"/>
      <c r="N369" s="207"/>
      <c r="O369" s="207"/>
      <c r="P369" s="207"/>
      <c r="Q369" s="207"/>
      <c r="R369" s="207"/>
      <c r="S369" s="207"/>
      <c r="T369" s="208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02" t="s">
        <v>164</v>
      </c>
      <c r="AU369" s="202" t="s">
        <v>22</v>
      </c>
      <c r="AV369" s="14" t="s">
        <v>158</v>
      </c>
      <c r="AW369" s="14" t="s">
        <v>43</v>
      </c>
      <c r="AX369" s="14" t="s">
        <v>89</v>
      </c>
      <c r="AY369" s="202" t="s">
        <v>152</v>
      </c>
    </row>
    <row r="370" s="2" customFormat="1" ht="16.5" customHeight="1">
      <c r="A370" s="37"/>
      <c r="B370" s="171"/>
      <c r="C370" s="212" t="s">
        <v>529</v>
      </c>
      <c r="D370" s="212" t="s">
        <v>389</v>
      </c>
      <c r="E370" s="213" t="s">
        <v>1453</v>
      </c>
      <c r="F370" s="214" t="s">
        <v>1454</v>
      </c>
      <c r="G370" s="215" t="s">
        <v>259</v>
      </c>
      <c r="H370" s="216">
        <v>2</v>
      </c>
      <c r="I370" s="217"/>
      <c r="J370" s="218">
        <f>ROUND(I370*H370,2)</f>
        <v>0</v>
      </c>
      <c r="K370" s="219"/>
      <c r="L370" s="220"/>
      <c r="M370" s="221" t="s">
        <v>3</v>
      </c>
      <c r="N370" s="222" t="s">
        <v>53</v>
      </c>
      <c r="O370" s="71"/>
      <c r="P370" s="182">
        <f>O370*H370</f>
        <v>0</v>
      </c>
      <c r="Q370" s="182">
        <v>0.00080000000000000004</v>
      </c>
      <c r="R370" s="182">
        <f>Q370*H370</f>
        <v>0.0016000000000000001</v>
      </c>
      <c r="S370" s="182">
        <v>0</v>
      </c>
      <c r="T370" s="183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184" t="s">
        <v>195</v>
      </c>
      <c r="AT370" s="184" t="s">
        <v>389</v>
      </c>
      <c r="AU370" s="184" t="s">
        <v>22</v>
      </c>
      <c r="AY370" s="17" t="s">
        <v>152</v>
      </c>
      <c r="BE370" s="185">
        <f>IF(N370="základní",J370,0)</f>
        <v>0</v>
      </c>
      <c r="BF370" s="185">
        <f>IF(N370="snížená",J370,0)</f>
        <v>0</v>
      </c>
      <c r="BG370" s="185">
        <f>IF(N370="zákl. přenesená",J370,0)</f>
        <v>0</v>
      </c>
      <c r="BH370" s="185">
        <f>IF(N370="sníž. přenesená",J370,0)</f>
        <v>0</v>
      </c>
      <c r="BI370" s="185">
        <f>IF(N370="nulová",J370,0)</f>
        <v>0</v>
      </c>
      <c r="BJ370" s="17" t="s">
        <v>89</v>
      </c>
      <c r="BK370" s="185">
        <f>ROUND(I370*H370,2)</f>
        <v>0</v>
      </c>
      <c r="BL370" s="17" t="s">
        <v>158</v>
      </c>
      <c r="BM370" s="184" t="s">
        <v>1455</v>
      </c>
    </row>
    <row r="371" s="2" customFormat="1">
      <c r="A371" s="37"/>
      <c r="B371" s="38"/>
      <c r="C371" s="37"/>
      <c r="D371" s="186" t="s">
        <v>160</v>
      </c>
      <c r="E371" s="37"/>
      <c r="F371" s="187" t="s">
        <v>1456</v>
      </c>
      <c r="G371" s="37"/>
      <c r="H371" s="37"/>
      <c r="I371" s="188"/>
      <c r="J371" s="37"/>
      <c r="K371" s="37"/>
      <c r="L371" s="38"/>
      <c r="M371" s="189"/>
      <c r="N371" s="190"/>
      <c r="O371" s="71"/>
      <c r="P371" s="71"/>
      <c r="Q371" s="71"/>
      <c r="R371" s="71"/>
      <c r="S371" s="71"/>
      <c r="T371" s="72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T371" s="17" t="s">
        <v>160</v>
      </c>
      <c r="AU371" s="17" t="s">
        <v>22</v>
      </c>
    </row>
    <row r="372" s="13" customFormat="1">
      <c r="A372" s="13"/>
      <c r="B372" s="193"/>
      <c r="C372" s="13"/>
      <c r="D372" s="191" t="s">
        <v>164</v>
      </c>
      <c r="E372" s="194" t="s">
        <v>3</v>
      </c>
      <c r="F372" s="195" t="s">
        <v>1407</v>
      </c>
      <c r="G372" s="13"/>
      <c r="H372" s="196">
        <v>1</v>
      </c>
      <c r="I372" s="197"/>
      <c r="J372" s="13"/>
      <c r="K372" s="13"/>
      <c r="L372" s="193"/>
      <c r="M372" s="198"/>
      <c r="N372" s="199"/>
      <c r="O372" s="199"/>
      <c r="P372" s="199"/>
      <c r="Q372" s="199"/>
      <c r="R372" s="199"/>
      <c r="S372" s="199"/>
      <c r="T372" s="200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194" t="s">
        <v>164</v>
      </c>
      <c r="AU372" s="194" t="s">
        <v>22</v>
      </c>
      <c r="AV372" s="13" t="s">
        <v>22</v>
      </c>
      <c r="AW372" s="13" t="s">
        <v>43</v>
      </c>
      <c r="AX372" s="13" t="s">
        <v>82</v>
      </c>
      <c r="AY372" s="194" t="s">
        <v>152</v>
      </c>
    </row>
    <row r="373" s="13" customFormat="1">
      <c r="A373" s="13"/>
      <c r="B373" s="193"/>
      <c r="C373" s="13"/>
      <c r="D373" s="191" t="s">
        <v>164</v>
      </c>
      <c r="E373" s="194" t="s">
        <v>3</v>
      </c>
      <c r="F373" s="195" t="s">
        <v>1364</v>
      </c>
      <c r="G373" s="13"/>
      <c r="H373" s="196">
        <v>1</v>
      </c>
      <c r="I373" s="197"/>
      <c r="J373" s="13"/>
      <c r="K373" s="13"/>
      <c r="L373" s="193"/>
      <c r="M373" s="198"/>
      <c r="N373" s="199"/>
      <c r="O373" s="199"/>
      <c r="P373" s="199"/>
      <c r="Q373" s="199"/>
      <c r="R373" s="199"/>
      <c r="S373" s="199"/>
      <c r="T373" s="200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194" t="s">
        <v>164</v>
      </c>
      <c r="AU373" s="194" t="s">
        <v>22</v>
      </c>
      <c r="AV373" s="13" t="s">
        <v>22</v>
      </c>
      <c r="AW373" s="13" t="s">
        <v>43</v>
      </c>
      <c r="AX373" s="13" t="s">
        <v>82</v>
      </c>
      <c r="AY373" s="194" t="s">
        <v>152</v>
      </c>
    </row>
    <row r="374" s="14" customFormat="1">
      <c r="A374" s="14"/>
      <c r="B374" s="201"/>
      <c r="C374" s="14"/>
      <c r="D374" s="191" t="s">
        <v>164</v>
      </c>
      <c r="E374" s="202" t="s">
        <v>3</v>
      </c>
      <c r="F374" s="203" t="s">
        <v>166</v>
      </c>
      <c r="G374" s="14"/>
      <c r="H374" s="204">
        <v>2</v>
      </c>
      <c r="I374" s="205"/>
      <c r="J374" s="14"/>
      <c r="K374" s="14"/>
      <c r="L374" s="201"/>
      <c r="M374" s="206"/>
      <c r="N374" s="207"/>
      <c r="O374" s="207"/>
      <c r="P374" s="207"/>
      <c r="Q374" s="207"/>
      <c r="R374" s="207"/>
      <c r="S374" s="207"/>
      <c r="T374" s="208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02" t="s">
        <v>164</v>
      </c>
      <c r="AU374" s="202" t="s">
        <v>22</v>
      </c>
      <c r="AV374" s="14" t="s">
        <v>158</v>
      </c>
      <c r="AW374" s="14" t="s">
        <v>43</v>
      </c>
      <c r="AX374" s="14" t="s">
        <v>89</v>
      </c>
      <c r="AY374" s="202" t="s">
        <v>152</v>
      </c>
    </row>
    <row r="375" s="2" customFormat="1" ht="33" customHeight="1">
      <c r="A375" s="37"/>
      <c r="B375" s="171"/>
      <c r="C375" s="172" t="s">
        <v>538</v>
      </c>
      <c r="D375" s="172" t="s">
        <v>154</v>
      </c>
      <c r="E375" s="173" t="s">
        <v>1457</v>
      </c>
      <c r="F375" s="174" t="s">
        <v>1458</v>
      </c>
      <c r="G375" s="175" t="s">
        <v>251</v>
      </c>
      <c r="H375" s="176">
        <v>0.39200000000000002</v>
      </c>
      <c r="I375" s="177"/>
      <c r="J375" s="178">
        <f>ROUND(I375*H375,2)</f>
        <v>0</v>
      </c>
      <c r="K375" s="179"/>
      <c r="L375" s="38"/>
      <c r="M375" s="180" t="s">
        <v>3</v>
      </c>
      <c r="N375" s="181" t="s">
        <v>53</v>
      </c>
      <c r="O375" s="71"/>
      <c r="P375" s="182">
        <f>O375*H375</f>
        <v>0</v>
      </c>
      <c r="Q375" s="182">
        <v>0</v>
      </c>
      <c r="R375" s="182">
        <f>Q375*H375</f>
        <v>0</v>
      </c>
      <c r="S375" s="182">
        <v>1.9199999999999999</v>
      </c>
      <c r="T375" s="183">
        <f>S375*H375</f>
        <v>0.75263999999999998</v>
      </c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R375" s="184" t="s">
        <v>158</v>
      </c>
      <c r="AT375" s="184" t="s">
        <v>154</v>
      </c>
      <c r="AU375" s="184" t="s">
        <v>22</v>
      </c>
      <c r="AY375" s="17" t="s">
        <v>152</v>
      </c>
      <c r="BE375" s="185">
        <f>IF(N375="základní",J375,0)</f>
        <v>0</v>
      </c>
      <c r="BF375" s="185">
        <f>IF(N375="snížená",J375,0)</f>
        <v>0</v>
      </c>
      <c r="BG375" s="185">
        <f>IF(N375="zákl. přenesená",J375,0)</f>
        <v>0</v>
      </c>
      <c r="BH375" s="185">
        <f>IF(N375="sníž. přenesená",J375,0)</f>
        <v>0</v>
      </c>
      <c r="BI375" s="185">
        <f>IF(N375="nulová",J375,0)</f>
        <v>0</v>
      </c>
      <c r="BJ375" s="17" t="s">
        <v>89</v>
      </c>
      <c r="BK375" s="185">
        <f>ROUND(I375*H375,2)</f>
        <v>0</v>
      </c>
      <c r="BL375" s="17" t="s">
        <v>158</v>
      </c>
      <c r="BM375" s="184" t="s">
        <v>1459</v>
      </c>
    </row>
    <row r="376" s="2" customFormat="1">
      <c r="A376" s="37"/>
      <c r="B376" s="38"/>
      <c r="C376" s="37"/>
      <c r="D376" s="186" t="s">
        <v>160</v>
      </c>
      <c r="E376" s="37"/>
      <c r="F376" s="187" t="s">
        <v>1460</v>
      </c>
      <c r="G376" s="37"/>
      <c r="H376" s="37"/>
      <c r="I376" s="188"/>
      <c r="J376" s="37"/>
      <c r="K376" s="37"/>
      <c r="L376" s="38"/>
      <c r="M376" s="189"/>
      <c r="N376" s="190"/>
      <c r="O376" s="71"/>
      <c r="P376" s="71"/>
      <c r="Q376" s="71"/>
      <c r="R376" s="71"/>
      <c r="S376" s="71"/>
      <c r="T376" s="72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T376" s="17" t="s">
        <v>160</v>
      </c>
      <c r="AU376" s="17" t="s">
        <v>22</v>
      </c>
    </row>
    <row r="377" s="13" customFormat="1">
      <c r="A377" s="13"/>
      <c r="B377" s="193"/>
      <c r="C377" s="13"/>
      <c r="D377" s="191" t="s">
        <v>164</v>
      </c>
      <c r="E377" s="194" t="s">
        <v>3</v>
      </c>
      <c r="F377" s="195" t="s">
        <v>1461</v>
      </c>
      <c r="G377" s="13"/>
      <c r="H377" s="196">
        <v>0.098000000000000004</v>
      </c>
      <c r="I377" s="197"/>
      <c r="J377" s="13"/>
      <c r="K377" s="13"/>
      <c r="L377" s="193"/>
      <c r="M377" s="198"/>
      <c r="N377" s="199"/>
      <c r="O377" s="199"/>
      <c r="P377" s="199"/>
      <c r="Q377" s="199"/>
      <c r="R377" s="199"/>
      <c r="S377" s="199"/>
      <c r="T377" s="200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194" t="s">
        <v>164</v>
      </c>
      <c r="AU377" s="194" t="s">
        <v>22</v>
      </c>
      <c r="AV377" s="13" t="s">
        <v>22</v>
      </c>
      <c r="AW377" s="13" t="s">
        <v>43</v>
      </c>
      <c r="AX377" s="13" t="s">
        <v>82</v>
      </c>
      <c r="AY377" s="194" t="s">
        <v>152</v>
      </c>
    </row>
    <row r="378" s="13" customFormat="1">
      <c r="A378" s="13"/>
      <c r="B378" s="193"/>
      <c r="C378" s="13"/>
      <c r="D378" s="191" t="s">
        <v>164</v>
      </c>
      <c r="E378" s="194" t="s">
        <v>3</v>
      </c>
      <c r="F378" s="195" t="s">
        <v>1462</v>
      </c>
      <c r="G378" s="13"/>
      <c r="H378" s="196">
        <v>0.098000000000000004</v>
      </c>
      <c r="I378" s="197"/>
      <c r="J378" s="13"/>
      <c r="K378" s="13"/>
      <c r="L378" s="193"/>
      <c r="M378" s="198"/>
      <c r="N378" s="199"/>
      <c r="O378" s="199"/>
      <c r="P378" s="199"/>
      <c r="Q378" s="199"/>
      <c r="R378" s="199"/>
      <c r="S378" s="199"/>
      <c r="T378" s="200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194" t="s">
        <v>164</v>
      </c>
      <c r="AU378" s="194" t="s">
        <v>22</v>
      </c>
      <c r="AV378" s="13" t="s">
        <v>22</v>
      </c>
      <c r="AW378" s="13" t="s">
        <v>43</v>
      </c>
      <c r="AX378" s="13" t="s">
        <v>82</v>
      </c>
      <c r="AY378" s="194" t="s">
        <v>152</v>
      </c>
    </row>
    <row r="379" s="13" customFormat="1">
      <c r="A379" s="13"/>
      <c r="B379" s="193"/>
      <c r="C379" s="13"/>
      <c r="D379" s="191" t="s">
        <v>164</v>
      </c>
      <c r="E379" s="194" t="s">
        <v>3</v>
      </c>
      <c r="F379" s="195" t="s">
        <v>1463</v>
      </c>
      <c r="G379" s="13"/>
      <c r="H379" s="196">
        <v>0.098000000000000004</v>
      </c>
      <c r="I379" s="197"/>
      <c r="J379" s="13"/>
      <c r="K379" s="13"/>
      <c r="L379" s="193"/>
      <c r="M379" s="198"/>
      <c r="N379" s="199"/>
      <c r="O379" s="199"/>
      <c r="P379" s="199"/>
      <c r="Q379" s="199"/>
      <c r="R379" s="199"/>
      <c r="S379" s="199"/>
      <c r="T379" s="200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194" t="s">
        <v>164</v>
      </c>
      <c r="AU379" s="194" t="s">
        <v>22</v>
      </c>
      <c r="AV379" s="13" t="s">
        <v>22</v>
      </c>
      <c r="AW379" s="13" t="s">
        <v>43</v>
      </c>
      <c r="AX379" s="13" t="s">
        <v>82</v>
      </c>
      <c r="AY379" s="194" t="s">
        <v>152</v>
      </c>
    </row>
    <row r="380" s="13" customFormat="1">
      <c r="A380" s="13"/>
      <c r="B380" s="193"/>
      <c r="C380" s="13"/>
      <c r="D380" s="191" t="s">
        <v>164</v>
      </c>
      <c r="E380" s="194" t="s">
        <v>3</v>
      </c>
      <c r="F380" s="195" t="s">
        <v>1464</v>
      </c>
      <c r="G380" s="13"/>
      <c r="H380" s="196">
        <v>0.098000000000000004</v>
      </c>
      <c r="I380" s="197"/>
      <c r="J380" s="13"/>
      <c r="K380" s="13"/>
      <c r="L380" s="193"/>
      <c r="M380" s="198"/>
      <c r="N380" s="199"/>
      <c r="O380" s="199"/>
      <c r="P380" s="199"/>
      <c r="Q380" s="199"/>
      <c r="R380" s="199"/>
      <c r="S380" s="199"/>
      <c r="T380" s="200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194" t="s">
        <v>164</v>
      </c>
      <c r="AU380" s="194" t="s">
        <v>22</v>
      </c>
      <c r="AV380" s="13" t="s">
        <v>22</v>
      </c>
      <c r="AW380" s="13" t="s">
        <v>43</v>
      </c>
      <c r="AX380" s="13" t="s">
        <v>82</v>
      </c>
      <c r="AY380" s="194" t="s">
        <v>152</v>
      </c>
    </row>
    <row r="381" s="14" customFormat="1">
      <c r="A381" s="14"/>
      <c r="B381" s="201"/>
      <c r="C381" s="14"/>
      <c r="D381" s="191" t="s">
        <v>164</v>
      </c>
      <c r="E381" s="202" t="s">
        <v>3</v>
      </c>
      <c r="F381" s="203" t="s">
        <v>166</v>
      </c>
      <c r="G381" s="14"/>
      <c r="H381" s="204">
        <v>0.39200000000000002</v>
      </c>
      <c r="I381" s="205"/>
      <c r="J381" s="14"/>
      <c r="K381" s="14"/>
      <c r="L381" s="201"/>
      <c r="M381" s="206"/>
      <c r="N381" s="207"/>
      <c r="O381" s="207"/>
      <c r="P381" s="207"/>
      <c r="Q381" s="207"/>
      <c r="R381" s="207"/>
      <c r="S381" s="207"/>
      <c r="T381" s="208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02" t="s">
        <v>164</v>
      </c>
      <c r="AU381" s="202" t="s">
        <v>22</v>
      </c>
      <c r="AV381" s="14" t="s">
        <v>158</v>
      </c>
      <c r="AW381" s="14" t="s">
        <v>43</v>
      </c>
      <c r="AX381" s="14" t="s">
        <v>89</v>
      </c>
      <c r="AY381" s="202" t="s">
        <v>152</v>
      </c>
    </row>
    <row r="382" s="2" customFormat="1" ht="49.05" customHeight="1">
      <c r="A382" s="37"/>
      <c r="B382" s="171"/>
      <c r="C382" s="172" t="s">
        <v>794</v>
      </c>
      <c r="D382" s="172" t="s">
        <v>154</v>
      </c>
      <c r="E382" s="173" t="s">
        <v>1465</v>
      </c>
      <c r="F382" s="174" t="s">
        <v>1466</v>
      </c>
      <c r="G382" s="175" t="s">
        <v>259</v>
      </c>
      <c r="H382" s="176">
        <v>3</v>
      </c>
      <c r="I382" s="177"/>
      <c r="J382" s="178">
        <f>ROUND(I382*H382,2)</f>
        <v>0</v>
      </c>
      <c r="K382" s="179"/>
      <c r="L382" s="38"/>
      <c r="M382" s="180" t="s">
        <v>3</v>
      </c>
      <c r="N382" s="181" t="s">
        <v>53</v>
      </c>
      <c r="O382" s="71"/>
      <c r="P382" s="182">
        <f>O382*H382</f>
        <v>0</v>
      </c>
      <c r="Q382" s="182">
        <v>0.0016199999999999999</v>
      </c>
      <c r="R382" s="182">
        <f>Q382*H382</f>
        <v>0.0048599999999999997</v>
      </c>
      <c r="S382" s="182">
        <v>0</v>
      </c>
      <c r="T382" s="183">
        <f>S382*H382</f>
        <v>0</v>
      </c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R382" s="184" t="s">
        <v>158</v>
      </c>
      <c r="AT382" s="184" t="s">
        <v>154</v>
      </c>
      <c r="AU382" s="184" t="s">
        <v>22</v>
      </c>
      <c r="AY382" s="17" t="s">
        <v>152</v>
      </c>
      <c r="BE382" s="185">
        <f>IF(N382="základní",J382,0)</f>
        <v>0</v>
      </c>
      <c r="BF382" s="185">
        <f>IF(N382="snížená",J382,0)</f>
        <v>0</v>
      </c>
      <c r="BG382" s="185">
        <f>IF(N382="zákl. přenesená",J382,0)</f>
        <v>0</v>
      </c>
      <c r="BH382" s="185">
        <f>IF(N382="sníž. přenesená",J382,0)</f>
        <v>0</v>
      </c>
      <c r="BI382" s="185">
        <f>IF(N382="nulová",J382,0)</f>
        <v>0</v>
      </c>
      <c r="BJ382" s="17" t="s">
        <v>89</v>
      </c>
      <c r="BK382" s="185">
        <f>ROUND(I382*H382,2)</f>
        <v>0</v>
      </c>
      <c r="BL382" s="17" t="s">
        <v>158</v>
      </c>
      <c r="BM382" s="184" t="s">
        <v>1467</v>
      </c>
    </row>
    <row r="383" s="2" customFormat="1">
      <c r="A383" s="37"/>
      <c r="B383" s="38"/>
      <c r="C383" s="37"/>
      <c r="D383" s="186" t="s">
        <v>160</v>
      </c>
      <c r="E383" s="37"/>
      <c r="F383" s="187" t="s">
        <v>1468</v>
      </c>
      <c r="G383" s="37"/>
      <c r="H383" s="37"/>
      <c r="I383" s="188"/>
      <c r="J383" s="37"/>
      <c r="K383" s="37"/>
      <c r="L383" s="38"/>
      <c r="M383" s="189"/>
      <c r="N383" s="190"/>
      <c r="O383" s="71"/>
      <c r="P383" s="71"/>
      <c r="Q383" s="71"/>
      <c r="R383" s="71"/>
      <c r="S383" s="71"/>
      <c r="T383" s="72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T383" s="17" t="s">
        <v>160</v>
      </c>
      <c r="AU383" s="17" t="s">
        <v>22</v>
      </c>
    </row>
    <row r="384" s="13" customFormat="1">
      <c r="A384" s="13"/>
      <c r="B384" s="193"/>
      <c r="C384" s="13"/>
      <c r="D384" s="191" t="s">
        <v>164</v>
      </c>
      <c r="E384" s="194" t="s">
        <v>3</v>
      </c>
      <c r="F384" s="195" t="s">
        <v>1419</v>
      </c>
      <c r="G384" s="13"/>
      <c r="H384" s="196">
        <v>1</v>
      </c>
      <c r="I384" s="197"/>
      <c r="J384" s="13"/>
      <c r="K384" s="13"/>
      <c r="L384" s="193"/>
      <c r="M384" s="198"/>
      <c r="N384" s="199"/>
      <c r="O384" s="199"/>
      <c r="P384" s="199"/>
      <c r="Q384" s="199"/>
      <c r="R384" s="199"/>
      <c r="S384" s="199"/>
      <c r="T384" s="200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194" t="s">
        <v>164</v>
      </c>
      <c r="AU384" s="194" t="s">
        <v>22</v>
      </c>
      <c r="AV384" s="13" t="s">
        <v>22</v>
      </c>
      <c r="AW384" s="13" t="s">
        <v>43</v>
      </c>
      <c r="AX384" s="13" t="s">
        <v>82</v>
      </c>
      <c r="AY384" s="194" t="s">
        <v>152</v>
      </c>
    </row>
    <row r="385" s="13" customFormat="1">
      <c r="A385" s="13"/>
      <c r="B385" s="193"/>
      <c r="C385" s="13"/>
      <c r="D385" s="191" t="s">
        <v>164</v>
      </c>
      <c r="E385" s="194" t="s">
        <v>3</v>
      </c>
      <c r="F385" s="195" t="s">
        <v>1420</v>
      </c>
      <c r="G385" s="13"/>
      <c r="H385" s="196">
        <v>1</v>
      </c>
      <c r="I385" s="197"/>
      <c r="J385" s="13"/>
      <c r="K385" s="13"/>
      <c r="L385" s="193"/>
      <c r="M385" s="198"/>
      <c r="N385" s="199"/>
      <c r="O385" s="199"/>
      <c r="P385" s="199"/>
      <c r="Q385" s="199"/>
      <c r="R385" s="199"/>
      <c r="S385" s="199"/>
      <c r="T385" s="200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194" t="s">
        <v>164</v>
      </c>
      <c r="AU385" s="194" t="s">
        <v>22</v>
      </c>
      <c r="AV385" s="13" t="s">
        <v>22</v>
      </c>
      <c r="AW385" s="13" t="s">
        <v>43</v>
      </c>
      <c r="AX385" s="13" t="s">
        <v>82</v>
      </c>
      <c r="AY385" s="194" t="s">
        <v>152</v>
      </c>
    </row>
    <row r="386" s="13" customFormat="1">
      <c r="A386" s="13"/>
      <c r="B386" s="193"/>
      <c r="C386" s="13"/>
      <c r="D386" s="191" t="s">
        <v>164</v>
      </c>
      <c r="E386" s="194" t="s">
        <v>3</v>
      </c>
      <c r="F386" s="195" t="s">
        <v>1426</v>
      </c>
      <c r="G386" s="13"/>
      <c r="H386" s="196">
        <v>1</v>
      </c>
      <c r="I386" s="197"/>
      <c r="J386" s="13"/>
      <c r="K386" s="13"/>
      <c r="L386" s="193"/>
      <c r="M386" s="198"/>
      <c r="N386" s="199"/>
      <c r="O386" s="199"/>
      <c r="P386" s="199"/>
      <c r="Q386" s="199"/>
      <c r="R386" s="199"/>
      <c r="S386" s="199"/>
      <c r="T386" s="200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194" t="s">
        <v>164</v>
      </c>
      <c r="AU386" s="194" t="s">
        <v>22</v>
      </c>
      <c r="AV386" s="13" t="s">
        <v>22</v>
      </c>
      <c r="AW386" s="13" t="s">
        <v>43</v>
      </c>
      <c r="AX386" s="13" t="s">
        <v>82</v>
      </c>
      <c r="AY386" s="194" t="s">
        <v>152</v>
      </c>
    </row>
    <row r="387" s="14" customFormat="1">
      <c r="A387" s="14"/>
      <c r="B387" s="201"/>
      <c r="C387" s="14"/>
      <c r="D387" s="191" t="s">
        <v>164</v>
      </c>
      <c r="E387" s="202" t="s">
        <v>3</v>
      </c>
      <c r="F387" s="203" t="s">
        <v>166</v>
      </c>
      <c r="G387" s="14"/>
      <c r="H387" s="204">
        <v>3</v>
      </c>
      <c r="I387" s="205"/>
      <c r="J387" s="14"/>
      <c r="K387" s="14"/>
      <c r="L387" s="201"/>
      <c r="M387" s="206"/>
      <c r="N387" s="207"/>
      <c r="O387" s="207"/>
      <c r="P387" s="207"/>
      <c r="Q387" s="207"/>
      <c r="R387" s="207"/>
      <c r="S387" s="207"/>
      <c r="T387" s="208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02" t="s">
        <v>164</v>
      </c>
      <c r="AU387" s="202" t="s">
        <v>22</v>
      </c>
      <c r="AV387" s="14" t="s">
        <v>158</v>
      </c>
      <c r="AW387" s="14" t="s">
        <v>43</v>
      </c>
      <c r="AX387" s="14" t="s">
        <v>89</v>
      </c>
      <c r="AY387" s="202" t="s">
        <v>152</v>
      </c>
    </row>
    <row r="388" s="2" customFormat="1" ht="24.15" customHeight="1">
      <c r="A388" s="37"/>
      <c r="B388" s="171"/>
      <c r="C388" s="212" t="s">
        <v>797</v>
      </c>
      <c r="D388" s="212" t="s">
        <v>389</v>
      </c>
      <c r="E388" s="213" t="s">
        <v>1469</v>
      </c>
      <c r="F388" s="214" t="s">
        <v>1470</v>
      </c>
      <c r="G388" s="215" t="s">
        <v>259</v>
      </c>
      <c r="H388" s="216">
        <v>3</v>
      </c>
      <c r="I388" s="217"/>
      <c r="J388" s="218">
        <f>ROUND(I388*H388,2)</f>
        <v>0</v>
      </c>
      <c r="K388" s="219"/>
      <c r="L388" s="220"/>
      <c r="M388" s="221" t="s">
        <v>3</v>
      </c>
      <c r="N388" s="222" t="s">
        <v>53</v>
      </c>
      <c r="O388" s="71"/>
      <c r="P388" s="182">
        <f>O388*H388</f>
        <v>0</v>
      </c>
      <c r="Q388" s="182">
        <v>0.017999999999999999</v>
      </c>
      <c r="R388" s="182">
        <f>Q388*H388</f>
        <v>0.053999999999999992</v>
      </c>
      <c r="S388" s="182">
        <v>0</v>
      </c>
      <c r="T388" s="183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184" t="s">
        <v>195</v>
      </c>
      <c r="AT388" s="184" t="s">
        <v>389</v>
      </c>
      <c r="AU388" s="184" t="s">
        <v>22</v>
      </c>
      <c r="AY388" s="17" t="s">
        <v>152</v>
      </c>
      <c r="BE388" s="185">
        <f>IF(N388="základní",J388,0)</f>
        <v>0</v>
      </c>
      <c r="BF388" s="185">
        <f>IF(N388="snížená",J388,0)</f>
        <v>0</v>
      </c>
      <c r="BG388" s="185">
        <f>IF(N388="zákl. přenesená",J388,0)</f>
        <v>0</v>
      </c>
      <c r="BH388" s="185">
        <f>IF(N388="sníž. přenesená",J388,0)</f>
        <v>0</v>
      </c>
      <c r="BI388" s="185">
        <f>IF(N388="nulová",J388,0)</f>
        <v>0</v>
      </c>
      <c r="BJ388" s="17" t="s">
        <v>89</v>
      </c>
      <c r="BK388" s="185">
        <f>ROUND(I388*H388,2)</f>
        <v>0</v>
      </c>
      <c r="BL388" s="17" t="s">
        <v>158</v>
      </c>
      <c r="BM388" s="184" t="s">
        <v>1471</v>
      </c>
    </row>
    <row r="389" s="2" customFormat="1">
      <c r="A389" s="37"/>
      <c r="B389" s="38"/>
      <c r="C389" s="37"/>
      <c r="D389" s="186" t="s">
        <v>160</v>
      </c>
      <c r="E389" s="37"/>
      <c r="F389" s="187" t="s">
        <v>1472</v>
      </c>
      <c r="G389" s="37"/>
      <c r="H389" s="37"/>
      <c r="I389" s="188"/>
      <c r="J389" s="37"/>
      <c r="K389" s="37"/>
      <c r="L389" s="38"/>
      <c r="M389" s="189"/>
      <c r="N389" s="190"/>
      <c r="O389" s="71"/>
      <c r="P389" s="71"/>
      <c r="Q389" s="71"/>
      <c r="R389" s="71"/>
      <c r="S389" s="71"/>
      <c r="T389" s="72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T389" s="17" t="s">
        <v>160</v>
      </c>
      <c r="AU389" s="17" t="s">
        <v>22</v>
      </c>
    </row>
    <row r="390" s="13" customFormat="1">
      <c r="A390" s="13"/>
      <c r="B390" s="193"/>
      <c r="C390" s="13"/>
      <c r="D390" s="191" t="s">
        <v>164</v>
      </c>
      <c r="E390" s="194" t="s">
        <v>3</v>
      </c>
      <c r="F390" s="195" t="s">
        <v>1419</v>
      </c>
      <c r="G390" s="13"/>
      <c r="H390" s="196">
        <v>1</v>
      </c>
      <c r="I390" s="197"/>
      <c r="J390" s="13"/>
      <c r="K390" s="13"/>
      <c r="L390" s="193"/>
      <c r="M390" s="198"/>
      <c r="N390" s="199"/>
      <c r="O390" s="199"/>
      <c r="P390" s="199"/>
      <c r="Q390" s="199"/>
      <c r="R390" s="199"/>
      <c r="S390" s="199"/>
      <c r="T390" s="200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194" t="s">
        <v>164</v>
      </c>
      <c r="AU390" s="194" t="s">
        <v>22</v>
      </c>
      <c r="AV390" s="13" t="s">
        <v>22</v>
      </c>
      <c r="AW390" s="13" t="s">
        <v>43</v>
      </c>
      <c r="AX390" s="13" t="s">
        <v>82</v>
      </c>
      <c r="AY390" s="194" t="s">
        <v>152</v>
      </c>
    </row>
    <row r="391" s="13" customFormat="1">
      <c r="A391" s="13"/>
      <c r="B391" s="193"/>
      <c r="C391" s="13"/>
      <c r="D391" s="191" t="s">
        <v>164</v>
      </c>
      <c r="E391" s="194" t="s">
        <v>3</v>
      </c>
      <c r="F391" s="195" t="s">
        <v>1420</v>
      </c>
      <c r="G391" s="13"/>
      <c r="H391" s="196">
        <v>1</v>
      </c>
      <c r="I391" s="197"/>
      <c r="J391" s="13"/>
      <c r="K391" s="13"/>
      <c r="L391" s="193"/>
      <c r="M391" s="198"/>
      <c r="N391" s="199"/>
      <c r="O391" s="199"/>
      <c r="P391" s="199"/>
      <c r="Q391" s="199"/>
      <c r="R391" s="199"/>
      <c r="S391" s="199"/>
      <c r="T391" s="200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194" t="s">
        <v>164</v>
      </c>
      <c r="AU391" s="194" t="s">
        <v>22</v>
      </c>
      <c r="AV391" s="13" t="s">
        <v>22</v>
      </c>
      <c r="AW391" s="13" t="s">
        <v>43</v>
      </c>
      <c r="AX391" s="13" t="s">
        <v>82</v>
      </c>
      <c r="AY391" s="194" t="s">
        <v>152</v>
      </c>
    </row>
    <row r="392" s="13" customFormat="1">
      <c r="A392" s="13"/>
      <c r="B392" s="193"/>
      <c r="C392" s="13"/>
      <c r="D392" s="191" t="s">
        <v>164</v>
      </c>
      <c r="E392" s="194" t="s">
        <v>3</v>
      </c>
      <c r="F392" s="195" t="s">
        <v>1426</v>
      </c>
      <c r="G392" s="13"/>
      <c r="H392" s="196">
        <v>1</v>
      </c>
      <c r="I392" s="197"/>
      <c r="J392" s="13"/>
      <c r="K392" s="13"/>
      <c r="L392" s="193"/>
      <c r="M392" s="198"/>
      <c r="N392" s="199"/>
      <c r="O392" s="199"/>
      <c r="P392" s="199"/>
      <c r="Q392" s="199"/>
      <c r="R392" s="199"/>
      <c r="S392" s="199"/>
      <c r="T392" s="200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194" t="s">
        <v>164</v>
      </c>
      <c r="AU392" s="194" t="s">
        <v>22</v>
      </c>
      <c r="AV392" s="13" t="s">
        <v>22</v>
      </c>
      <c r="AW392" s="13" t="s">
        <v>43</v>
      </c>
      <c r="AX392" s="13" t="s">
        <v>82</v>
      </c>
      <c r="AY392" s="194" t="s">
        <v>152</v>
      </c>
    </row>
    <row r="393" s="14" customFormat="1">
      <c r="A393" s="14"/>
      <c r="B393" s="201"/>
      <c r="C393" s="14"/>
      <c r="D393" s="191" t="s">
        <v>164</v>
      </c>
      <c r="E393" s="202" t="s">
        <v>3</v>
      </c>
      <c r="F393" s="203" t="s">
        <v>166</v>
      </c>
      <c r="G393" s="14"/>
      <c r="H393" s="204">
        <v>3</v>
      </c>
      <c r="I393" s="205"/>
      <c r="J393" s="14"/>
      <c r="K393" s="14"/>
      <c r="L393" s="201"/>
      <c r="M393" s="206"/>
      <c r="N393" s="207"/>
      <c r="O393" s="207"/>
      <c r="P393" s="207"/>
      <c r="Q393" s="207"/>
      <c r="R393" s="207"/>
      <c r="S393" s="207"/>
      <c r="T393" s="208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02" t="s">
        <v>164</v>
      </c>
      <c r="AU393" s="202" t="s">
        <v>22</v>
      </c>
      <c r="AV393" s="14" t="s">
        <v>158</v>
      </c>
      <c r="AW393" s="14" t="s">
        <v>43</v>
      </c>
      <c r="AX393" s="14" t="s">
        <v>89</v>
      </c>
      <c r="AY393" s="202" t="s">
        <v>152</v>
      </c>
    </row>
    <row r="394" s="2" customFormat="1" ht="21.75" customHeight="1">
      <c r="A394" s="37"/>
      <c r="B394" s="171"/>
      <c r="C394" s="212" t="s">
        <v>30</v>
      </c>
      <c r="D394" s="212" t="s">
        <v>389</v>
      </c>
      <c r="E394" s="213" t="s">
        <v>1473</v>
      </c>
      <c r="F394" s="214" t="s">
        <v>1474</v>
      </c>
      <c r="G394" s="215" t="s">
        <v>259</v>
      </c>
      <c r="H394" s="216">
        <v>3</v>
      </c>
      <c r="I394" s="217"/>
      <c r="J394" s="218">
        <f>ROUND(I394*H394,2)</f>
        <v>0</v>
      </c>
      <c r="K394" s="219"/>
      <c r="L394" s="220"/>
      <c r="M394" s="221" t="s">
        <v>3</v>
      </c>
      <c r="N394" s="222" t="s">
        <v>53</v>
      </c>
      <c r="O394" s="71"/>
      <c r="P394" s="182">
        <f>O394*H394</f>
        <v>0</v>
      </c>
      <c r="Q394" s="182">
        <v>0.0035000000000000001</v>
      </c>
      <c r="R394" s="182">
        <f>Q394*H394</f>
        <v>0.010500000000000001</v>
      </c>
      <c r="S394" s="182">
        <v>0</v>
      </c>
      <c r="T394" s="183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184" t="s">
        <v>195</v>
      </c>
      <c r="AT394" s="184" t="s">
        <v>389</v>
      </c>
      <c r="AU394" s="184" t="s">
        <v>22</v>
      </c>
      <c r="AY394" s="17" t="s">
        <v>152</v>
      </c>
      <c r="BE394" s="185">
        <f>IF(N394="základní",J394,0)</f>
        <v>0</v>
      </c>
      <c r="BF394" s="185">
        <f>IF(N394="snížená",J394,0)</f>
        <v>0</v>
      </c>
      <c r="BG394" s="185">
        <f>IF(N394="zákl. přenesená",J394,0)</f>
        <v>0</v>
      </c>
      <c r="BH394" s="185">
        <f>IF(N394="sníž. přenesená",J394,0)</f>
        <v>0</v>
      </c>
      <c r="BI394" s="185">
        <f>IF(N394="nulová",J394,0)</f>
        <v>0</v>
      </c>
      <c r="BJ394" s="17" t="s">
        <v>89</v>
      </c>
      <c r="BK394" s="185">
        <f>ROUND(I394*H394,2)</f>
        <v>0</v>
      </c>
      <c r="BL394" s="17" t="s">
        <v>158</v>
      </c>
      <c r="BM394" s="184" t="s">
        <v>1475</v>
      </c>
    </row>
    <row r="395" s="2" customFormat="1">
      <c r="A395" s="37"/>
      <c r="B395" s="38"/>
      <c r="C395" s="37"/>
      <c r="D395" s="186" t="s">
        <v>160</v>
      </c>
      <c r="E395" s="37"/>
      <c r="F395" s="187" t="s">
        <v>1476</v>
      </c>
      <c r="G395" s="37"/>
      <c r="H395" s="37"/>
      <c r="I395" s="188"/>
      <c r="J395" s="37"/>
      <c r="K395" s="37"/>
      <c r="L395" s="38"/>
      <c r="M395" s="189"/>
      <c r="N395" s="190"/>
      <c r="O395" s="71"/>
      <c r="P395" s="71"/>
      <c r="Q395" s="71"/>
      <c r="R395" s="71"/>
      <c r="S395" s="71"/>
      <c r="T395" s="72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T395" s="17" t="s">
        <v>160</v>
      </c>
      <c r="AU395" s="17" t="s">
        <v>22</v>
      </c>
    </row>
    <row r="396" s="13" customFormat="1">
      <c r="A396" s="13"/>
      <c r="B396" s="193"/>
      <c r="C396" s="13"/>
      <c r="D396" s="191" t="s">
        <v>164</v>
      </c>
      <c r="E396" s="194" t="s">
        <v>3</v>
      </c>
      <c r="F396" s="195" t="s">
        <v>1419</v>
      </c>
      <c r="G396" s="13"/>
      <c r="H396" s="196">
        <v>1</v>
      </c>
      <c r="I396" s="197"/>
      <c r="J396" s="13"/>
      <c r="K396" s="13"/>
      <c r="L396" s="193"/>
      <c r="M396" s="198"/>
      <c r="N396" s="199"/>
      <c r="O396" s="199"/>
      <c r="P396" s="199"/>
      <c r="Q396" s="199"/>
      <c r="R396" s="199"/>
      <c r="S396" s="199"/>
      <c r="T396" s="200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194" t="s">
        <v>164</v>
      </c>
      <c r="AU396" s="194" t="s">
        <v>22</v>
      </c>
      <c r="AV396" s="13" t="s">
        <v>22</v>
      </c>
      <c r="AW396" s="13" t="s">
        <v>43</v>
      </c>
      <c r="AX396" s="13" t="s">
        <v>82</v>
      </c>
      <c r="AY396" s="194" t="s">
        <v>152</v>
      </c>
    </row>
    <row r="397" s="13" customFormat="1">
      <c r="A397" s="13"/>
      <c r="B397" s="193"/>
      <c r="C397" s="13"/>
      <c r="D397" s="191" t="s">
        <v>164</v>
      </c>
      <c r="E397" s="194" t="s">
        <v>3</v>
      </c>
      <c r="F397" s="195" t="s">
        <v>1420</v>
      </c>
      <c r="G397" s="13"/>
      <c r="H397" s="196">
        <v>1</v>
      </c>
      <c r="I397" s="197"/>
      <c r="J397" s="13"/>
      <c r="K397" s="13"/>
      <c r="L397" s="193"/>
      <c r="M397" s="198"/>
      <c r="N397" s="199"/>
      <c r="O397" s="199"/>
      <c r="P397" s="199"/>
      <c r="Q397" s="199"/>
      <c r="R397" s="199"/>
      <c r="S397" s="199"/>
      <c r="T397" s="200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194" t="s">
        <v>164</v>
      </c>
      <c r="AU397" s="194" t="s">
        <v>22</v>
      </c>
      <c r="AV397" s="13" t="s">
        <v>22</v>
      </c>
      <c r="AW397" s="13" t="s">
        <v>43</v>
      </c>
      <c r="AX397" s="13" t="s">
        <v>82</v>
      </c>
      <c r="AY397" s="194" t="s">
        <v>152</v>
      </c>
    </row>
    <row r="398" s="13" customFormat="1">
      <c r="A398" s="13"/>
      <c r="B398" s="193"/>
      <c r="C398" s="13"/>
      <c r="D398" s="191" t="s">
        <v>164</v>
      </c>
      <c r="E398" s="194" t="s">
        <v>3</v>
      </c>
      <c r="F398" s="195" t="s">
        <v>1426</v>
      </c>
      <c r="G398" s="13"/>
      <c r="H398" s="196">
        <v>1</v>
      </c>
      <c r="I398" s="197"/>
      <c r="J398" s="13"/>
      <c r="K398" s="13"/>
      <c r="L398" s="193"/>
      <c r="M398" s="198"/>
      <c r="N398" s="199"/>
      <c r="O398" s="199"/>
      <c r="P398" s="199"/>
      <c r="Q398" s="199"/>
      <c r="R398" s="199"/>
      <c r="S398" s="199"/>
      <c r="T398" s="200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194" t="s">
        <v>164</v>
      </c>
      <c r="AU398" s="194" t="s">
        <v>22</v>
      </c>
      <c r="AV398" s="13" t="s">
        <v>22</v>
      </c>
      <c r="AW398" s="13" t="s">
        <v>43</v>
      </c>
      <c r="AX398" s="13" t="s">
        <v>82</v>
      </c>
      <c r="AY398" s="194" t="s">
        <v>152</v>
      </c>
    </row>
    <row r="399" s="14" customFormat="1">
      <c r="A399" s="14"/>
      <c r="B399" s="201"/>
      <c r="C399" s="14"/>
      <c r="D399" s="191" t="s">
        <v>164</v>
      </c>
      <c r="E399" s="202" t="s">
        <v>3</v>
      </c>
      <c r="F399" s="203" t="s">
        <v>166</v>
      </c>
      <c r="G399" s="14"/>
      <c r="H399" s="204">
        <v>3</v>
      </c>
      <c r="I399" s="205"/>
      <c r="J399" s="14"/>
      <c r="K399" s="14"/>
      <c r="L399" s="201"/>
      <c r="M399" s="206"/>
      <c r="N399" s="207"/>
      <c r="O399" s="207"/>
      <c r="P399" s="207"/>
      <c r="Q399" s="207"/>
      <c r="R399" s="207"/>
      <c r="S399" s="207"/>
      <c r="T399" s="208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02" t="s">
        <v>164</v>
      </c>
      <c r="AU399" s="202" t="s">
        <v>22</v>
      </c>
      <c r="AV399" s="14" t="s">
        <v>158</v>
      </c>
      <c r="AW399" s="14" t="s">
        <v>43</v>
      </c>
      <c r="AX399" s="14" t="s">
        <v>89</v>
      </c>
      <c r="AY399" s="202" t="s">
        <v>152</v>
      </c>
    </row>
    <row r="400" s="2" customFormat="1" ht="24.15" customHeight="1">
      <c r="A400" s="37"/>
      <c r="B400" s="171"/>
      <c r="C400" s="172" t="s">
        <v>810</v>
      </c>
      <c r="D400" s="172" t="s">
        <v>154</v>
      </c>
      <c r="E400" s="173" t="s">
        <v>1477</v>
      </c>
      <c r="F400" s="174" t="s">
        <v>1478</v>
      </c>
      <c r="G400" s="175" t="s">
        <v>259</v>
      </c>
      <c r="H400" s="176">
        <v>4</v>
      </c>
      <c r="I400" s="177"/>
      <c r="J400" s="178">
        <f>ROUND(I400*H400,2)</f>
        <v>0</v>
      </c>
      <c r="K400" s="179"/>
      <c r="L400" s="38"/>
      <c r="M400" s="180" t="s">
        <v>3</v>
      </c>
      <c r="N400" s="181" t="s">
        <v>53</v>
      </c>
      <c r="O400" s="71"/>
      <c r="P400" s="182">
        <f>O400*H400</f>
        <v>0</v>
      </c>
      <c r="Q400" s="182">
        <v>0</v>
      </c>
      <c r="R400" s="182">
        <f>Q400*H400</f>
        <v>0</v>
      </c>
      <c r="S400" s="182">
        <v>0</v>
      </c>
      <c r="T400" s="183">
        <f>S400*H400</f>
        <v>0</v>
      </c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R400" s="184" t="s">
        <v>158</v>
      </c>
      <c r="AT400" s="184" t="s">
        <v>154</v>
      </c>
      <c r="AU400" s="184" t="s">
        <v>22</v>
      </c>
      <c r="AY400" s="17" t="s">
        <v>152</v>
      </c>
      <c r="BE400" s="185">
        <f>IF(N400="základní",J400,0)</f>
        <v>0</v>
      </c>
      <c r="BF400" s="185">
        <f>IF(N400="snížená",J400,0)</f>
        <v>0</v>
      </c>
      <c r="BG400" s="185">
        <f>IF(N400="zákl. přenesená",J400,0)</f>
        <v>0</v>
      </c>
      <c r="BH400" s="185">
        <f>IF(N400="sníž. přenesená",J400,0)</f>
        <v>0</v>
      </c>
      <c r="BI400" s="185">
        <f>IF(N400="nulová",J400,0)</f>
        <v>0</v>
      </c>
      <c r="BJ400" s="17" t="s">
        <v>89</v>
      </c>
      <c r="BK400" s="185">
        <f>ROUND(I400*H400,2)</f>
        <v>0</v>
      </c>
      <c r="BL400" s="17" t="s">
        <v>158</v>
      </c>
      <c r="BM400" s="184" t="s">
        <v>1479</v>
      </c>
    </row>
    <row r="401" s="13" customFormat="1">
      <c r="A401" s="13"/>
      <c r="B401" s="193"/>
      <c r="C401" s="13"/>
      <c r="D401" s="191" t="s">
        <v>164</v>
      </c>
      <c r="E401" s="194" t="s">
        <v>3</v>
      </c>
      <c r="F401" s="195" t="s">
        <v>1419</v>
      </c>
      <c r="G401" s="13"/>
      <c r="H401" s="196">
        <v>1</v>
      </c>
      <c r="I401" s="197"/>
      <c r="J401" s="13"/>
      <c r="K401" s="13"/>
      <c r="L401" s="193"/>
      <c r="M401" s="198"/>
      <c r="N401" s="199"/>
      <c r="O401" s="199"/>
      <c r="P401" s="199"/>
      <c r="Q401" s="199"/>
      <c r="R401" s="199"/>
      <c r="S401" s="199"/>
      <c r="T401" s="200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194" t="s">
        <v>164</v>
      </c>
      <c r="AU401" s="194" t="s">
        <v>22</v>
      </c>
      <c r="AV401" s="13" t="s">
        <v>22</v>
      </c>
      <c r="AW401" s="13" t="s">
        <v>43</v>
      </c>
      <c r="AX401" s="13" t="s">
        <v>82</v>
      </c>
      <c r="AY401" s="194" t="s">
        <v>152</v>
      </c>
    </row>
    <row r="402" s="13" customFormat="1">
      <c r="A402" s="13"/>
      <c r="B402" s="193"/>
      <c r="C402" s="13"/>
      <c r="D402" s="191" t="s">
        <v>164</v>
      </c>
      <c r="E402" s="194" t="s">
        <v>3</v>
      </c>
      <c r="F402" s="195" t="s">
        <v>1420</v>
      </c>
      <c r="G402" s="13"/>
      <c r="H402" s="196">
        <v>1</v>
      </c>
      <c r="I402" s="197"/>
      <c r="J402" s="13"/>
      <c r="K402" s="13"/>
      <c r="L402" s="193"/>
      <c r="M402" s="198"/>
      <c r="N402" s="199"/>
      <c r="O402" s="199"/>
      <c r="P402" s="199"/>
      <c r="Q402" s="199"/>
      <c r="R402" s="199"/>
      <c r="S402" s="199"/>
      <c r="T402" s="200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194" t="s">
        <v>164</v>
      </c>
      <c r="AU402" s="194" t="s">
        <v>22</v>
      </c>
      <c r="AV402" s="13" t="s">
        <v>22</v>
      </c>
      <c r="AW402" s="13" t="s">
        <v>43</v>
      </c>
      <c r="AX402" s="13" t="s">
        <v>82</v>
      </c>
      <c r="AY402" s="194" t="s">
        <v>152</v>
      </c>
    </row>
    <row r="403" s="13" customFormat="1">
      <c r="A403" s="13"/>
      <c r="B403" s="193"/>
      <c r="C403" s="13"/>
      <c r="D403" s="191" t="s">
        <v>164</v>
      </c>
      <c r="E403" s="194" t="s">
        <v>3</v>
      </c>
      <c r="F403" s="195" t="s">
        <v>1426</v>
      </c>
      <c r="G403" s="13"/>
      <c r="H403" s="196">
        <v>1</v>
      </c>
      <c r="I403" s="197"/>
      <c r="J403" s="13"/>
      <c r="K403" s="13"/>
      <c r="L403" s="193"/>
      <c r="M403" s="198"/>
      <c r="N403" s="199"/>
      <c r="O403" s="199"/>
      <c r="P403" s="199"/>
      <c r="Q403" s="199"/>
      <c r="R403" s="199"/>
      <c r="S403" s="199"/>
      <c r="T403" s="200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194" t="s">
        <v>164</v>
      </c>
      <c r="AU403" s="194" t="s">
        <v>22</v>
      </c>
      <c r="AV403" s="13" t="s">
        <v>22</v>
      </c>
      <c r="AW403" s="13" t="s">
        <v>43</v>
      </c>
      <c r="AX403" s="13" t="s">
        <v>82</v>
      </c>
      <c r="AY403" s="194" t="s">
        <v>152</v>
      </c>
    </row>
    <row r="404" s="13" customFormat="1">
      <c r="A404" s="13"/>
      <c r="B404" s="193"/>
      <c r="C404" s="13"/>
      <c r="D404" s="191" t="s">
        <v>164</v>
      </c>
      <c r="E404" s="194" t="s">
        <v>3</v>
      </c>
      <c r="F404" s="195" t="s">
        <v>1421</v>
      </c>
      <c r="G404" s="13"/>
      <c r="H404" s="196">
        <v>1</v>
      </c>
      <c r="I404" s="197"/>
      <c r="J404" s="13"/>
      <c r="K404" s="13"/>
      <c r="L404" s="193"/>
      <c r="M404" s="198"/>
      <c r="N404" s="199"/>
      <c r="O404" s="199"/>
      <c r="P404" s="199"/>
      <c r="Q404" s="199"/>
      <c r="R404" s="199"/>
      <c r="S404" s="199"/>
      <c r="T404" s="200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194" t="s">
        <v>164</v>
      </c>
      <c r="AU404" s="194" t="s">
        <v>22</v>
      </c>
      <c r="AV404" s="13" t="s">
        <v>22</v>
      </c>
      <c r="AW404" s="13" t="s">
        <v>43</v>
      </c>
      <c r="AX404" s="13" t="s">
        <v>82</v>
      </c>
      <c r="AY404" s="194" t="s">
        <v>152</v>
      </c>
    </row>
    <row r="405" s="14" customFormat="1">
      <c r="A405" s="14"/>
      <c r="B405" s="201"/>
      <c r="C405" s="14"/>
      <c r="D405" s="191" t="s">
        <v>164</v>
      </c>
      <c r="E405" s="202" t="s">
        <v>3</v>
      </c>
      <c r="F405" s="203" t="s">
        <v>166</v>
      </c>
      <c r="G405" s="14"/>
      <c r="H405" s="204">
        <v>4</v>
      </c>
      <c r="I405" s="205"/>
      <c r="J405" s="14"/>
      <c r="K405" s="14"/>
      <c r="L405" s="201"/>
      <c r="M405" s="206"/>
      <c r="N405" s="207"/>
      <c r="O405" s="207"/>
      <c r="P405" s="207"/>
      <c r="Q405" s="207"/>
      <c r="R405" s="207"/>
      <c r="S405" s="207"/>
      <c r="T405" s="208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02" t="s">
        <v>164</v>
      </c>
      <c r="AU405" s="202" t="s">
        <v>22</v>
      </c>
      <c r="AV405" s="14" t="s">
        <v>158</v>
      </c>
      <c r="AW405" s="14" t="s">
        <v>43</v>
      </c>
      <c r="AX405" s="14" t="s">
        <v>89</v>
      </c>
      <c r="AY405" s="202" t="s">
        <v>152</v>
      </c>
    </row>
    <row r="406" s="2" customFormat="1" ht="33" customHeight="1">
      <c r="A406" s="37"/>
      <c r="B406" s="171"/>
      <c r="C406" s="172" t="s">
        <v>817</v>
      </c>
      <c r="D406" s="172" t="s">
        <v>154</v>
      </c>
      <c r="E406" s="173" t="s">
        <v>1480</v>
      </c>
      <c r="F406" s="174" t="s">
        <v>1481</v>
      </c>
      <c r="G406" s="175" t="s">
        <v>259</v>
      </c>
      <c r="H406" s="176">
        <v>8</v>
      </c>
      <c r="I406" s="177"/>
      <c r="J406" s="178">
        <f>ROUND(I406*H406,2)</f>
        <v>0</v>
      </c>
      <c r="K406" s="179"/>
      <c r="L406" s="38"/>
      <c r="M406" s="180" t="s">
        <v>3</v>
      </c>
      <c r="N406" s="181" t="s">
        <v>53</v>
      </c>
      <c r="O406" s="71"/>
      <c r="P406" s="182">
        <f>O406*H406</f>
        <v>0</v>
      </c>
      <c r="Q406" s="182">
        <v>0</v>
      </c>
      <c r="R406" s="182">
        <f>Q406*H406</f>
        <v>0</v>
      </c>
      <c r="S406" s="182">
        <v>0</v>
      </c>
      <c r="T406" s="183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184" t="s">
        <v>158</v>
      </c>
      <c r="AT406" s="184" t="s">
        <v>154</v>
      </c>
      <c r="AU406" s="184" t="s">
        <v>22</v>
      </c>
      <c r="AY406" s="17" t="s">
        <v>152</v>
      </c>
      <c r="BE406" s="185">
        <f>IF(N406="základní",J406,0)</f>
        <v>0</v>
      </c>
      <c r="BF406" s="185">
        <f>IF(N406="snížená",J406,0)</f>
        <v>0</v>
      </c>
      <c r="BG406" s="185">
        <f>IF(N406="zákl. přenesená",J406,0)</f>
        <v>0</v>
      </c>
      <c r="BH406" s="185">
        <f>IF(N406="sníž. přenesená",J406,0)</f>
        <v>0</v>
      </c>
      <c r="BI406" s="185">
        <f>IF(N406="nulová",J406,0)</f>
        <v>0</v>
      </c>
      <c r="BJ406" s="17" t="s">
        <v>89</v>
      </c>
      <c r="BK406" s="185">
        <f>ROUND(I406*H406,2)</f>
        <v>0</v>
      </c>
      <c r="BL406" s="17" t="s">
        <v>158</v>
      </c>
      <c r="BM406" s="184" t="s">
        <v>1482</v>
      </c>
    </row>
    <row r="407" s="13" customFormat="1">
      <c r="A407" s="13"/>
      <c r="B407" s="193"/>
      <c r="C407" s="13"/>
      <c r="D407" s="191" t="s">
        <v>164</v>
      </c>
      <c r="E407" s="194" t="s">
        <v>3</v>
      </c>
      <c r="F407" s="195" t="s">
        <v>1483</v>
      </c>
      <c r="G407" s="13"/>
      <c r="H407" s="196">
        <v>2</v>
      </c>
      <c r="I407" s="197"/>
      <c r="J407" s="13"/>
      <c r="K407" s="13"/>
      <c r="L407" s="193"/>
      <c r="M407" s="198"/>
      <c r="N407" s="199"/>
      <c r="O407" s="199"/>
      <c r="P407" s="199"/>
      <c r="Q407" s="199"/>
      <c r="R407" s="199"/>
      <c r="S407" s="199"/>
      <c r="T407" s="200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194" t="s">
        <v>164</v>
      </c>
      <c r="AU407" s="194" t="s">
        <v>22</v>
      </c>
      <c r="AV407" s="13" t="s">
        <v>22</v>
      </c>
      <c r="AW407" s="13" t="s">
        <v>43</v>
      </c>
      <c r="AX407" s="13" t="s">
        <v>82</v>
      </c>
      <c r="AY407" s="194" t="s">
        <v>152</v>
      </c>
    </row>
    <row r="408" s="13" customFormat="1">
      <c r="A408" s="13"/>
      <c r="B408" s="193"/>
      <c r="C408" s="13"/>
      <c r="D408" s="191" t="s">
        <v>164</v>
      </c>
      <c r="E408" s="194" t="s">
        <v>3</v>
      </c>
      <c r="F408" s="195" t="s">
        <v>1484</v>
      </c>
      <c r="G408" s="13"/>
      <c r="H408" s="196">
        <v>2</v>
      </c>
      <c r="I408" s="197"/>
      <c r="J408" s="13"/>
      <c r="K408" s="13"/>
      <c r="L408" s="193"/>
      <c r="M408" s="198"/>
      <c r="N408" s="199"/>
      <c r="O408" s="199"/>
      <c r="P408" s="199"/>
      <c r="Q408" s="199"/>
      <c r="R408" s="199"/>
      <c r="S408" s="199"/>
      <c r="T408" s="200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194" t="s">
        <v>164</v>
      </c>
      <c r="AU408" s="194" t="s">
        <v>22</v>
      </c>
      <c r="AV408" s="13" t="s">
        <v>22</v>
      </c>
      <c r="AW408" s="13" t="s">
        <v>43</v>
      </c>
      <c r="AX408" s="13" t="s">
        <v>82</v>
      </c>
      <c r="AY408" s="194" t="s">
        <v>152</v>
      </c>
    </row>
    <row r="409" s="13" customFormat="1">
      <c r="A409" s="13"/>
      <c r="B409" s="193"/>
      <c r="C409" s="13"/>
      <c r="D409" s="191" t="s">
        <v>164</v>
      </c>
      <c r="E409" s="194" t="s">
        <v>3</v>
      </c>
      <c r="F409" s="195" t="s">
        <v>1485</v>
      </c>
      <c r="G409" s="13"/>
      <c r="H409" s="196">
        <v>2</v>
      </c>
      <c r="I409" s="197"/>
      <c r="J409" s="13"/>
      <c r="K409" s="13"/>
      <c r="L409" s="193"/>
      <c r="M409" s="198"/>
      <c r="N409" s="199"/>
      <c r="O409" s="199"/>
      <c r="P409" s="199"/>
      <c r="Q409" s="199"/>
      <c r="R409" s="199"/>
      <c r="S409" s="199"/>
      <c r="T409" s="200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194" t="s">
        <v>164</v>
      </c>
      <c r="AU409" s="194" t="s">
        <v>22</v>
      </c>
      <c r="AV409" s="13" t="s">
        <v>22</v>
      </c>
      <c r="AW409" s="13" t="s">
        <v>43</v>
      </c>
      <c r="AX409" s="13" t="s">
        <v>82</v>
      </c>
      <c r="AY409" s="194" t="s">
        <v>152</v>
      </c>
    </row>
    <row r="410" s="13" customFormat="1">
      <c r="A410" s="13"/>
      <c r="B410" s="193"/>
      <c r="C410" s="13"/>
      <c r="D410" s="191" t="s">
        <v>164</v>
      </c>
      <c r="E410" s="194" t="s">
        <v>3</v>
      </c>
      <c r="F410" s="195" t="s">
        <v>1486</v>
      </c>
      <c r="G410" s="13"/>
      <c r="H410" s="196">
        <v>2</v>
      </c>
      <c r="I410" s="197"/>
      <c r="J410" s="13"/>
      <c r="K410" s="13"/>
      <c r="L410" s="193"/>
      <c r="M410" s="198"/>
      <c r="N410" s="199"/>
      <c r="O410" s="199"/>
      <c r="P410" s="199"/>
      <c r="Q410" s="199"/>
      <c r="R410" s="199"/>
      <c r="S410" s="199"/>
      <c r="T410" s="200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194" t="s">
        <v>164</v>
      </c>
      <c r="AU410" s="194" t="s">
        <v>22</v>
      </c>
      <c r="AV410" s="13" t="s">
        <v>22</v>
      </c>
      <c r="AW410" s="13" t="s">
        <v>43</v>
      </c>
      <c r="AX410" s="13" t="s">
        <v>82</v>
      </c>
      <c r="AY410" s="194" t="s">
        <v>152</v>
      </c>
    </row>
    <row r="411" s="14" customFormat="1">
      <c r="A411" s="14"/>
      <c r="B411" s="201"/>
      <c r="C411" s="14"/>
      <c r="D411" s="191" t="s">
        <v>164</v>
      </c>
      <c r="E411" s="202" t="s">
        <v>3</v>
      </c>
      <c r="F411" s="203" t="s">
        <v>166</v>
      </c>
      <c r="G411" s="14"/>
      <c r="H411" s="204">
        <v>8</v>
      </c>
      <c r="I411" s="205"/>
      <c r="J411" s="14"/>
      <c r="K411" s="14"/>
      <c r="L411" s="201"/>
      <c r="M411" s="206"/>
      <c r="N411" s="207"/>
      <c r="O411" s="207"/>
      <c r="P411" s="207"/>
      <c r="Q411" s="207"/>
      <c r="R411" s="207"/>
      <c r="S411" s="207"/>
      <c r="T411" s="208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02" t="s">
        <v>164</v>
      </c>
      <c r="AU411" s="202" t="s">
        <v>22</v>
      </c>
      <c r="AV411" s="14" t="s">
        <v>158</v>
      </c>
      <c r="AW411" s="14" t="s">
        <v>43</v>
      </c>
      <c r="AX411" s="14" t="s">
        <v>89</v>
      </c>
      <c r="AY411" s="202" t="s">
        <v>152</v>
      </c>
    </row>
    <row r="412" s="2" customFormat="1" ht="24.15" customHeight="1">
      <c r="A412" s="37"/>
      <c r="B412" s="171"/>
      <c r="C412" s="172" t="s">
        <v>822</v>
      </c>
      <c r="D412" s="172" t="s">
        <v>154</v>
      </c>
      <c r="E412" s="173" t="s">
        <v>1487</v>
      </c>
      <c r="F412" s="174" t="s">
        <v>1488</v>
      </c>
      <c r="G412" s="175" t="s">
        <v>259</v>
      </c>
      <c r="H412" s="176">
        <v>4</v>
      </c>
      <c r="I412" s="177"/>
      <c r="J412" s="178">
        <f>ROUND(I412*H412,2)</f>
        <v>0</v>
      </c>
      <c r="K412" s="179"/>
      <c r="L412" s="38"/>
      <c r="M412" s="180" t="s">
        <v>3</v>
      </c>
      <c r="N412" s="181" t="s">
        <v>53</v>
      </c>
      <c r="O412" s="71"/>
      <c r="P412" s="182">
        <f>O412*H412</f>
        <v>0</v>
      </c>
      <c r="Q412" s="182">
        <v>0.0013600000000000001</v>
      </c>
      <c r="R412" s="182">
        <f>Q412*H412</f>
        <v>0.0054400000000000004</v>
      </c>
      <c r="S412" s="182">
        <v>0</v>
      </c>
      <c r="T412" s="183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184" t="s">
        <v>158</v>
      </c>
      <c r="AT412" s="184" t="s">
        <v>154</v>
      </c>
      <c r="AU412" s="184" t="s">
        <v>22</v>
      </c>
      <c r="AY412" s="17" t="s">
        <v>152</v>
      </c>
      <c r="BE412" s="185">
        <f>IF(N412="základní",J412,0)</f>
        <v>0</v>
      </c>
      <c r="BF412" s="185">
        <f>IF(N412="snížená",J412,0)</f>
        <v>0</v>
      </c>
      <c r="BG412" s="185">
        <f>IF(N412="zákl. přenesená",J412,0)</f>
        <v>0</v>
      </c>
      <c r="BH412" s="185">
        <f>IF(N412="sníž. přenesená",J412,0)</f>
        <v>0</v>
      </c>
      <c r="BI412" s="185">
        <f>IF(N412="nulová",J412,0)</f>
        <v>0</v>
      </c>
      <c r="BJ412" s="17" t="s">
        <v>89</v>
      </c>
      <c r="BK412" s="185">
        <f>ROUND(I412*H412,2)</f>
        <v>0</v>
      </c>
      <c r="BL412" s="17" t="s">
        <v>158</v>
      </c>
      <c r="BM412" s="184" t="s">
        <v>1489</v>
      </c>
    </row>
    <row r="413" s="2" customFormat="1">
      <c r="A413" s="37"/>
      <c r="B413" s="38"/>
      <c r="C413" s="37"/>
      <c r="D413" s="186" t="s">
        <v>160</v>
      </c>
      <c r="E413" s="37"/>
      <c r="F413" s="187" t="s">
        <v>1490</v>
      </c>
      <c r="G413" s="37"/>
      <c r="H413" s="37"/>
      <c r="I413" s="188"/>
      <c r="J413" s="37"/>
      <c r="K413" s="37"/>
      <c r="L413" s="38"/>
      <c r="M413" s="189"/>
      <c r="N413" s="190"/>
      <c r="O413" s="71"/>
      <c r="P413" s="71"/>
      <c r="Q413" s="71"/>
      <c r="R413" s="71"/>
      <c r="S413" s="71"/>
      <c r="T413" s="72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T413" s="17" t="s">
        <v>160</v>
      </c>
      <c r="AU413" s="17" t="s">
        <v>22</v>
      </c>
    </row>
    <row r="414" s="13" customFormat="1">
      <c r="A414" s="13"/>
      <c r="B414" s="193"/>
      <c r="C414" s="13"/>
      <c r="D414" s="191" t="s">
        <v>164</v>
      </c>
      <c r="E414" s="194" t="s">
        <v>3</v>
      </c>
      <c r="F414" s="195" t="s">
        <v>1419</v>
      </c>
      <c r="G414" s="13"/>
      <c r="H414" s="196">
        <v>1</v>
      </c>
      <c r="I414" s="197"/>
      <c r="J414" s="13"/>
      <c r="K414" s="13"/>
      <c r="L414" s="193"/>
      <c r="M414" s="198"/>
      <c r="N414" s="199"/>
      <c r="O414" s="199"/>
      <c r="P414" s="199"/>
      <c r="Q414" s="199"/>
      <c r="R414" s="199"/>
      <c r="S414" s="199"/>
      <c r="T414" s="200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194" t="s">
        <v>164</v>
      </c>
      <c r="AU414" s="194" t="s">
        <v>22</v>
      </c>
      <c r="AV414" s="13" t="s">
        <v>22</v>
      </c>
      <c r="AW414" s="13" t="s">
        <v>43</v>
      </c>
      <c r="AX414" s="13" t="s">
        <v>82</v>
      </c>
      <c r="AY414" s="194" t="s">
        <v>152</v>
      </c>
    </row>
    <row r="415" s="13" customFormat="1">
      <c r="A415" s="13"/>
      <c r="B415" s="193"/>
      <c r="C415" s="13"/>
      <c r="D415" s="191" t="s">
        <v>164</v>
      </c>
      <c r="E415" s="194" t="s">
        <v>3</v>
      </c>
      <c r="F415" s="195" t="s">
        <v>1420</v>
      </c>
      <c r="G415" s="13"/>
      <c r="H415" s="196">
        <v>1</v>
      </c>
      <c r="I415" s="197"/>
      <c r="J415" s="13"/>
      <c r="K415" s="13"/>
      <c r="L415" s="193"/>
      <c r="M415" s="198"/>
      <c r="N415" s="199"/>
      <c r="O415" s="199"/>
      <c r="P415" s="199"/>
      <c r="Q415" s="199"/>
      <c r="R415" s="199"/>
      <c r="S415" s="199"/>
      <c r="T415" s="200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194" t="s">
        <v>164</v>
      </c>
      <c r="AU415" s="194" t="s">
        <v>22</v>
      </c>
      <c r="AV415" s="13" t="s">
        <v>22</v>
      </c>
      <c r="AW415" s="13" t="s">
        <v>43</v>
      </c>
      <c r="AX415" s="13" t="s">
        <v>82</v>
      </c>
      <c r="AY415" s="194" t="s">
        <v>152</v>
      </c>
    </row>
    <row r="416" s="13" customFormat="1">
      <c r="A416" s="13"/>
      <c r="B416" s="193"/>
      <c r="C416" s="13"/>
      <c r="D416" s="191" t="s">
        <v>164</v>
      </c>
      <c r="E416" s="194" t="s">
        <v>3</v>
      </c>
      <c r="F416" s="195" t="s">
        <v>1426</v>
      </c>
      <c r="G416" s="13"/>
      <c r="H416" s="196">
        <v>1</v>
      </c>
      <c r="I416" s="197"/>
      <c r="J416" s="13"/>
      <c r="K416" s="13"/>
      <c r="L416" s="193"/>
      <c r="M416" s="198"/>
      <c r="N416" s="199"/>
      <c r="O416" s="199"/>
      <c r="P416" s="199"/>
      <c r="Q416" s="199"/>
      <c r="R416" s="199"/>
      <c r="S416" s="199"/>
      <c r="T416" s="200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194" t="s">
        <v>164</v>
      </c>
      <c r="AU416" s="194" t="s">
        <v>22</v>
      </c>
      <c r="AV416" s="13" t="s">
        <v>22</v>
      </c>
      <c r="AW416" s="13" t="s">
        <v>43</v>
      </c>
      <c r="AX416" s="13" t="s">
        <v>82</v>
      </c>
      <c r="AY416" s="194" t="s">
        <v>152</v>
      </c>
    </row>
    <row r="417" s="13" customFormat="1">
      <c r="A417" s="13"/>
      <c r="B417" s="193"/>
      <c r="C417" s="13"/>
      <c r="D417" s="191" t="s">
        <v>164</v>
      </c>
      <c r="E417" s="194" t="s">
        <v>3</v>
      </c>
      <c r="F417" s="195" t="s">
        <v>1421</v>
      </c>
      <c r="G417" s="13"/>
      <c r="H417" s="196">
        <v>1</v>
      </c>
      <c r="I417" s="197"/>
      <c r="J417" s="13"/>
      <c r="K417" s="13"/>
      <c r="L417" s="193"/>
      <c r="M417" s="198"/>
      <c r="N417" s="199"/>
      <c r="O417" s="199"/>
      <c r="P417" s="199"/>
      <c r="Q417" s="199"/>
      <c r="R417" s="199"/>
      <c r="S417" s="199"/>
      <c r="T417" s="200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194" t="s">
        <v>164</v>
      </c>
      <c r="AU417" s="194" t="s">
        <v>22</v>
      </c>
      <c r="AV417" s="13" t="s">
        <v>22</v>
      </c>
      <c r="AW417" s="13" t="s">
        <v>43</v>
      </c>
      <c r="AX417" s="13" t="s">
        <v>82</v>
      </c>
      <c r="AY417" s="194" t="s">
        <v>152</v>
      </c>
    </row>
    <row r="418" s="14" customFormat="1">
      <c r="A418" s="14"/>
      <c r="B418" s="201"/>
      <c r="C418" s="14"/>
      <c r="D418" s="191" t="s">
        <v>164</v>
      </c>
      <c r="E418" s="202" t="s">
        <v>3</v>
      </c>
      <c r="F418" s="203" t="s">
        <v>166</v>
      </c>
      <c r="G418" s="14"/>
      <c r="H418" s="204">
        <v>4</v>
      </c>
      <c r="I418" s="205"/>
      <c r="J418" s="14"/>
      <c r="K418" s="14"/>
      <c r="L418" s="201"/>
      <c r="M418" s="206"/>
      <c r="N418" s="207"/>
      <c r="O418" s="207"/>
      <c r="P418" s="207"/>
      <c r="Q418" s="207"/>
      <c r="R418" s="207"/>
      <c r="S418" s="207"/>
      <c r="T418" s="208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02" t="s">
        <v>164</v>
      </c>
      <c r="AU418" s="202" t="s">
        <v>22</v>
      </c>
      <c r="AV418" s="14" t="s">
        <v>158</v>
      </c>
      <c r="AW418" s="14" t="s">
        <v>43</v>
      </c>
      <c r="AX418" s="14" t="s">
        <v>89</v>
      </c>
      <c r="AY418" s="202" t="s">
        <v>152</v>
      </c>
    </row>
    <row r="419" s="2" customFormat="1" ht="16.5" customHeight="1">
      <c r="A419" s="37"/>
      <c r="B419" s="171"/>
      <c r="C419" s="172" t="s">
        <v>826</v>
      </c>
      <c r="D419" s="172" t="s">
        <v>154</v>
      </c>
      <c r="E419" s="173" t="s">
        <v>1491</v>
      </c>
      <c r="F419" s="174" t="s">
        <v>1492</v>
      </c>
      <c r="G419" s="175" t="s">
        <v>230</v>
      </c>
      <c r="H419" s="176">
        <v>13</v>
      </c>
      <c r="I419" s="177"/>
      <c r="J419" s="178">
        <f>ROUND(I419*H419,2)</f>
        <v>0</v>
      </c>
      <c r="K419" s="179"/>
      <c r="L419" s="38"/>
      <c r="M419" s="180" t="s">
        <v>3</v>
      </c>
      <c r="N419" s="181" t="s">
        <v>53</v>
      </c>
      <c r="O419" s="71"/>
      <c r="P419" s="182">
        <f>O419*H419</f>
        <v>0</v>
      </c>
      <c r="Q419" s="182">
        <v>0</v>
      </c>
      <c r="R419" s="182">
        <f>Q419*H419</f>
        <v>0</v>
      </c>
      <c r="S419" s="182">
        <v>0</v>
      </c>
      <c r="T419" s="183">
        <f>S419*H419</f>
        <v>0</v>
      </c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R419" s="184" t="s">
        <v>158</v>
      </c>
      <c r="AT419" s="184" t="s">
        <v>154</v>
      </c>
      <c r="AU419" s="184" t="s">
        <v>22</v>
      </c>
      <c r="AY419" s="17" t="s">
        <v>152</v>
      </c>
      <c r="BE419" s="185">
        <f>IF(N419="základní",J419,0)</f>
        <v>0</v>
      </c>
      <c r="BF419" s="185">
        <f>IF(N419="snížená",J419,0)</f>
        <v>0</v>
      </c>
      <c r="BG419" s="185">
        <f>IF(N419="zákl. přenesená",J419,0)</f>
        <v>0</v>
      </c>
      <c r="BH419" s="185">
        <f>IF(N419="sníž. přenesená",J419,0)</f>
        <v>0</v>
      </c>
      <c r="BI419" s="185">
        <f>IF(N419="nulová",J419,0)</f>
        <v>0</v>
      </c>
      <c r="BJ419" s="17" t="s">
        <v>89</v>
      </c>
      <c r="BK419" s="185">
        <f>ROUND(I419*H419,2)</f>
        <v>0</v>
      </c>
      <c r="BL419" s="17" t="s">
        <v>158</v>
      </c>
      <c r="BM419" s="184" t="s">
        <v>1493</v>
      </c>
    </row>
    <row r="420" s="2" customFormat="1">
      <c r="A420" s="37"/>
      <c r="B420" s="38"/>
      <c r="C420" s="37"/>
      <c r="D420" s="186" t="s">
        <v>160</v>
      </c>
      <c r="E420" s="37"/>
      <c r="F420" s="187" t="s">
        <v>1494</v>
      </c>
      <c r="G420" s="37"/>
      <c r="H420" s="37"/>
      <c r="I420" s="188"/>
      <c r="J420" s="37"/>
      <c r="K420" s="37"/>
      <c r="L420" s="38"/>
      <c r="M420" s="189"/>
      <c r="N420" s="190"/>
      <c r="O420" s="71"/>
      <c r="P420" s="71"/>
      <c r="Q420" s="71"/>
      <c r="R420" s="71"/>
      <c r="S420" s="71"/>
      <c r="T420" s="72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T420" s="17" t="s">
        <v>160</v>
      </c>
      <c r="AU420" s="17" t="s">
        <v>22</v>
      </c>
    </row>
    <row r="421" s="13" customFormat="1">
      <c r="A421" s="13"/>
      <c r="B421" s="193"/>
      <c r="C421" s="13"/>
      <c r="D421" s="191" t="s">
        <v>164</v>
      </c>
      <c r="E421" s="194" t="s">
        <v>3</v>
      </c>
      <c r="F421" s="195" t="s">
        <v>1495</v>
      </c>
      <c r="G421" s="13"/>
      <c r="H421" s="196">
        <v>3</v>
      </c>
      <c r="I421" s="197"/>
      <c r="J421" s="13"/>
      <c r="K421" s="13"/>
      <c r="L421" s="193"/>
      <c r="M421" s="198"/>
      <c r="N421" s="199"/>
      <c r="O421" s="199"/>
      <c r="P421" s="199"/>
      <c r="Q421" s="199"/>
      <c r="R421" s="199"/>
      <c r="S421" s="199"/>
      <c r="T421" s="200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194" t="s">
        <v>164</v>
      </c>
      <c r="AU421" s="194" t="s">
        <v>22</v>
      </c>
      <c r="AV421" s="13" t="s">
        <v>22</v>
      </c>
      <c r="AW421" s="13" t="s">
        <v>43</v>
      </c>
      <c r="AX421" s="13" t="s">
        <v>82</v>
      </c>
      <c r="AY421" s="194" t="s">
        <v>152</v>
      </c>
    </row>
    <row r="422" s="13" customFormat="1">
      <c r="A422" s="13"/>
      <c r="B422" s="193"/>
      <c r="C422" s="13"/>
      <c r="D422" s="191" t="s">
        <v>164</v>
      </c>
      <c r="E422" s="194" t="s">
        <v>3</v>
      </c>
      <c r="F422" s="195" t="s">
        <v>1496</v>
      </c>
      <c r="G422" s="13"/>
      <c r="H422" s="196">
        <v>3</v>
      </c>
      <c r="I422" s="197"/>
      <c r="J422" s="13"/>
      <c r="K422" s="13"/>
      <c r="L422" s="193"/>
      <c r="M422" s="198"/>
      <c r="N422" s="199"/>
      <c r="O422" s="199"/>
      <c r="P422" s="199"/>
      <c r="Q422" s="199"/>
      <c r="R422" s="199"/>
      <c r="S422" s="199"/>
      <c r="T422" s="200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194" t="s">
        <v>164</v>
      </c>
      <c r="AU422" s="194" t="s">
        <v>22</v>
      </c>
      <c r="AV422" s="13" t="s">
        <v>22</v>
      </c>
      <c r="AW422" s="13" t="s">
        <v>43</v>
      </c>
      <c r="AX422" s="13" t="s">
        <v>82</v>
      </c>
      <c r="AY422" s="194" t="s">
        <v>152</v>
      </c>
    </row>
    <row r="423" s="13" customFormat="1">
      <c r="A423" s="13"/>
      <c r="B423" s="193"/>
      <c r="C423" s="13"/>
      <c r="D423" s="191" t="s">
        <v>164</v>
      </c>
      <c r="E423" s="194" t="s">
        <v>3</v>
      </c>
      <c r="F423" s="195" t="s">
        <v>1497</v>
      </c>
      <c r="G423" s="13"/>
      <c r="H423" s="196">
        <v>4</v>
      </c>
      <c r="I423" s="197"/>
      <c r="J423" s="13"/>
      <c r="K423" s="13"/>
      <c r="L423" s="193"/>
      <c r="M423" s="198"/>
      <c r="N423" s="199"/>
      <c r="O423" s="199"/>
      <c r="P423" s="199"/>
      <c r="Q423" s="199"/>
      <c r="R423" s="199"/>
      <c r="S423" s="199"/>
      <c r="T423" s="200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194" t="s">
        <v>164</v>
      </c>
      <c r="AU423" s="194" t="s">
        <v>22</v>
      </c>
      <c r="AV423" s="13" t="s">
        <v>22</v>
      </c>
      <c r="AW423" s="13" t="s">
        <v>43</v>
      </c>
      <c r="AX423" s="13" t="s">
        <v>82</v>
      </c>
      <c r="AY423" s="194" t="s">
        <v>152</v>
      </c>
    </row>
    <row r="424" s="13" customFormat="1">
      <c r="A424" s="13"/>
      <c r="B424" s="193"/>
      <c r="C424" s="13"/>
      <c r="D424" s="191" t="s">
        <v>164</v>
      </c>
      <c r="E424" s="194" t="s">
        <v>3</v>
      </c>
      <c r="F424" s="195" t="s">
        <v>1498</v>
      </c>
      <c r="G424" s="13"/>
      <c r="H424" s="196">
        <v>3</v>
      </c>
      <c r="I424" s="197"/>
      <c r="J424" s="13"/>
      <c r="K424" s="13"/>
      <c r="L424" s="193"/>
      <c r="M424" s="198"/>
      <c r="N424" s="199"/>
      <c r="O424" s="199"/>
      <c r="P424" s="199"/>
      <c r="Q424" s="199"/>
      <c r="R424" s="199"/>
      <c r="S424" s="199"/>
      <c r="T424" s="200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194" t="s">
        <v>164</v>
      </c>
      <c r="AU424" s="194" t="s">
        <v>22</v>
      </c>
      <c r="AV424" s="13" t="s">
        <v>22</v>
      </c>
      <c r="AW424" s="13" t="s">
        <v>43</v>
      </c>
      <c r="AX424" s="13" t="s">
        <v>82</v>
      </c>
      <c r="AY424" s="194" t="s">
        <v>152</v>
      </c>
    </row>
    <row r="425" s="14" customFormat="1">
      <c r="A425" s="14"/>
      <c r="B425" s="201"/>
      <c r="C425" s="14"/>
      <c r="D425" s="191" t="s">
        <v>164</v>
      </c>
      <c r="E425" s="202" t="s">
        <v>3</v>
      </c>
      <c r="F425" s="203" t="s">
        <v>166</v>
      </c>
      <c r="G425" s="14"/>
      <c r="H425" s="204">
        <v>13</v>
      </c>
      <c r="I425" s="205"/>
      <c r="J425" s="14"/>
      <c r="K425" s="14"/>
      <c r="L425" s="201"/>
      <c r="M425" s="206"/>
      <c r="N425" s="207"/>
      <c r="O425" s="207"/>
      <c r="P425" s="207"/>
      <c r="Q425" s="207"/>
      <c r="R425" s="207"/>
      <c r="S425" s="207"/>
      <c r="T425" s="208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02" t="s">
        <v>164</v>
      </c>
      <c r="AU425" s="202" t="s">
        <v>22</v>
      </c>
      <c r="AV425" s="14" t="s">
        <v>158</v>
      </c>
      <c r="AW425" s="14" t="s">
        <v>43</v>
      </c>
      <c r="AX425" s="14" t="s">
        <v>89</v>
      </c>
      <c r="AY425" s="202" t="s">
        <v>152</v>
      </c>
    </row>
    <row r="426" s="2" customFormat="1" ht="24.15" customHeight="1">
      <c r="A426" s="37"/>
      <c r="B426" s="171"/>
      <c r="C426" s="172" t="s">
        <v>833</v>
      </c>
      <c r="D426" s="172" t="s">
        <v>154</v>
      </c>
      <c r="E426" s="173" t="s">
        <v>1499</v>
      </c>
      <c r="F426" s="174" t="s">
        <v>1500</v>
      </c>
      <c r="G426" s="175" t="s">
        <v>230</v>
      </c>
      <c r="H426" s="176">
        <v>13</v>
      </c>
      <c r="I426" s="177"/>
      <c r="J426" s="178">
        <f>ROUND(I426*H426,2)</f>
        <v>0</v>
      </c>
      <c r="K426" s="179"/>
      <c r="L426" s="38"/>
      <c r="M426" s="180" t="s">
        <v>3</v>
      </c>
      <c r="N426" s="181" t="s">
        <v>53</v>
      </c>
      <c r="O426" s="71"/>
      <c r="P426" s="182">
        <f>O426*H426</f>
        <v>0</v>
      </c>
      <c r="Q426" s="182">
        <v>0</v>
      </c>
      <c r="R426" s="182">
        <f>Q426*H426</f>
        <v>0</v>
      </c>
      <c r="S426" s="182">
        <v>0</v>
      </c>
      <c r="T426" s="183">
        <f>S426*H426</f>
        <v>0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R426" s="184" t="s">
        <v>158</v>
      </c>
      <c r="AT426" s="184" t="s">
        <v>154</v>
      </c>
      <c r="AU426" s="184" t="s">
        <v>22</v>
      </c>
      <c r="AY426" s="17" t="s">
        <v>152</v>
      </c>
      <c r="BE426" s="185">
        <f>IF(N426="základní",J426,0)</f>
        <v>0</v>
      </c>
      <c r="BF426" s="185">
        <f>IF(N426="snížená",J426,0)</f>
        <v>0</v>
      </c>
      <c r="BG426" s="185">
        <f>IF(N426="zákl. přenesená",J426,0)</f>
        <v>0</v>
      </c>
      <c r="BH426" s="185">
        <f>IF(N426="sníž. přenesená",J426,0)</f>
        <v>0</v>
      </c>
      <c r="BI426" s="185">
        <f>IF(N426="nulová",J426,0)</f>
        <v>0</v>
      </c>
      <c r="BJ426" s="17" t="s">
        <v>89</v>
      </c>
      <c r="BK426" s="185">
        <f>ROUND(I426*H426,2)</f>
        <v>0</v>
      </c>
      <c r="BL426" s="17" t="s">
        <v>158</v>
      </c>
      <c r="BM426" s="184" t="s">
        <v>1501</v>
      </c>
    </row>
    <row r="427" s="2" customFormat="1">
      <c r="A427" s="37"/>
      <c r="B427" s="38"/>
      <c r="C427" s="37"/>
      <c r="D427" s="186" t="s">
        <v>160</v>
      </c>
      <c r="E427" s="37"/>
      <c r="F427" s="187" t="s">
        <v>1502</v>
      </c>
      <c r="G427" s="37"/>
      <c r="H427" s="37"/>
      <c r="I427" s="188"/>
      <c r="J427" s="37"/>
      <c r="K427" s="37"/>
      <c r="L427" s="38"/>
      <c r="M427" s="189"/>
      <c r="N427" s="190"/>
      <c r="O427" s="71"/>
      <c r="P427" s="71"/>
      <c r="Q427" s="71"/>
      <c r="R427" s="71"/>
      <c r="S427" s="71"/>
      <c r="T427" s="72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T427" s="17" t="s">
        <v>160</v>
      </c>
      <c r="AU427" s="17" t="s">
        <v>22</v>
      </c>
    </row>
    <row r="428" s="13" customFormat="1">
      <c r="A428" s="13"/>
      <c r="B428" s="193"/>
      <c r="C428" s="13"/>
      <c r="D428" s="191" t="s">
        <v>164</v>
      </c>
      <c r="E428" s="194" t="s">
        <v>3</v>
      </c>
      <c r="F428" s="195" t="s">
        <v>1495</v>
      </c>
      <c r="G428" s="13"/>
      <c r="H428" s="196">
        <v>3</v>
      </c>
      <c r="I428" s="197"/>
      <c r="J428" s="13"/>
      <c r="K428" s="13"/>
      <c r="L428" s="193"/>
      <c r="M428" s="198"/>
      <c r="N428" s="199"/>
      <c r="O428" s="199"/>
      <c r="P428" s="199"/>
      <c r="Q428" s="199"/>
      <c r="R428" s="199"/>
      <c r="S428" s="199"/>
      <c r="T428" s="200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194" t="s">
        <v>164</v>
      </c>
      <c r="AU428" s="194" t="s">
        <v>22</v>
      </c>
      <c r="AV428" s="13" t="s">
        <v>22</v>
      </c>
      <c r="AW428" s="13" t="s">
        <v>43</v>
      </c>
      <c r="AX428" s="13" t="s">
        <v>82</v>
      </c>
      <c r="AY428" s="194" t="s">
        <v>152</v>
      </c>
    </row>
    <row r="429" s="13" customFormat="1">
      <c r="A429" s="13"/>
      <c r="B429" s="193"/>
      <c r="C429" s="13"/>
      <c r="D429" s="191" t="s">
        <v>164</v>
      </c>
      <c r="E429" s="194" t="s">
        <v>3</v>
      </c>
      <c r="F429" s="195" t="s">
        <v>1496</v>
      </c>
      <c r="G429" s="13"/>
      <c r="H429" s="196">
        <v>3</v>
      </c>
      <c r="I429" s="197"/>
      <c r="J429" s="13"/>
      <c r="K429" s="13"/>
      <c r="L429" s="193"/>
      <c r="M429" s="198"/>
      <c r="N429" s="199"/>
      <c r="O429" s="199"/>
      <c r="P429" s="199"/>
      <c r="Q429" s="199"/>
      <c r="R429" s="199"/>
      <c r="S429" s="199"/>
      <c r="T429" s="200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194" t="s">
        <v>164</v>
      </c>
      <c r="AU429" s="194" t="s">
        <v>22</v>
      </c>
      <c r="AV429" s="13" t="s">
        <v>22</v>
      </c>
      <c r="AW429" s="13" t="s">
        <v>43</v>
      </c>
      <c r="AX429" s="13" t="s">
        <v>82</v>
      </c>
      <c r="AY429" s="194" t="s">
        <v>152</v>
      </c>
    </row>
    <row r="430" s="13" customFormat="1">
      <c r="A430" s="13"/>
      <c r="B430" s="193"/>
      <c r="C430" s="13"/>
      <c r="D430" s="191" t="s">
        <v>164</v>
      </c>
      <c r="E430" s="194" t="s">
        <v>3</v>
      </c>
      <c r="F430" s="195" t="s">
        <v>1497</v>
      </c>
      <c r="G430" s="13"/>
      <c r="H430" s="196">
        <v>4</v>
      </c>
      <c r="I430" s="197"/>
      <c r="J430" s="13"/>
      <c r="K430" s="13"/>
      <c r="L430" s="193"/>
      <c r="M430" s="198"/>
      <c r="N430" s="199"/>
      <c r="O430" s="199"/>
      <c r="P430" s="199"/>
      <c r="Q430" s="199"/>
      <c r="R430" s="199"/>
      <c r="S430" s="199"/>
      <c r="T430" s="200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194" t="s">
        <v>164</v>
      </c>
      <c r="AU430" s="194" t="s">
        <v>22</v>
      </c>
      <c r="AV430" s="13" t="s">
        <v>22</v>
      </c>
      <c r="AW430" s="13" t="s">
        <v>43</v>
      </c>
      <c r="AX430" s="13" t="s">
        <v>82</v>
      </c>
      <c r="AY430" s="194" t="s">
        <v>152</v>
      </c>
    </row>
    <row r="431" s="13" customFormat="1">
      <c r="A431" s="13"/>
      <c r="B431" s="193"/>
      <c r="C431" s="13"/>
      <c r="D431" s="191" t="s">
        <v>164</v>
      </c>
      <c r="E431" s="194" t="s">
        <v>3</v>
      </c>
      <c r="F431" s="195" t="s">
        <v>1498</v>
      </c>
      <c r="G431" s="13"/>
      <c r="H431" s="196">
        <v>3</v>
      </c>
      <c r="I431" s="197"/>
      <c r="J431" s="13"/>
      <c r="K431" s="13"/>
      <c r="L431" s="193"/>
      <c r="M431" s="198"/>
      <c r="N431" s="199"/>
      <c r="O431" s="199"/>
      <c r="P431" s="199"/>
      <c r="Q431" s="199"/>
      <c r="R431" s="199"/>
      <c r="S431" s="199"/>
      <c r="T431" s="200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194" t="s">
        <v>164</v>
      </c>
      <c r="AU431" s="194" t="s">
        <v>22</v>
      </c>
      <c r="AV431" s="13" t="s">
        <v>22</v>
      </c>
      <c r="AW431" s="13" t="s">
        <v>43</v>
      </c>
      <c r="AX431" s="13" t="s">
        <v>82</v>
      </c>
      <c r="AY431" s="194" t="s">
        <v>152</v>
      </c>
    </row>
    <row r="432" s="14" customFormat="1">
      <c r="A432" s="14"/>
      <c r="B432" s="201"/>
      <c r="C432" s="14"/>
      <c r="D432" s="191" t="s">
        <v>164</v>
      </c>
      <c r="E432" s="202" t="s">
        <v>3</v>
      </c>
      <c r="F432" s="203" t="s">
        <v>166</v>
      </c>
      <c r="G432" s="14"/>
      <c r="H432" s="204">
        <v>13</v>
      </c>
      <c r="I432" s="205"/>
      <c r="J432" s="14"/>
      <c r="K432" s="14"/>
      <c r="L432" s="201"/>
      <c r="M432" s="206"/>
      <c r="N432" s="207"/>
      <c r="O432" s="207"/>
      <c r="P432" s="207"/>
      <c r="Q432" s="207"/>
      <c r="R432" s="207"/>
      <c r="S432" s="207"/>
      <c r="T432" s="208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02" t="s">
        <v>164</v>
      </c>
      <c r="AU432" s="202" t="s">
        <v>22</v>
      </c>
      <c r="AV432" s="14" t="s">
        <v>158</v>
      </c>
      <c r="AW432" s="14" t="s">
        <v>43</v>
      </c>
      <c r="AX432" s="14" t="s">
        <v>89</v>
      </c>
      <c r="AY432" s="202" t="s">
        <v>152</v>
      </c>
    </row>
    <row r="433" s="2" customFormat="1" ht="21.75" customHeight="1">
      <c r="A433" s="37"/>
      <c r="B433" s="171"/>
      <c r="C433" s="172" t="s">
        <v>839</v>
      </c>
      <c r="D433" s="172" t="s">
        <v>154</v>
      </c>
      <c r="E433" s="173" t="s">
        <v>1503</v>
      </c>
      <c r="F433" s="174" t="s">
        <v>1504</v>
      </c>
      <c r="G433" s="175" t="s">
        <v>230</v>
      </c>
      <c r="H433" s="176">
        <v>13</v>
      </c>
      <c r="I433" s="177"/>
      <c r="J433" s="178">
        <f>ROUND(I433*H433,2)</f>
        <v>0</v>
      </c>
      <c r="K433" s="179"/>
      <c r="L433" s="38"/>
      <c r="M433" s="180" t="s">
        <v>3</v>
      </c>
      <c r="N433" s="181" t="s">
        <v>53</v>
      </c>
      <c r="O433" s="71"/>
      <c r="P433" s="182">
        <f>O433*H433</f>
        <v>0</v>
      </c>
      <c r="Q433" s="182">
        <v>0</v>
      </c>
      <c r="R433" s="182">
        <f>Q433*H433</f>
        <v>0</v>
      </c>
      <c r="S433" s="182">
        <v>0</v>
      </c>
      <c r="T433" s="183">
        <f>S433*H433</f>
        <v>0</v>
      </c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R433" s="184" t="s">
        <v>158</v>
      </c>
      <c r="AT433" s="184" t="s">
        <v>154</v>
      </c>
      <c r="AU433" s="184" t="s">
        <v>22</v>
      </c>
      <c r="AY433" s="17" t="s">
        <v>152</v>
      </c>
      <c r="BE433" s="185">
        <f>IF(N433="základní",J433,0)</f>
        <v>0</v>
      </c>
      <c r="BF433" s="185">
        <f>IF(N433="snížená",J433,0)</f>
        <v>0</v>
      </c>
      <c r="BG433" s="185">
        <f>IF(N433="zákl. přenesená",J433,0)</f>
        <v>0</v>
      </c>
      <c r="BH433" s="185">
        <f>IF(N433="sníž. přenesená",J433,0)</f>
        <v>0</v>
      </c>
      <c r="BI433" s="185">
        <f>IF(N433="nulová",J433,0)</f>
        <v>0</v>
      </c>
      <c r="BJ433" s="17" t="s">
        <v>89</v>
      </c>
      <c r="BK433" s="185">
        <f>ROUND(I433*H433,2)</f>
        <v>0</v>
      </c>
      <c r="BL433" s="17" t="s">
        <v>158</v>
      </c>
      <c r="BM433" s="184" t="s">
        <v>1505</v>
      </c>
    </row>
    <row r="434" s="2" customFormat="1">
      <c r="A434" s="37"/>
      <c r="B434" s="38"/>
      <c r="C434" s="37"/>
      <c r="D434" s="186" t="s">
        <v>160</v>
      </c>
      <c r="E434" s="37"/>
      <c r="F434" s="187" t="s">
        <v>1506</v>
      </c>
      <c r="G434" s="37"/>
      <c r="H434" s="37"/>
      <c r="I434" s="188"/>
      <c r="J434" s="37"/>
      <c r="K434" s="37"/>
      <c r="L434" s="38"/>
      <c r="M434" s="189"/>
      <c r="N434" s="190"/>
      <c r="O434" s="71"/>
      <c r="P434" s="71"/>
      <c r="Q434" s="71"/>
      <c r="R434" s="71"/>
      <c r="S434" s="71"/>
      <c r="T434" s="72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T434" s="17" t="s">
        <v>160</v>
      </c>
      <c r="AU434" s="17" t="s">
        <v>22</v>
      </c>
    </row>
    <row r="435" s="13" customFormat="1">
      <c r="A435" s="13"/>
      <c r="B435" s="193"/>
      <c r="C435" s="13"/>
      <c r="D435" s="191" t="s">
        <v>164</v>
      </c>
      <c r="E435" s="194" t="s">
        <v>3</v>
      </c>
      <c r="F435" s="195" t="s">
        <v>1363</v>
      </c>
      <c r="G435" s="13"/>
      <c r="H435" s="196">
        <v>12</v>
      </c>
      <c r="I435" s="197"/>
      <c r="J435" s="13"/>
      <c r="K435" s="13"/>
      <c r="L435" s="193"/>
      <c r="M435" s="198"/>
      <c r="N435" s="199"/>
      <c r="O435" s="199"/>
      <c r="P435" s="199"/>
      <c r="Q435" s="199"/>
      <c r="R435" s="199"/>
      <c r="S435" s="199"/>
      <c r="T435" s="200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194" t="s">
        <v>164</v>
      </c>
      <c r="AU435" s="194" t="s">
        <v>22</v>
      </c>
      <c r="AV435" s="13" t="s">
        <v>22</v>
      </c>
      <c r="AW435" s="13" t="s">
        <v>43</v>
      </c>
      <c r="AX435" s="13" t="s">
        <v>82</v>
      </c>
      <c r="AY435" s="194" t="s">
        <v>152</v>
      </c>
    </row>
    <row r="436" s="13" customFormat="1">
      <c r="A436" s="13"/>
      <c r="B436" s="193"/>
      <c r="C436" s="13"/>
      <c r="D436" s="191" t="s">
        <v>164</v>
      </c>
      <c r="E436" s="194" t="s">
        <v>3</v>
      </c>
      <c r="F436" s="195" t="s">
        <v>1364</v>
      </c>
      <c r="G436" s="13"/>
      <c r="H436" s="196">
        <v>1</v>
      </c>
      <c r="I436" s="197"/>
      <c r="J436" s="13"/>
      <c r="K436" s="13"/>
      <c r="L436" s="193"/>
      <c r="M436" s="198"/>
      <c r="N436" s="199"/>
      <c r="O436" s="199"/>
      <c r="P436" s="199"/>
      <c r="Q436" s="199"/>
      <c r="R436" s="199"/>
      <c r="S436" s="199"/>
      <c r="T436" s="200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194" t="s">
        <v>164</v>
      </c>
      <c r="AU436" s="194" t="s">
        <v>22</v>
      </c>
      <c r="AV436" s="13" t="s">
        <v>22</v>
      </c>
      <c r="AW436" s="13" t="s">
        <v>43</v>
      </c>
      <c r="AX436" s="13" t="s">
        <v>82</v>
      </c>
      <c r="AY436" s="194" t="s">
        <v>152</v>
      </c>
    </row>
    <row r="437" s="14" customFormat="1">
      <c r="A437" s="14"/>
      <c r="B437" s="201"/>
      <c r="C437" s="14"/>
      <c r="D437" s="191" t="s">
        <v>164</v>
      </c>
      <c r="E437" s="202" t="s">
        <v>3</v>
      </c>
      <c r="F437" s="203" t="s">
        <v>166</v>
      </c>
      <c r="G437" s="14"/>
      <c r="H437" s="204">
        <v>13</v>
      </c>
      <c r="I437" s="205"/>
      <c r="J437" s="14"/>
      <c r="K437" s="14"/>
      <c r="L437" s="201"/>
      <c r="M437" s="206"/>
      <c r="N437" s="207"/>
      <c r="O437" s="207"/>
      <c r="P437" s="207"/>
      <c r="Q437" s="207"/>
      <c r="R437" s="207"/>
      <c r="S437" s="207"/>
      <c r="T437" s="208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02" t="s">
        <v>164</v>
      </c>
      <c r="AU437" s="202" t="s">
        <v>22</v>
      </c>
      <c r="AV437" s="14" t="s">
        <v>158</v>
      </c>
      <c r="AW437" s="14" t="s">
        <v>43</v>
      </c>
      <c r="AX437" s="14" t="s">
        <v>89</v>
      </c>
      <c r="AY437" s="202" t="s">
        <v>152</v>
      </c>
    </row>
    <row r="438" s="2" customFormat="1" ht="24.15" customHeight="1">
      <c r="A438" s="37"/>
      <c r="B438" s="171"/>
      <c r="C438" s="172" t="s">
        <v>844</v>
      </c>
      <c r="D438" s="172" t="s">
        <v>154</v>
      </c>
      <c r="E438" s="173" t="s">
        <v>1507</v>
      </c>
      <c r="F438" s="174" t="s">
        <v>1508</v>
      </c>
      <c r="G438" s="175" t="s">
        <v>259</v>
      </c>
      <c r="H438" s="176">
        <v>1</v>
      </c>
      <c r="I438" s="177"/>
      <c r="J438" s="178">
        <f>ROUND(I438*H438,2)</f>
        <v>0</v>
      </c>
      <c r="K438" s="179"/>
      <c r="L438" s="38"/>
      <c r="M438" s="180" t="s">
        <v>3</v>
      </c>
      <c r="N438" s="181" t="s">
        <v>53</v>
      </c>
      <c r="O438" s="71"/>
      <c r="P438" s="182">
        <f>O438*H438</f>
        <v>0</v>
      </c>
      <c r="Q438" s="182">
        <v>0.45937</v>
      </c>
      <c r="R438" s="182">
        <f>Q438*H438</f>
        <v>0.45937</v>
      </c>
      <c r="S438" s="182">
        <v>0</v>
      </c>
      <c r="T438" s="183">
        <f>S438*H438</f>
        <v>0</v>
      </c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R438" s="184" t="s">
        <v>158</v>
      </c>
      <c r="AT438" s="184" t="s">
        <v>154</v>
      </c>
      <c r="AU438" s="184" t="s">
        <v>22</v>
      </c>
      <c r="AY438" s="17" t="s">
        <v>152</v>
      </c>
      <c r="BE438" s="185">
        <f>IF(N438="základní",J438,0)</f>
        <v>0</v>
      </c>
      <c r="BF438" s="185">
        <f>IF(N438="snížená",J438,0)</f>
        <v>0</v>
      </c>
      <c r="BG438" s="185">
        <f>IF(N438="zákl. přenesená",J438,0)</f>
        <v>0</v>
      </c>
      <c r="BH438" s="185">
        <f>IF(N438="sníž. přenesená",J438,0)</f>
        <v>0</v>
      </c>
      <c r="BI438" s="185">
        <f>IF(N438="nulová",J438,0)</f>
        <v>0</v>
      </c>
      <c r="BJ438" s="17" t="s">
        <v>89</v>
      </c>
      <c r="BK438" s="185">
        <f>ROUND(I438*H438,2)</f>
        <v>0</v>
      </c>
      <c r="BL438" s="17" t="s">
        <v>158</v>
      </c>
      <c r="BM438" s="184" t="s">
        <v>1509</v>
      </c>
    </row>
    <row r="439" s="2" customFormat="1">
      <c r="A439" s="37"/>
      <c r="B439" s="38"/>
      <c r="C439" s="37"/>
      <c r="D439" s="186" t="s">
        <v>160</v>
      </c>
      <c r="E439" s="37"/>
      <c r="F439" s="187" t="s">
        <v>1510</v>
      </c>
      <c r="G439" s="37"/>
      <c r="H439" s="37"/>
      <c r="I439" s="188"/>
      <c r="J439" s="37"/>
      <c r="K439" s="37"/>
      <c r="L439" s="38"/>
      <c r="M439" s="189"/>
      <c r="N439" s="190"/>
      <c r="O439" s="71"/>
      <c r="P439" s="71"/>
      <c r="Q439" s="71"/>
      <c r="R439" s="71"/>
      <c r="S439" s="71"/>
      <c r="T439" s="72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T439" s="17" t="s">
        <v>160</v>
      </c>
      <c r="AU439" s="17" t="s">
        <v>22</v>
      </c>
    </row>
    <row r="440" s="13" customFormat="1">
      <c r="A440" s="13"/>
      <c r="B440" s="193"/>
      <c r="C440" s="13"/>
      <c r="D440" s="191" t="s">
        <v>164</v>
      </c>
      <c r="E440" s="194" t="s">
        <v>3</v>
      </c>
      <c r="F440" s="195" t="s">
        <v>89</v>
      </c>
      <c r="G440" s="13"/>
      <c r="H440" s="196">
        <v>1</v>
      </c>
      <c r="I440" s="197"/>
      <c r="J440" s="13"/>
      <c r="K440" s="13"/>
      <c r="L440" s="193"/>
      <c r="M440" s="198"/>
      <c r="N440" s="199"/>
      <c r="O440" s="199"/>
      <c r="P440" s="199"/>
      <c r="Q440" s="199"/>
      <c r="R440" s="199"/>
      <c r="S440" s="199"/>
      <c r="T440" s="200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194" t="s">
        <v>164</v>
      </c>
      <c r="AU440" s="194" t="s">
        <v>22</v>
      </c>
      <c r="AV440" s="13" t="s">
        <v>22</v>
      </c>
      <c r="AW440" s="13" t="s">
        <v>43</v>
      </c>
      <c r="AX440" s="13" t="s">
        <v>82</v>
      </c>
      <c r="AY440" s="194" t="s">
        <v>152</v>
      </c>
    </row>
    <row r="441" s="14" customFormat="1">
      <c r="A441" s="14"/>
      <c r="B441" s="201"/>
      <c r="C441" s="14"/>
      <c r="D441" s="191" t="s">
        <v>164</v>
      </c>
      <c r="E441" s="202" t="s">
        <v>3</v>
      </c>
      <c r="F441" s="203" t="s">
        <v>166</v>
      </c>
      <c r="G441" s="14"/>
      <c r="H441" s="204">
        <v>1</v>
      </c>
      <c r="I441" s="205"/>
      <c r="J441" s="14"/>
      <c r="K441" s="14"/>
      <c r="L441" s="201"/>
      <c r="M441" s="206"/>
      <c r="N441" s="207"/>
      <c r="O441" s="207"/>
      <c r="P441" s="207"/>
      <c r="Q441" s="207"/>
      <c r="R441" s="207"/>
      <c r="S441" s="207"/>
      <c r="T441" s="208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02" t="s">
        <v>164</v>
      </c>
      <c r="AU441" s="202" t="s">
        <v>22</v>
      </c>
      <c r="AV441" s="14" t="s">
        <v>158</v>
      </c>
      <c r="AW441" s="14" t="s">
        <v>43</v>
      </c>
      <c r="AX441" s="14" t="s">
        <v>89</v>
      </c>
      <c r="AY441" s="202" t="s">
        <v>152</v>
      </c>
    </row>
    <row r="442" s="2" customFormat="1" ht="24.15" customHeight="1">
      <c r="A442" s="37"/>
      <c r="B442" s="171"/>
      <c r="C442" s="172" t="s">
        <v>849</v>
      </c>
      <c r="D442" s="172" t="s">
        <v>154</v>
      </c>
      <c r="E442" s="173" t="s">
        <v>1511</v>
      </c>
      <c r="F442" s="174" t="s">
        <v>1512</v>
      </c>
      <c r="G442" s="175" t="s">
        <v>259</v>
      </c>
      <c r="H442" s="176">
        <v>4</v>
      </c>
      <c r="I442" s="177"/>
      <c r="J442" s="178">
        <f>ROUND(I442*H442,2)</f>
        <v>0</v>
      </c>
      <c r="K442" s="179"/>
      <c r="L442" s="38"/>
      <c r="M442" s="180" t="s">
        <v>3</v>
      </c>
      <c r="N442" s="181" t="s">
        <v>53</v>
      </c>
      <c r="O442" s="71"/>
      <c r="P442" s="182">
        <f>O442*H442</f>
        <v>0</v>
      </c>
      <c r="Q442" s="182">
        <v>0.010189999999999999</v>
      </c>
      <c r="R442" s="182">
        <f>Q442*H442</f>
        <v>0.040759999999999998</v>
      </c>
      <c r="S442" s="182">
        <v>0</v>
      </c>
      <c r="T442" s="183">
        <f>S442*H442</f>
        <v>0</v>
      </c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R442" s="184" t="s">
        <v>158</v>
      </c>
      <c r="AT442" s="184" t="s">
        <v>154</v>
      </c>
      <c r="AU442" s="184" t="s">
        <v>22</v>
      </c>
      <c r="AY442" s="17" t="s">
        <v>152</v>
      </c>
      <c r="BE442" s="185">
        <f>IF(N442="základní",J442,0)</f>
        <v>0</v>
      </c>
      <c r="BF442" s="185">
        <f>IF(N442="snížená",J442,0)</f>
        <v>0</v>
      </c>
      <c r="BG442" s="185">
        <f>IF(N442="zákl. přenesená",J442,0)</f>
        <v>0</v>
      </c>
      <c r="BH442" s="185">
        <f>IF(N442="sníž. přenesená",J442,0)</f>
        <v>0</v>
      </c>
      <c r="BI442" s="185">
        <f>IF(N442="nulová",J442,0)</f>
        <v>0</v>
      </c>
      <c r="BJ442" s="17" t="s">
        <v>89</v>
      </c>
      <c r="BK442" s="185">
        <f>ROUND(I442*H442,2)</f>
        <v>0</v>
      </c>
      <c r="BL442" s="17" t="s">
        <v>158</v>
      </c>
      <c r="BM442" s="184" t="s">
        <v>1513</v>
      </c>
    </row>
    <row r="443" s="2" customFormat="1">
      <c r="A443" s="37"/>
      <c r="B443" s="38"/>
      <c r="C443" s="37"/>
      <c r="D443" s="186" t="s">
        <v>160</v>
      </c>
      <c r="E443" s="37"/>
      <c r="F443" s="187" t="s">
        <v>1514</v>
      </c>
      <c r="G443" s="37"/>
      <c r="H443" s="37"/>
      <c r="I443" s="188"/>
      <c r="J443" s="37"/>
      <c r="K443" s="37"/>
      <c r="L443" s="38"/>
      <c r="M443" s="189"/>
      <c r="N443" s="190"/>
      <c r="O443" s="71"/>
      <c r="P443" s="71"/>
      <c r="Q443" s="71"/>
      <c r="R443" s="71"/>
      <c r="S443" s="71"/>
      <c r="T443" s="72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T443" s="17" t="s">
        <v>160</v>
      </c>
      <c r="AU443" s="17" t="s">
        <v>22</v>
      </c>
    </row>
    <row r="444" s="13" customFormat="1">
      <c r="A444" s="13"/>
      <c r="B444" s="193"/>
      <c r="C444" s="13"/>
      <c r="D444" s="191" t="s">
        <v>164</v>
      </c>
      <c r="E444" s="194" t="s">
        <v>3</v>
      </c>
      <c r="F444" s="195" t="s">
        <v>1515</v>
      </c>
      <c r="G444" s="13"/>
      <c r="H444" s="196">
        <v>2</v>
      </c>
      <c r="I444" s="197"/>
      <c r="J444" s="13"/>
      <c r="K444" s="13"/>
      <c r="L444" s="193"/>
      <c r="M444" s="198"/>
      <c r="N444" s="199"/>
      <c r="O444" s="199"/>
      <c r="P444" s="199"/>
      <c r="Q444" s="199"/>
      <c r="R444" s="199"/>
      <c r="S444" s="199"/>
      <c r="T444" s="200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194" t="s">
        <v>164</v>
      </c>
      <c r="AU444" s="194" t="s">
        <v>22</v>
      </c>
      <c r="AV444" s="13" t="s">
        <v>22</v>
      </c>
      <c r="AW444" s="13" t="s">
        <v>43</v>
      </c>
      <c r="AX444" s="13" t="s">
        <v>82</v>
      </c>
      <c r="AY444" s="194" t="s">
        <v>152</v>
      </c>
    </row>
    <row r="445" s="13" customFormat="1">
      <c r="A445" s="13"/>
      <c r="B445" s="193"/>
      <c r="C445" s="13"/>
      <c r="D445" s="191" t="s">
        <v>164</v>
      </c>
      <c r="E445" s="194" t="s">
        <v>3</v>
      </c>
      <c r="F445" s="195" t="s">
        <v>1516</v>
      </c>
      <c r="G445" s="13"/>
      <c r="H445" s="196">
        <v>2</v>
      </c>
      <c r="I445" s="197"/>
      <c r="J445" s="13"/>
      <c r="K445" s="13"/>
      <c r="L445" s="193"/>
      <c r="M445" s="198"/>
      <c r="N445" s="199"/>
      <c r="O445" s="199"/>
      <c r="P445" s="199"/>
      <c r="Q445" s="199"/>
      <c r="R445" s="199"/>
      <c r="S445" s="199"/>
      <c r="T445" s="200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194" t="s">
        <v>164</v>
      </c>
      <c r="AU445" s="194" t="s">
        <v>22</v>
      </c>
      <c r="AV445" s="13" t="s">
        <v>22</v>
      </c>
      <c r="AW445" s="13" t="s">
        <v>43</v>
      </c>
      <c r="AX445" s="13" t="s">
        <v>82</v>
      </c>
      <c r="AY445" s="194" t="s">
        <v>152</v>
      </c>
    </row>
    <row r="446" s="14" customFormat="1">
      <c r="A446" s="14"/>
      <c r="B446" s="201"/>
      <c r="C446" s="14"/>
      <c r="D446" s="191" t="s">
        <v>164</v>
      </c>
      <c r="E446" s="202" t="s">
        <v>3</v>
      </c>
      <c r="F446" s="203" t="s">
        <v>166</v>
      </c>
      <c r="G446" s="14"/>
      <c r="H446" s="204">
        <v>4</v>
      </c>
      <c r="I446" s="205"/>
      <c r="J446" s="14"/>
      <c r="K446" s="14"/>
      <c r="L446" s="201"/>
      <c r="M446" s="206"/>
      <c r="N446" s="207"/>
      <c r="O446" s="207"/>
      <c r="P446" s="207"/>
      <c r="Q446" s="207"/>
      <c r="R446" s="207"/>
      <c r="S446" s="207"/>
      <c r="T446" s="208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02" t="s">
        <v>164</v>
      </c>
      <c r="AU446" s="202" t="s">
        <v>22</v>
      </c>
      <c r="AV446" s="14" t="s">
        <v>158</v>
      </c>
      <c r="AW446" s="14" t="s">
        <v>43</v>
      </c>
      <c r="AX446" s="14" t="s">
        <v>89</v>
      </c>
      <c r="AY446" s="202" t="s">
        <v>152</v>
      </c>
    </row>
    <row r="447" s="2" customFormat="1" ht="24.15" customHeight="1">
      <c r="A447" s="37"/>
      <c r="B447" s="171"/>
      <c r="C447" s="212" t="s">
        <v>851</v>
      </c>
      <c r="D447" s="212" t="s">
        <v>389</v>
      </c>
      <c r="E447" s="213" t="s">
        <v>1517</v>
      </c>
      <c r="F447" s="214" t="s">
        <v>1518</v>
      </c>
      <c r="G447" s="215" t="s">
        <v>259</v>
      </c>
      <c r="H447" s="216">
        <v>2</v>
      </c>
      <c r="I447" s="217"/>
      <c r="J447" s="218">
        <f>ROUND(I447*H447,2)</f>
        <v>0</v>
      </c>
      <c r="K447" s="219"/>
      <c r="L447" s="220"/>
      <c r="M447" s="221" t="s">
        <v>3</v>
      </c>
      <c r="N447" s="222" t="s">
        <v>53</v>
      </c>
      <c r="O447" s="71"/>
      <c r="P447" s="182">
        <f>O447*H447</f>
        <v>0</v>
      </c>
      <c r="Q447" s="182">
        <v>0.50600000000000001</v>
      </c>
      <c r="R447" s="182">
        <f>Q447*H447</f>
        <v>1.012</v>
      </c>
      <c r="S447" s="182">
        <v>0</v>
      </c>
      <c r="T447" s="183">
        <f>S447*H447</f>
        <v>0</v>
      </c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R447" s="184" t="s">
        <v>195</v>
      </c>
      <c r="AT447" s="184" t="s">
        <v>389</v>
      </c>
      <c r="AU447" s="184" t="s">
        <v>22</v>
      </c>
      <c r="AY447" s="17" t="s">
        <v>152</v>
      </c>
      <c r="BE447" s="185">
        <f>IF(N447="základní",J447,0)</f>
        <v>0</v>
      </c>
      <c r="BF447" s="185">
        <f>IF(N447="snížená",J447,0)</f>
        <v>0</v>
      </c>
      <c r="BG447" s="185">
        <f>IF(N447="zákl. přenesená",J447,0)</f>
        <v>0</v>
      </c>
      <c r="BH447" s="185">
        <f>IF(N447="sníž. přenesená",J447,0)</f>
        <v>0</v>
      </c>
      <c r="BI447" s="185">
        <f>IF(N447="nulová",J447,0)</f>
        <v>0</v>
      </c>
      <c r="BJ447" s="17" t="s">
        <v>89</v>
      </c>
      <c r="BK447" s="185">
        <f>ROUND(I447*H447,2)</f>
        <v>0</v>
      </c>
      <c r="BL447" s="17" t="s">
        <v>158</v>
      </c>
      <c r="BM447" s="184" t="s">
        <v>1519</v>
      </c>
    </row>
    <row r="448" s="2" customFormat="1">
      <c r="A448" s="37"/>
      <c r="B448" s="38"/>
      <c r="C448" s="37"/>
      <c r="D448" s="186" t="s">
        <v>160</v>
      </c>
      <c r="E448" s="37"/>
      <c r="F448" s="187" t="s">
        <v>1520</v>
      </c>
      <c r="G448" s="37"/>
      <c r="H448" s="37"/>
      <c r="I448" s="188"/>
      <c r="J448" s="37"/>
      <c r="K448" s="37"/>
      <c r="L448" s="38"/>
      <c r="M448" s="189"/>
      <c r="N448" s="190"/>
      <c r="O448" s="71"/>
      <c r="P448" s="71"/>
      <c r="Q448" s="71"/>
      <c r="R448" s="71"/>
      <c r="S448" s="71"/>
      <c r="T448" s="72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T448" s="17" t="s">
        <v>160</v>
      </c>
      <c r="AU448" s="17" t="s">
        <v>22</v>
      </c>
    </row>
    <row r="449" s="13" customFormat="1">
      <c r="A449" s="13"/>
      <c r="B449" s="193"/>
      <c r="C449" s="13"/>
      <c r="D449" s="191" t="s">
        <v>164</v>
      </c>
      <c r="E449" s="194" t="s">
        <v>3</v>
      </c>
      <c r="F449" s="195" t="s">
        <v>1521</v>
      </c>
      <c r="G449" s="13"/>
      <c r="H449" s="196">
        <v>1</v>
      </c>
      <c r="I449" s="197"/>
      <c r="J449" s="13"/>
      <c r="K449" s="13"/>
      <c r="L449" s="193"/>
      <c r="M449" s="198"/>
      <c r="N449" s="199"/>
      <c r="O449" s="199"/>
      <c r="P449" s="199"/>
      <c r="Q449" s="199"/>
      <c r="R449" s="199"/>
      <c r="S449" s="199"/>
      <c r="T449" s="200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194" t="s">
        <v>164</v>
      </c>
      <c r="AU449" s="194" t="s">
        <v>22</v>
      </c>
      <c r="AV449" s="13" t="s">
        <v>22</v>
      </c>
      <c r="AW449" s="13" t="s">
        <v>43</v>
      </c>
      <c r="AX449" s="13" t="s">
        <v>82</v>
      </c>
      <c r="AY449" s="194" t="s">
        <v>152</v>
      </c>
    </row>
    <row r="450" s="13" customFormat="1">
      <c r="A450" s="13"/>
      <c r="B450" s="193"/>
      <c r="C450" s="13"/>
      <c r="D450" s="191" t="s">
        <v>164</v>
      </c>
      <c r="E450" s="194" t="s">
        <v>3</v>
      </c>
      <c r="F450" s="195" t="s">
        <v>1522</v>
      </c>
      <c r="G450" s="13"/>
      <c r="H450" s="196">
        <v>1</v>
      </c>
      <c r="I450" s="197"/>
      <c r="J450" s="13"/>
      <c r="K450" s="13"/>
      <c r="L450" s="193"/>
      <c r="M450" s="198"/>
      <c r="N450" s="199"/>
      <c r="O450" s="199"/>
      <c r="P450" s="199"/>
      <c r="Q450" s="199"/>
      <c r="R450" s="199"/>
      <c r="S450" s="199"/>
      <c r="T450" s="200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194" t="s">
        <v>164</v>
      </c>
      <c r="AU450" s="194" t="s">
        <v>22</v>
      </c>
      <c r="AV450" s="13" t="s">
        <v>22</v>
      </c>
      <c r="AW450" s="13" t="s">
        <v>43</v>
      </c>
      <c r="AX450" s="13" t="s">
        <v>82</v>
      </c>
      <c r="AY450" s="194" t="s">
        <v>152</v>
      </c>
    </row>
    <row r="451" s="14" customFormat="1">
      <c r="A451" s="14"/>
      <c r="B451" s="201"/>
      <c r="C451" s="14"/>
      <c r="D451" s="191" t="s">
        <v>164</v>
      </c>
      <c r="E451" s="202" t="s">
        <v>3</v>
      </c>
      <c r="F451" s="203" t="s">
        <v>166</v>
      </c>
      <c r="G451" s="14"/>
      <c r="H451" s="204">
        <v>2</v>
      </c>
      <c r="I451" s="205"/>
      <c r="J451" s="14"/>
      <c r="K451" s="14"/>
      <c r="L451" s="201"/>
      <c r="M451" s="206"/>
      <c r="N451" s="207"/>
      <c r="O451" s="207"/>
      <c r="P451" s="207"/>
      <c r="Q451" s="207"/>
      <c r="R451" s="207"/>
      <c r="S451" s="207"/>
      <c r="T451" s="208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02" t="s">
        <v>164</v>
      </c>
      <c r="AU451" s="202" t="s">
        <v>22</v>
      </c>
      <c r="AV451" s="14" t="s">
        <v>158</v>
      </c>
      <c r="AW451" s="14" t="s">
        <v>43</v>
      </c>
      <c r="AX451" s="14" t="s">
        <v>89</v>
      </c>
      <c r="AY451" s="202" t="s">
        <v>152</v>
      </c>
    </row>
    <row r="452" s="2" customFormat="1" ht="24.15" customHeight="1">
      <c r="A452" s="37"/>
      <c r="B452" s="171"/>
      <c r="C452" s="212" t="s">
        <v>1146</v>
      </c>
      <c r="D452" s="212" t="s">
        <v>389</v>
      </c>
      <c r="E452" s="213" t="s">
        <v>1523</v>
      </c>
      <c r="F452" s="214" t="s">
        <v>1524</v>
      </c>
      <c r="G452" s="215" t="s">
        <v>259</v>
      </c>
      <c r="H452" s="216">
        <v>2</v>
      </c>
      <c r="I452" s="217"/>
      <c r="J452" s="218">
        <f>ROUND(I452*H452,2)</f>
        <v>0</v>
      </c>
      <c r="K452" s="219"/>
      <c r="L452" s="220"/>
      <c r="M452" s="221" t="s">
        <v>3</v>
      </c>
      <c r="N452" s="222" t="s">
        <v>53</v>
      </c>
      <c r="O452" s="71"/>
      <c r="P452" s="182">
        <f>O452*H452</f>
        <v>0</v>
      </c>
      <c r="Q452" s="182">
        <v>0.032000000000000001</v>
      </c>
      <c r="R452" s="182">
        <f>Q452*H452</f>
        <v>0.064000000000000001</v>
      </c>
      <c r="S452" s="182">
        <v>0</v>
      </c>
      <c r="T452" s="183">
        <f>S452*H452</f>
        <v>0</v>
      </c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R452" s="184" t="s">
        <v>195</v>
      </c>
      <c r="AT452" s="184" t="s">
        <v>389</v>
      </c>
      <c r="AU452" s="184" t="s">
        <v>22</v>
      </c>
      <c r="AY452" s="17" t="s">
        <v>152</v>
      </c>
      <c r="BE452" s="185">
        <f>IF(N452="základní",J452,0)</f>
        <v>0</v>
      </c>
      <c r="BF452" s="185">
        <f>IF(N452="snížená",J452,0)</f>
        <v>0</v>
      </c>
      <c r="BG452" s="185">
        <f>IF(N452="zákl. přenesená",J452,0)</f>
        <v>0</v>
      </c>
      <c r="BH452" s="185">
        <f>IF(N452="sníž. přenesená",J452,0)</f>
        <v>0</v>
      </c>
      <c r="BI452" s="185">
        <f>IF(N452="nulová",J452,0)</f>
        <v>0</v>
      </c>
      <c r="BJ452" s="17" t="s">
        <v>89</v>
      </c>
      <c r="BK452" s="185">
        <f>ROUND(I452*H452,2)</f>
        <v>0</v>
      </c>
      <c r="BL452" s="17" t="s">
        <v>158</v>
      </c>
      <c r="BM452" s="184" t="s">
        <v>1525</v>
      </c>
    </row>
    <row r="453" s="2" customFormat="1">
      <c r="A453" s="37"/>
      <c r="B453" s="38"/>
      <c r="C453" s="37"/>
      <c r="D453" s="186" t="s">
        <v>160</v>
      </c>
      <c r="E453" s="37"/>
      <c r="F453" s="187" t="s">
        <v>1526</v>
      </c>
      <c r="G453" s="37"/>
      <c r="H453" s="37"/>
      <c r="I453" s="188"/>
      <c r="J453" s="37"/>
      <c r="K453" s="37"/>
      <c r="L453" s="38"/>
      <c r="M453" s="189"/>
      <c r="N453" s="190"/>
      <c r="O453" s="71"/>
      <c r="P453" s="71"/>
      <c r="Q453" s="71"/>
      <c r="R453" s="71"/>
      <c r="S453" s="71"/>
      <c r="T453" s="72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T453" s="17" t="s">
        <v>160</v>
      </c>
      <c r="AU453" s="17" t="s">
        <v>22</v>
      </c>
    </row>
    <row r="454" s="13" customFormat="1">
      <c r="A454" s="13"/>
      <c r="B454" s="193"/>
      <c r="C454" s="13"/>
      <c r="D454" s="191" t="s">
        <v>164</v>
      </c>
      <c r="E454" s="194" t="s">
        <v>3</v>
      </c>
      <c r="F454" s="195" t="s">
        <v>1521</v>
      </c>
      <c r="G454" s="13"/>
      <c r="H454" s="196">
        <v>1</v>
      </c>
      <c r="I454" s="197"/>
      <c r="J454" s="13"/>
      <c r="K454" s="13"/>
      <c r="L454" s="193"/>
      <c r="M454" s="198"/>
      <c r="N454" s="199"/>
      <c r="O454" s="199"/>
      <c r="P454" s="199"/>
      <c r="Q454" s="199"/>
      <c r="R454" s="199"/>
      <c r="S454" s="199"/>
      <c r="T454" s="200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194" t="s">
        <v>164</v>
      </c>
      <c r="AU454" s="194" t="s">
        <v>22</v>
      </c>
      <c r="AV454" s="13" t="s">
        <v>22</v>
      </c>
      <c r="AW454" s="13" t="s">
        <v>43</v>
      </c>
      <c r="AX454" s="13" t="s">
        <v>82</v>
      </c>
      <c r="AY454" s="194" t="s">
        <v>152</v>
      </c>
    </row>
    <row r="455" s="13" customFormat="1">
      <c r="A455" s="13"/>
      <c r="B455" s="193"/>
      <c r="C455" s="13"/>
      <c r="D455" s="191" t="s">
        <v>164</v>
      </c>
      <c r="E455" s="194" t="s">
        <v>3</v>
      </c>
      <c r="F455" s="195" t="s">
        <v>1522</v>
      </c>
      <c r="G455" s="13"/>
      <c r="H455" s="196">
        <v>1</v>
      </c>
      <c r="I455" s="197"/>
      <c r="J455" s="13"/>
      <c r="K455" s="13"/>
      <c r="L455" s="193"/>
      <c r="M455" s="198"/>
      <c r="N455" s="199"/>
      <c r="O455" s="199"/>
      <c r="P455" s="199"/>
      <c r="Q455" s="199"/>
      <c r="R455" s="199"/>
      <c r="S455" s="199"/>
      <c r="T455" s="200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194" t="s">
        <v>164</v>
      </c>
      <c r="AU455" s="194" t="s">
        <v>22</v>
      </c>
      <c r="AV455" s="13" t="s">
        <v>22</v>
      </c>
      <c r="AW455" s="13" t="s">
        <v>43</v>
      </c>
      <c r="AX455" s="13" t="s">
        <v>82</v>
      </c>
      <c r="AY455" s="194" t="s">
        <v>152</v>
      </c>
    </row>
    <row r="456" s="14" customFormat="1">
      <c r="A456" s="14"/>
      <c r="B456" s="201"/>
      <c r="C456" s="14"/>
      <c r="D456" s="191" t="s">
        <v>164</v>
      </c>
      <c r="E456" s="202" t="s">
        <v>3</v>
      </c>
      <c r="F456" s="203" t="s">
        <v>166</v>
      </c>
      <c r="G456" s="14"/>
      <c r="H456" s="204">
        <v>2</v>
      </c>
      <c r="I456" s="205"/>
      <c r="J456" s="14"/>
      <c r="K456" s="14"/>
      <c r="L456" s="201"/>
      <c r="M456" s="206"/>
      <c r="N456" s="207"/>
      <c r="O456" s="207"/>
      <c r="P456" s="207"/>
      <c r="Q456" s="207"/>
      <c r="R456" s="207"/>
      <c r="S456" s="207"/>
      <c r="T456" s="208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02" t="s">
        <v>164</v>
      </c>
      <c r="AU456" s="202" t="s">
        <v>22</v>
      </c>
      <c r="AV456" s="14" t="s">
        <v>158</v>
      </c>
      <c r="AW456" s="14" t="s">
        <v>43</v>
      </c>
      <c r="AX456" s="14" t="s">
        <v>89</v>
      </c>
      <c r="AY456" s="202" t="s">
        <v>152</v>
      </c>
    </row>
    <row r="457" s="2" customFormat="1" ht="24.15" customHeight="1">
      <c r="A457" s="37"/>
      <c r="B457" s="171"/>
      <c r="C457" s="172" t="s">
        <v>1148</v>
      </c>
      <c r="D457" s="172" t="s">
        <v>154</v>
      </c>
      <c r="E457" s="173" t="s">
        <v>1527</v>
      </c>
      <c r="F457" s="174" t="s">
        <v>1528</v>
      </c>
      <c r="G457" s="175" t="s">
        <v>259</v>
      </c>
      <c r="H457" s="176">
        <v>2</v>
      </c>
      <c r="I457" s="177"/>
      <c r="J457" s="178">
        <f>ROUND(I457*H457,2)</f>
        <v>0</v>
      </c>
      <c r="K457" s="179"/>
      <c r="L457" s="38"/>
      <c r="M457" s="180" t="s">
        <v>3</v>
      </c>
      <c r="N457" s="181" t="s">
        <v>53</v>
      </c>
      <c r="O457" s="71"/>
      <c r="P457" s="182">
        <f>O457*H457</f>
        <v>0</v>
      </c>
      <c r="Q457" s="182">
        <v>0.01248</v>
      </c>
      <c r="R457" s="182">
        <f>Q457*H457</f>
        <v>0.02496</v>
      </c>
      <c r="S457" s="182">
        <v>0</v>
      </c>
      <c r="T457" s="183">
        <f>S457*H457</f>
        <v>0</v>
      </c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R457" s="184" t="s">
        <v>158</v>
      </c>
      <c r="AT457" s="184" t="s">
        <v>154</v>
      </c>
      <c r="AU457" s="184" t="s">
        <v>22</v>
      </c>
      <c r="AY457" s="17" t="s">
        <v>152</v>
      </c>
      <c r="BE457" s="185">
        <f>IF(N457="základní",J457,0)</f>
        <v>0</v>
      </c>
      <c r="BF457" s="185">
        <f>IF(N457="snížená",J457,0)</f>
        <v>0</v>
      </c>
      <c r="BG457" s="185">
        <f>IF(N457="zákl. přenesená",J457,0)</f>
        <v>0</v>
      </c>
      <c r="BH457" s="185">
        <f>IF(N457="sníž. přenesená",J457,0)</f>
        <v>0</v>
      </c>
      <c r="BI457" s="185">
        <f>IF(N457="nulová",J457,0)</f>
        <v>0</v>
      </c>
      <c r="BJ457" s="17" t="s">
        <v>89</v>
      </c>
      <c r="BK457" s="185">
        <f>ROUND(I457*H457,2)</f>
        <v>0</v>
      </c>
      <c r="BL457" s="17" t="s">
        <v>158</v>
      </c>
      <c r="BM457" s="184" t="s">
        <v>1529</v>
      </c>
    </row>
    <row r="458" s="2" customFormat="1">
      <c r="A458" s="37"/>
      <c r="B458" s="38"/>
      <c r="C458" s="37"/>
      <c r="D458" s="186" t="s">
        <v>160</v>
      </c>
      <c r="E458" s="37"/>
      <c r="F458" s="187" t="s">
        <v>1530</v>
      </c>
      <c r="G458" s="37"/>
      <c r="H458" s="37"/>
      <c r="I458" s="188"/>
      <c r="J458" s="37"/>
      <c r="K458" s="37"/>
      <c r="L458" s="38"/>
      <c r="M458" s="189"/>
      <c r="N458" s="190"/>
      <c r="O458" s="71"/>
      <c r="P458" s="71"/>
      <c r="Q458" s="71"/>
      <c r="R458" s="71"/>
      <c r="S458" s="71"/>
      <c r="T458" s="72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T458" s="17" t="s">
        <v>160</v>
      </c>
      <c r="AU458" s="17" t="s">
        <v>22</v>
      </c>
    </row>
    <row r="459" s="13" customFormat="1">
      <c r="A459" s="13"/>
      <c r="B459" s="193"/>
      <c r="C459" s="13"/>
      <c r="D459" s="191" t="s">
        <v>164</v>
      </c>
      <c r="E459" s="194" t="s">
        <v>3</v>
      </c>
      <c r="F459" s="195" t="s">
        <v>1521</v>
      </c>
      <c r="G459" s="13"/>
      <c r="H459" s="196">
        <v>1</v>
      </c>
      <c r="I459" s="197"/>
      <c r="J459" s="13"/>
      <c r="K459" s="13"/>
      <c r="L459" s="193"/>
      <c r="M459" s="198"/>
      <c r="N459" s="199"/>
      <c r="O459" s="199"/>
      <c r="P459" s="199"/>
      <c r="Q459" s="199"/>
      <c r="R459" s="199"/>
      <c r="S459" s="199"/>
      <c r="T459" s="200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194" t="s">
        <v>164</v>
      </c>
      <c r="AU459" s="194" t="s">
        <v>22</v>
      </c>
      <c r="AV459" s="13" t="s">
        <v>22</v>
      </c>
      <c r="AW459" s="13" t="s">
        <v>43</v>
      </c>
      <c r="AX459" s="13" t="s">
        <v>82</v>
      </c>
      <c r="AY459" s="194" t="s">
        <v>152</v>
      </c>
    </row>
    <row r="460" s="13" customFormat="1">
      <c r="A460" s="13"/>
      <c r="B460" s="193"/>
      <c r="C460" s="13"/>
      <c r="D460" s="191" t="s">
        <v>164</v>
      </c>
      <c r="E460" s="194" t="s">
        <v>3</v>
      </c>
      <c r="F460" s="195" t="s">
        <v>1522</v>
      </c>
      <c r="G460" s="13"/>
      <c r="H460" s="196">
        <v>1</v>
      </c>
      <c r="I460" s="197"/>
      <c r="J460" s="13"/>
      <c r="K460" s="13"/>
      <c r="L460" s="193"/>
      <c r="M460" s="198"/>
      <c r="N460" s="199"/>
      <c r="O460" s="199"/>
      <c r="P460" s="199"/>
      <c r="Q460" s="199"/>
      <c r="R460" s="199"/>
      <c r="S460" s="199"/>
      <c r="T460" s="200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194" t="s">
        <v>164</v>
      </c>
      <c r="AU460" s="194" t="s">
        <v>22</v>
      </c>
      <c r="AV460" s="13" t="s">
        <v>22</v>
      </c>
      <c r="AW460" s="13" t="s">
        <v>43</v>
      </c>
      <c r="AX460" s="13" t="s">
        <v>82</v>
      </c>
      <c r="AY460" s="194" t="s">
        <v>152</v>
      </c>
    </row>
    <row r="461" s="14" customFormat="1">
      <c r="A461" s="14"/>
      <c r="B461" s="201"/>
      <c r="C461" s="14"/>
      <c r="D461" s="191" t="s">
        <v>164</v>
      </c>
      <c r="E461" s="202" t="s">
        <v>3</v>
      </c>
      <c r="F461" s="203" t="s">
        <v>166</v>
      </c>
      <c r="G461" s="14"/>
      <c r="H461" s="204">
        <v>2</v>
      </c>
      <c r="I461" s="205"/>
      <c r="J461" s="14"/>
      <c r="K461" s="14"/>
      <c r="L461" s="201"/>
      <c r="M461" s="206"/>
      <c r="N461" s="207"/>
      <c r="O461" s="207"/>
      <c r="P461" s="207"/>
      <c r="Q461" s="207"/>
      <c r="R461" s="207"/>
      <c r="S461" s="207"/>
      <c r="T461" s="208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02" t="s">
        <v>164</v>
      </c>
      <c r="AU461" s="202" t="s">
        <v>22</v>
      </c>
      <c r="AV461" s="14" t="s">
        <v>158</v>
      </c>
      <c r="AW461" s="14" t="s">
        <v>43</v>
      </c>
      <c r="AX461" s="14" t="s">
        <v>89</v>
      </c>
      <c r="AY461" s="202" t="s">
        <v>152</v>
      </c>
    </row>
    <row r="462" s="2" customFormat="1" ht="24.15" customHeight="1">
      <c r="A462" s="37"/>
      <c r="B462" s="171"/>
      <c r="C462" s="212" t="s">
        <v>1150</v>
      </c>
      <c r="D462" s="212" t="s">
        <v>389</v>
      </c>
      <c r="E462" s="213" t="s">
        <v>1531</v>
      </c>
      <c r="F462" s="214" t="s">
        <v>1532</v>
      </c>
      <c r="G462" s="215" t="s">
        <v>259</v>
      </c>
      <c r="H462" s="216">
        <v>2</v>
      </c>
      <c r="I462" s="217"/>
      <c r="J462" s="218">
        <f>ROUND(I462*H462,2)</f>
        <v>0</v>
      </c>
      <c r="K462" s="219"/>
      <c r="L462" s="220"/>
      <c r="M462" s="221" t="s">
        <v>3</v>
      </c>
      <c r="N462" s="222" t="s">
        <v>53</v>
      </c>
      <c r="O462" s="71"/>
      <c r="P462" s="182">
        <f>O462*H462</f>
        <v>0</v>
      </c>
      <c r="Q462" s="182">
        <v>0.54800000000000004</v>
      </c>
      <c r="R462" s="182">
        <f>Q462*H462</f>
        <v>1.0960000000000001</v>
      </c>
      <c r="S462" s="182">
        <v>0</v>
      </c>
      <c r="T462" s="183">
        <f>S462*H462</f>
        <v>0</v>
      </c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R462" s="184" t="s">
        <v>195</v>
      </c>
      <c r="AT462" s="184" t="s">
        <v>389</v>
      </c>
      <c r="AU462" s="184" t="s">
        <v>22</v>
      </c>
      <c r="AY462" s="17" t="s">
        <v>152</v>
      </c>
      <c r="BE462" s="185">
        <f>IF(N462="základní",J462,0)</f>
        <v>0</v>
      </c>
      <c r="BF462" s="185">
        <f>IF(N462="snížená",J462,0)</f>
        <v>0</v>
      </c>
      <c r="BG462" s="185">
        <f>IF(N462="zákl. přenesená",J462,0)</f>
        <v>0</v>
      </c>
      <c r="BH462" s="185">
        <f>IF(N462="sníž. přenesená",J462,0)</f>
        <v>0</v>
      </c>
      <c r="BI462" s="185">
        <f>IF(N462="nulová",J462,0)</f>
        <v>0</v>
      </c>
      <c r="BJ462" s="17" t="s">
        <v>89</v>
      </c>
      <c r="BK462" s="185">
        <f>ROUND(I462*H462,2)</f>
        <v>0</v>
      </c>
      <c r="BL462" s="17" t="s">
        <v>158</v>
      </c>
      <c r="BM462" s="184" t="s">
        <v>1533</v>
      </c>
    </row>
    <row r="463" s="2" customFormat="1">
      <c r="A463" s="37"/>
      <c r="B463" s="38"/>
      <c r="C463" s="37"/>
      <c r="D463" s="186" t="s">
        <v>160</v>
      </c>
      <c r="E463" s="37"/>
      <c r="F463" s="187" t="s">
        <v>1534</v>
      </c>
      <c r="G463" s="37"/>
      <c r="H463" s="37"/>
      <c r="I463" s="188"/>
      <c r="J463" s="37"/>
      <c r="K463" s="37"/>
      <c r="L463" s="38"/>
      <c r="M463" s="189"/>
      <c r="N463" s="190"/>
      <c r="O463" s="71"/>
      <c r="P463" s="71"/>
      <c r="Q463" s="71"/>
      <c r="R463" s="71"/>
      <c r="S463" s="71"/>
      <c r="T463" s="72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T463" s="17" t="s">
        <v>160</v>
      </c>
      <c r="AU463" s="17" t="s">
        <v>22</v>
      </c>
    </row>
    <row r="464" s="13" customFormat="1">
      <c r="A464" s="13"/>
      <c r="B464" s="193"/>
      <c r="C464" s="13"/>
      <c r="D464" s="191" t="s">
        <v>164</v>
      </c>
      <c r="E464" s="194" t="s">
        <v>3</v>
      </c>
      <c r="F464" s="195" t="s">
        <v>1521</v>
      </c>
      <c r="G464" s="13"/>
      <c r="H464" s="196">
        <v>1</v>
      </c>
      <c r="I464" s="197"/>
      <c r="J464" s="13"/>
      <c r="K464" s="13"/>
      <c r="L464" s="193"/>
      <c r="M464" s="198"/>
      <c r="N464" s="199"/>
      <c r="O464" s="199"/>
      <c r="P464" s="199"/>
      <c r="Q464" s="199"/>
      <c r="R464" s="199"/>
      <c r="S464" s="199"/>
      <c r="T464" s="200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194" t="s">
        <v>164</v>
      </c>
      <c r="AU464" s="194" t="s">
        <v>22</v>
      </c>
      <c r="AV464" s="13" t="s">
        <v>22</v>
      </c>
      <c r="AW464" s="13" t="s">
        <v>43</v>
      </c>
      <c r="AX464" s="13" t="s">
        <v>82</v>
      </c>
      <c r="AY464" s="194" t="s">
        <v>152</v>
      </c>
    </row>
    <row r="465" s="13" customFormat="1">
      <c r="A465" s="13"/>
      <c r="B465" s="193"/>
      <c r="C465" s="13"/>
      <c r="D465" s="191" t="s">
        <v>164</v>
      </c>
      <c r="E465" s="194" t="s">
        <v>3</v>
      </c>
      <c r="F465" s="195" t="s">
        <v>1522</v>
      </c>
      <c r="G465" s="13"/>
      <c r="H465" s="196">
        <v>1</v>
      </c>
      <c r="I465" s="197"/>
      <c r="J465" s="13"/>
      <c r="K465" s="13"/>
      <c r="L465" s="193"/>
      <c r="M465" s="198"/>
      <c r="N465" s="199"/>
      <c r="O465" s="199"/>
      <c r="P465" s="199"/>
      <c r="Q465" s="199"/>
      <c r="R465" s="199"/>
      <c r="S465" s="199"/>
      <c r="T465" s="200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194" t="s">
        <v>164</v>
      </c>
      <c r="AU465" s="194" t="s">
        <v>22</v>
      </c>
      <c r="AV465" s="13" t="s">
        <v>22</v>
      </c>
      <c r="AW465" s="13" t="s">
        <v>43</v>
      </c>
      <c r="AX465" s="13" t="s">
        <v>82</v>
      </c>
      <c r="AY465" s="194" t="s">
        <v>152</v>
      </c>
    </row>
    <row r="466" s="14" customFormat="1">
      <c r="A466" s="14"/>
      <c r="B466" s="201"/>
      <c r="C466" s="14"/>
      <c r="D466" s="191" t="s">
        <v>164</v>
      </c>
      <c r="E466" s="202" t="s">
        <v>3</v>
      </c>
      <c r="F466" s="203" t="s">
        <v>166</v>
      </c>
      <c r="G466" s="14"/>
      <c r="H466" s="204">
        <v>2</v>
      </c>
      <c r="I466" s="205"/>
      <c r="J466" s="14"/>
      <c r="K466" s="14"/>
      <c r="L466" s="201"/>
      <c r="M466" s="206"/>
      <c r="N466" s="207"/>
      <c r="O466" s="207"/>
      <c r="P466" s="207"/>
      <c r="Q466" s="207"/>
      <c r="R466" s="207"/>
      <c r="S466" s="207"/>
      <c r="T466" s="208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02" t="s">
        <v>164</v>
      </c>
      <c r="AU466" s="202" t="s">
        <v>22</v>
      </c>
      <c r="AV466" s="14" t="s">
        <v>158</v>
      </c>
      <c r="AW466" s="14" t="s">
        <v>43</v>
      </c>
      <c r="AX466" s="14" t="s">
        <v>89</v>
      </c>
      <c r="AY466" s="202" t="s">
        <v>152</v>
      </c>
    </row>
    <row r="467" s="2" customFormat="1" ht="24.15" customHeight="1">
      <c r="A467" s="37"/>
      <c r="B467" s="171"/>
      <c r="C467" s="172" t="s">
        <v>1535</v>
      </c>
      <c r="D467" s="172" t="s">
        <v>154</v>
      </c>
      <c r="E467" s="173" t="s">
        <v>1536</v>
      </c>
      <c r="F467" s="174" t="s">
        <v>1537</v>
      </c>
      <c r="G467" s="175" t="s">
        <v>259</v>
      </c>
      <c r="H467" s="176">
        <v>6</v>
      </c>
      <c r="I467" s="177"/>
      <c r="J467" s="178">
        <f>ROUND(I467*H467,2)</f>
        <v>0</v>
      </c>
      <c r="K467" s="179"/>
      <c r="L467" s="38"/>
      <c r="M467" s="180" t="s">
        <v>3</v>
      </c>
      <c r="N467" s="181" t="s">
        <v>53</v>
      </c>
      <c r="O467" s="71"/>
      <c r="P467" s="182">
        <f>O467*H467</f>
        <v>0</v>
      </c>
      <c r="Q467" s="182">
        <v>0.34089999999999998</v>
      </c>
      <c r="R467" s="182">
        <f>Q467*H467</f>
        <v>2.0453999999999999</v>
      </c>
      <c r="S467" s="182">
        <v>0</v>
      </c>
      <c r="T467" s="183">
        <f>S467*H467</f>
        <v>0</v>
      </c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R467" s="184" t="s">
        <v>158</v>
      </c>
      <c r="AT467" s="184" t="s">
        <v>154</v>
      </c>
      <c r="AU467" s="184" t="s">
        <v>22</v>
      </c>
      <c r="AY467" s="17" t="s">
        <v>152</v>
      </c>
      <c r="BE467" s="185">
        <f>IF(N467="základní",J467,0)</f>
        <v>0</v>
      </c>
      <c r="BF467" s="185">
        <f>IF(N467="snížená",J467,0)</f>
        <v>0</v>
      </c>
      <c r="BG467" s="185">
        <f>IF(N467="zákl. přenesená",J467,0)</f>
        <v>0</v>
      </c>
      <c r="BH467" s="185">
        <f>IF(N467="sníž. přenesená",J467,0)</f>
        <v>0</v>
      </c>
      <c r="BI467" s="185">
        <f>IF(N467="nulová",J467,0)</f>
        <v>0</v>
      </c>
      <c r="BJ467" s="17" t="s">
        <v>89</v>
      </c>
      <c r="BK467" s="185">
        <f>ROUND(I467*H467,2)</f>
        <v>0</v>
      </c>
      <c r="BL467" s="17" t="s">
        <v>158</v>
      </c>
      <c r="BM467" s="184" t="s">
        <v>1538</v>
      </c>
    </row>
    <row r="468" s="2" customFormat="1">
      <c r="A468" s="37"/>
      <c r="B468" s="38"/>
      <c r="C468" s="37"/>
      <c r="D468" s="186" t="s">
        <v>160</v>
      </c>
      <c r="E468" s="37"/>
      <c r="F468" s="187" t="s">
        <v>1539</v>
      </c>
      <c r="G468" s="37"/>
      <c r="H468" s="37"/>
      <c r="I468" s="188"/>
      <c r="J468" s="37"/>
      <c r="K468" s="37"/>
      <c r="L468" s="38"/>
      <c r="M468" s="189"/>
      <c r="N468" s="190"/>
      <c r="O468" s="71"/>
      <c r="P468" s="71"/>
      <c r="Q468" s="71"/>
      <c r="R468" s="71"/>
      <c r="S468" s="71"/>
      <c r="T468" s="72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T468" s="17" t="s">
        <v>160</v>
      </c>
      <c r="AU468" s="17" t="s">
        <v>22</v>
      </c>
    </row>
    <row r="469" s="13" customFormat="1">
      <c r="A469" s="13"/>
      <c r="B469" s="193"/>
      <c r="C469" s="13"/>
      <c r="D469" s="191" t="s">
        <v>164</v>
      </c>
      <c r="E469" s="194" t="s">
        <v>3</v>
      </c>
      <c r="F469" s="195" t="s">
        <v>1540</v>
      </c>
      <c r="G469" s="13"/>
      <c r="H469" s="196">
        <v>1</v>
      </c>
      <c r="I469" s="197"/>
      <c r="J469" s="13"/>
      <c r="K469" s="13"/>
      <c r="L469" s="193"/>
      <c r="M469" s="198"/>
      <c r="N469" s="199"/>
      <c r="O469" s="199"/>
      <c r="P469" s="199"/>
      <c r="Q469" s="199"/>
      <c r="R469" s="199"/>
      <c r="S469" s="199"/>
      <c r="T469" s="200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194" t="s">
        <v>164</v>
      </c>
      <c r="AU469" s="194" t="s">
        <v>22</v>
      </c>
      <c r="AV469" s="13" t="s">
        <v>22</v>
      </c>
      <c r="AW469" s="13" t="s">
        <v>43</v>
      </c>
      <c r="AX469" s="13" t="s">
        <v>82</v>
      </c>
      <c r="AY469" s="194" t="s">
        <v>152</v>
      </c>
    </row>
    <row r="470" s="13" customFormat="1">
      <c r="A470" s="13"/>
      <c r="B470" s="193"/>
      <c r="C470" s="13"/>
      <c r="D470" s="191" t="s">
        <v>164</v>
      </c>
      <c r="E470" s="194" t="s">
        <v>3</v>
      </c>
      <c r="F470" s="195" t="s">
        <v>1541</v>
      </c>
      <c r="G470" s="13"/>
      <c r="H470" s="196">
        <v>1</v>
      </c>
      <c r="I470" s="197"/>
      <c r="J470" s="13"/>
      <c r="K470" s="13"/>
      <c r="L470" s="193"/>
      <c r="M470" s="198"/>
      <c r="N470" s="199"/>
      <c r="O470" s="199"/>
      <c r="P470" s="199"/>
      <c r="Q470" s="199"/>
      <c r="R470" s="199"/>
      <c r="S470" s="199"/>
      <c r="T470" s="200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194" t="s">
        <v>164</v>
      </c>
      <c r="AU470" s="194" t="s">
        <v>22</v>
      </c>
      <c r="AV470" s="13" t="s">
        <v>22</v>
      </c>
      <c r="AW470" s="13" t="s">
        <v>43</v>
      </c>
      <c r="AX470" s="13" t="s">
        <v>82</v>
      </c>
      <c r="AY470" s="194" t="s">
        <v>152</v>
      </c>
    </row>
    <row r="471" s="13" customFormat="1">
      <c r="A471" s="13"/>
      <c r="B471" s="193"/>
      <c r="C471" s="13"/>
      <c r="D471" s="191" t="s">
        <v>164</v>
      </c>
      <c r="E471" s="194" t="s">
        <v>3</v>
      </c>
      <c r="F471" s="195" t="s">
        <v>1542</v>
      </c>
      <c r="G471" s="13"/>
      <c r="H471" s="196">
        <v>1</v>
      </c>
      <c r="I471" s="197"/>
      <c r="J471" s="13"/>
      <c r="K471" s="13"/>
      <c r="L471" s="193"/>
      <c r="M471" s="198"/>
      <c r="N471" s="199"/>
      <c r="O471" s="199"/>
      <c r="P471" s="199"/>
      <c r="Q471" s="199"/>
      <c r="R471" s="199"/>
      <c r="S471" s="199"/>
      <c r="T471" s="200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194" t="s">
        <v>164</v>
      </c>
      <c r="AU471" s="194" t="s">
        <v>22</v>
      </c>
      <c r="AV471" s="13" t="s">
        <v>22</v>
      </c>
      <c r="AW471" s="13" t="s">
        <v>43</v>
      </c>
      <c r="AX471" s="13" t="s">
        <v>82</v>
      </c>
      <c r="AY471" s="194" t="s">
        <v>152</v>
      </c>
    </row>
    <row r="472" s="13" customFormat="1">
      <c r="A472" s="13"/>
      <c r="B472" s="193"/>
      <c r="C472" s="13"/>
      <c r="D472" s="191" t="s">
        <v>164</v>
      </c>
      <c r="E472" s="194" t="s">
        <v>3</v>
      </c>
      <c r="F472" s="195" t="s">
        <v>1543</v>
      </c>
      <c r="G472" s="13"/>
      <c r="H472" s="196">
        <v>1</v>
      </c>
      <c r="I472" s="197"/>
      <c r="J472" s="13"/>
      <c r="K472" s="13"/>
      <c r="L472" s="193"/>
      <c r="M472" s="198"/>
      <c r="N472" s="199"/>
      <c r="O472" s="199"/>
      <c r="P472" s="199"/>
      <c r="Q472" s="199"/>
      <c r="R472" s="199"/>
      <c r="S472" s="199"/>
      <c r="T472" s="200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194" t="s">
        <v>164</v>
      </c>
      <c r="AU472" s="194" t="s">
        <v>22</v>
      </c>
      <c r="AV472" s="13" t="s">
        <v>22</v>
      </c>
      <c r="AW472" s="13" t="s">
        <v>43</v>
      </c>
      <c r="AX472" s="13" t="s">
        <v>82</v>
      </c>
      <c r="AY472" s="194" t="s">
        <v>152</v>
      </c>
    </row>
    <row r="473" s="13" customFormat="1">
      <c r="A473" s="13"/>
      <c r="B473" s="193"/>
      <c r="C473" s="13"/>
      <c r="D473" s="191" t="s">
        <v>164</v>
      </c>
      <c r="E473" s="194" t="s">
        <v>3</v>
      </c>
      <c r="F473" s="195" t="s">
        <v>1407</v>
      </c>
      <c r="G473" s="13"/>
      <c r="H473" s="196">
        <v>1</v>
      </c>
      <c r="I473" s="197"/>
      <c r="J473" s="13"/>
      <c r="K473" s="13"/>
      <c r="L473" s="193"/>
      <c r="M473" s="198"/>
      <c r="N473" s="199"/>
      <c r="O473" s="199"/>
      <c r="P473" s="199"/>
      <c r="Q473" s="199"/>
      <c r="R473" s="199"/>
      <c r="S473" s="199"/>
      <c r="T473" s="200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194" t="s">
        <v>164</v>
      </c>
      <c r="AU473" s="194" t="s">
        <v>22</v>
      </c>
      <c r="AV473" s="13" t="s">
        <v>22</v>
      </c>
      <c r="AW473" s="13" t="s">
        <v>43</v>
      </c>
      <c r="AX473" s="13" t="s">
        <v>82</v>
      </c>
      <c r="AY473" s="194" t="s">
        <v>152</v>
      </c>
    </row>
    <row r="474" s="13" customFormat="1">
      <c r="A474" s="13"/>
      <c r="B474" s="193"/>
      <c r="C474" s="13"/>
      <c r="D474" s="191" t="s">
        <v>164</v>
      </c>
      <c r="E474" s="194" t="s">
        <v>3</v>
      </c>
      <c r="F474" s="195" t="s">
        <v>1364</v>
      </c>
      <c r="G474" s="13"/>
      <c r="H474" s="196">
        <v>1</v>
      </c>
      <c r="I474" s="197"/>
      <c r="J474" s="13"/>
      <c r="K474" s="13"/>
      <c r="L474" s="193"/>
      <c r="M474" s="198"/>
      <c r="N474" s="199"/>
      <c r="O474" s="199"/>
      <c r="P474" s="199"/>
      <c r="Q474" s="199"/>
      <c r="R474" s="199"/>
      <c r="S474" s="199"/>
      <c r="T474" s="200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194" t="s">
        <v>164</v>
      </c>
      <c r="AU474" s="194" t="s">
        <v>22</v>
      </c>
      <c r="AV474" s="13" t="s">
        <v>22</v>
      </c>
      <c r="AW474" s="13" t="s">
        <v>43</v>
      </c>
      <c r="AX474" s="13" t="s">
        <v>82</v>
      </c>
      <c r="AY474" s="194" t="s">
        <v>152</v>
      </c>
    </row>
    <row r="475" s="14" customFormat="1">
      <c r="A475" s="14"/>
      <c r="B475" s="201"/>
      <c r="C475" s="14"/>
      <c r="D475" s="191" t="s">
        <v>164</v>
      </c>
      <c r="E475" s="202" t="s">
        <v>3</v>
      </c>
      <c r="F475" s="203" t="s">
        <v>166</v>
      </c>
      <c r="G475" s="14"/>
      <c r="H475" s="204">
        <v>6</v>
      </c>
      <c r="I475" s="205"/>
      <c r="J475" s="14"/>
      <c r="K475" s="14"/>
      <c r="L475" s="201"/>
      <c r="M475" s="206"/>
      <c r="N475" s="207"/>
      <c r="O475" s="207"/>
      <c r="P475" s="207"/>
      <c r="Q475" s="207"/>
      <c r="R475" s="207"/>
      <c r="S475" s="207"/>
      <c r="T475" s="208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02" t="s">
        <v>164</v>
      </c>
      <c r="AU475" s="202" t="s">
        <v>22</v>
      </c>
      <c r="AV475" s="14" t="s">
        <v>158</v>
      </c>
      <c r="AW475" s="14" t="s">
        <v>43</v>
      </c>
      <c r="AX475" s="14" t="s">
        <v>89</v>
      </c>
      <c r="AY475" s="202" t="s">
        <v>152</v>
      </c>
    </row>
    <row r="476" s="2" customFormat="1" ht="16.5" customHeight="1">
      <c r="A476" s="37"/>
      <c r="B476" s="171"/>
      <c r="C476" s="212" t="s">
        <v>1544</v>
      </c>
      <c r="D476" s="212" t="s">
        <v>389</v>
      </c>
      <c r="E476" s="213" t="s">
        <v>1545</v>
      </c>
      <c r="F476" s="214" t="s">
        <v>1546</v>
      </c>
      <c r="G476" s="215" t="s">
        <v>259</v>
      </c>
      <c r="H476" s="216">
        <v>6</v>
      </c>
      <c r="I476" s="217"/>
      <c r="J476" s="218">
        <f>ROUND(I476*H476,2)</f>
        <v>0</v>
      </c>
      <c r="K476" s="219"/>
      <c r="L476" s="220"/>
      <c r="M476" s="221" t="s">
        <v>3</v>
      </c>
      <c r="N476" s="222" t="s">
        <v>53</v>
      </c>
      <c r="O476" s="71"/>
      <c r="P476" s="182">
        <f>O476*H476</f>
        <v>0</v>
      </c>
      <c r="Q476" s="182">
        <v>0.10299999999999999</v>
      </c>
      <c r="R476" s="182">
        <f>Q476*H476</f>
        <v>0.61799999999999999</v>
      </c>
      <c r="S476" s="182">
        <v>0</v>
      </c>
      <c r="T476" s="183">
        <f>S476*H476</f>
        <v>0</v>
      </c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R476" s="184" t="s">
        <v>195</v>
      </c>
      <c r="AT476" s="184" t="s">
        <v>389</v>
      </c>
      <c r="AU476" s="184" t="s">
        <v>22</v>
      </c>
      <c r="AY476" s="17" t="s">
        <v>152</v>
      </c>
      <c r="BE476" s="185">
        <f>IF(N476="základní",J476,0)</f>
        <v>0</v>
      </c>
      <c r="BF476" s="185">
        <f>IF(N476="snížená",J476,0)</f>
        <v>0</v>
      </c>
      <c r="BG476" s="185">
        <f>IF(N476="zákl. přenesená",J476,0)</f>
        <v>0</v>
      </c>
      <c r="BH476" s="185">
        <f>IF(N476="sníž. přenesená",J476,0)</f>
        <v>0</v>
      </c>
      <c r="BI476" s="185">
        <f>IF(N476="nulová",J476,0)</f>
        <v>0</v>
      </c>
      <c r="BJ476" s="17" t="s">
        <v>89</v>
      </c>
      <c r="BK476" s="185">
        <f>ROUND(I476*H476,2)</f>
        <v>0</v>
      </c>
      <c r="BL476" s="17" t="s">
        <v>158</v>
      </c>
      <c r="BM476" s="184" t="s">
        <v>1547</v>
      </c>
    </row>
    <row r="477" s="2" customFormat="1">
      <c r="A477" s="37"/>
      <c r="B477" s="38"/>
      <c r="C477" s="37"/>
      <c r="D477" s="186" t="s">
        <v>160</v>
      </c>
      <c r="E477" s="37"/>
      <c r="F477" s="187" t="s">
        <v>1548</v>
      </c>
      <c r="G477" s="37"/>
      <c r="H477" s="37"/>
      <c r="I477" s="188"/>
      <c r="J477" s="37"/>
      <c r="K477" s="37"/>
      <c r="L477" s="38"/>
      <c r="M477" s="189"/>
      <c r="N477" s="190"/>
      <c r="O477" s="71"/>
      <c r="P477" s="71"/>
      <c r="Q477" s="71"/>
      <c r="R477" s="71"/>
      <c r="S477" s="71"/>
      <c r="T477" s="72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T477" s="17" t="s">
        <v>160</v>
      </c>
      <c r="AU477" s="17" t="s">
        <v>22</v>
      </c>
    </row>
    <row r="478" s="13" customFormat="1">
      <c r="A478" s="13"/>
      <c r="B478" s="193"/>
      <c r="C478" s="13"/>
      <c r="D478" s="191" t="s">
        <v>164</v>
      </c>
      <c r="E478" s="194" t="s">
        <v>3</v>
      </c>
      <c r="F478" s="195" t="s">
        <v>1540</v>
      </c>
      <c r="G478" s="13"/>
      <c r="H478" s="196">
        <v>1</v>
      </c>
      <c r="I478" s="197"/>
      <c r="J478" s="13"/>
      <c r="K478" s="13"/>
      <c r="L478" s="193"/>
      <c r="M478" s="198"/>
      <c r="N478" s="199"/>
      <c r="O478" s="199"/>
      <c r="P478" s="199"/>
      <c r="Q478" s="199"/>
      <c r="R478" s="199"/>
      <c r="S478" s="199"/>
      <c r="T478" s="200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194" t="s">
        <v>164</v>
      </c>
      <c r="AU478" s="194" t="s">
        <v>22</v>
      </c>
      <c r="AV478" s="13" t="s">
        <v>22</v>
      </c>
      <c r="AW478" s="13" t="s">
        <v>43</v>
      </c>
      <c r="AX478" s="13" t="s">
        <v>82</v>
      </c>
      <c r="AY478" s="194" t="s">
        <v>152</v>
      </c>
    </row>
    <row r="479" s="13" customFormat="1">
      <c r="A479" s="13"/>
      <c r="B479" s="193"/>
      <c r="C479" s="13"/>
      <c r="D479" s="191" t="s">
        <v>164</v>
      </c>
      <c r="E479" s="194" t="s">
        <v>3</v>
      </c>
      <c r="F479" s="195" t="s">
        <v>1541</v>
      </c>
      <c r="G479" s="13"/>
      <c r="H479" s="196">
        <v>1</v>
      </c>
      <c r="I479" s="197"/>
      <c r="J479" s="13"/>
      <c r="K479" s="13"/>
      <c r="L479" s="193"/>
      <c r="M479" s="198"/>
      <c r="N479" s="199"/>
      <c r="O479" s="199"/>
      <c r="P479" s="199"/>
      <c r="Q479" s="199"/>
      <c r="R479" s="199"/>
      <c r="S479" s="199"/>
      <c r="T479" s="200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194" t="s">
        <v>164</v>
      </c>
      <c r="AU479" s="194" t="s">
        <v>22</v>
      </c>
      <c r="AV479" s="13" t="s">
        <v>22</v>
      </c>
      <c r="AW479" s="13" t="s">
        <v>43</v>
      </c>
      <c r="AX479" s="13" t="s">
        <v>82</v>
      </c>
      <c r="AY479" s="194" t="s">
        <v>152</v>
      </c>
    </row>
    <row r="480" s="13" customFormat="1">
      <c r="A480" s="13"/>
      <c r="B480" s="193"/>
      <c r="C480" s="13"/>
      <c r="D480" s="191" t="s">
        <v>164</v>
      </c>
      <c r="E480" s="194" t="s">
        <v>3</v>
      </c>
      <c r="F480" s="195" t="s">
        <v>1542</v>
      </c>
      <c r="G480" s="13"/>
      <c r="H480" s="196">
        <v>1</v>
      </c>
      <c r="I480" s="197"/>
      <c r="J480" s="13"/>
      <c r="K480" s="13"/>
      <c r="L480" s="193"/>
      <c r="M480" s="198"/>
      <c r="N480" s="199"/>
      <c r="O480" s="199"/>
      <c r="P480" s="199"/>
      <c r="Q480" s="199"/>
      <c r="R480" s="199"/>
      <c r="S480" s="199"/>
      <c r="T480" s="200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194" t="s">
        <v>164</v>
      </c>
      <c r="AU480" s="194" t="s">
        <v>22</v>
      </c>
      <c r="AV480" s="13" t="s">
        <v>22</v>
      </c>
      <c r="AW480" s="13" t="s">
        <v>43</v>
      </c>
      <c r="AX480" s="13" t="s">
        <v>82</v>
      </c>
      <c r="AY480" s="194" t="s">
        <v>152</v>
      </c>
    </row>
    <row r="481" s="13" customFormat="1">
      <c r="A481" s="13"/>
      <c r="B481" s="193"/>
      <c r="C481" s="13"/>
      <c r="D481" s="191" t="s">
        <v>164</v>
      </c>
      <c r="E481" s="194" t="s">
        <v>3</v>
      </c>
      <c r="F481" s="195" t="s">
        <v>1543</v>
      </c>
      <c r="G481" s="13"/>
      <c r="H481" s="196">
        <v>1</v>
      </c>
      <c r="I481" s="197"/>
      <c r="J481" s="13"/>
      <c r="K481" s="13"/>
      <c r="L481" s="193"/>
      <c r="M481" s="198"/>
      <c r="N481" s="199"/>
      <c r="O481" s="199"/>
      <c r="P481" s="199"/>
      <c r="Q481" s="199"/>
      <c r="R481" s="199"/>
      <c r="S481" s="199"/>
      <c r="T481" s="200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194" t="s">
        <v>164</v>
      </c>
      <c r="AU481" s="194" t="s">
        <v>22</v>
      </c>
      <c r="AV481" s="13" t="s">
        <v>22</v>
      </c>
      <c r="AW481" s="13" t="s">
        <v>43</v>
      </c>
      <c r="AX481" s="13" t="s">
        <v>82</v>
      </c>
      <c r="AY481" s="194" t="s">
        <v>152</v>
      </c>
    </row>
    <row r="482" s="13" customFormat="1">
      <c r="A482" s="13"/>
      <c r="B482" s="193"/>
      <c r="C482" s="13"/>
      <c r="D482" s="191" t="s">
        <v>164</v>
      </c>
      <c r="E482" s="194" t="s">
        <v>3</v>
      </c>
      <c r="F482" s="195" t="s">
        <v>1549</v>
      </c>
      <c r="G482" s="13"/>
      <c r="H482" s="196">
        <v>1</v>
      </c>
      <c r="I482" s="197"/>
      <c r="J482" s="13"/>
      <c r="K482" s="13"/>
      <c r="L482" s="193"/>
      <c r="M482" s="198"/>
      <c r="N482" s="199"/>
      <c r="O482" s="199"/>
      <c r="P482" s="199"/>
      <c r="Q482" s="199"/>
      <c r="R482" s="199"/>
      <c r="S482" s="199"/>
      <c r="T482" s="200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194" t="s">
        <v>164</v>
      </c>
      <c r="AU482" s="194" t="s">
        <v>22</v>
      </c>
      <c r="AV482" s="13" t="s">
        <v>22</v>
      </c>
      <c r="AW482" s="13" t="s">
        <v>43</v>
      </c>
      <c r="AX482" s="13" t="s">
        <v>82</v>
      </c>
      <c r="AY482" s="194" t="s">
        <v>152</v>
      </c>
    </row>
    <row r="483" s="13" customFormat="1">
      <c r="A483" s="13"/>
      <c r="B483" s="193"/>
      <c r="C483" s="13"/>
      <c r="D483" s="191" t="s">
        <v>164</v>
      </c>
      <c r="E483" s="194" t="s">
        <v>3</v>
      </c>
      <c r="F483" s="195" t="s">
        <v>1364</v>
      </c>
      <c r="G483" s="13"/>
      <c r="H483" s="196">
        <v>1</v>
      </c>
      <c r="I483" s="197"/>
      <c r="J483" s="13"/>
      <c r="K483" s="13"/>
      <c r="L483" s="193"/>
      <c r="M483" s="198"/>
      <c r="N483" s="199"/>
      <c r="O483" s="199"/>
      <c r="P483" s="199"/>
      <c r="Q483" s="199"/>
      <c r="R483" s="199"/>
      <c r="S483" s="199"/>
      <c r="T483" s="200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194" t="s">
        <v>164</v>
      </c>
      <c r="AU483" s="194" t="s">
        <v>22</v>
      </c>
      <c r="AV483" s="13" t="s">
        <v>22</v>
      </c>
      <c r="AW483" s="13" t="s">
        <v>43</v>
      </c>
      <c r="AX483" s="13" t="s">
        <v>82</v>
      </c>
      <c r="AY483" s="194" t="s">
        <v>152</v>
      </c>
    </row>
    <row r="484" s="14" customFormat="1">
      <c r="A484" s="14"/>
      <c r="B484" s="201"/>
      <c r="C484" s="14"/>
      <c r="D484" s="191" t="s">
        <v>164</v>
      </c>
      <c r="E484" s="202" t="s">
        <v>3</v>
      </c>
      <c r="F484" s="203" t="s">
        <v>166</v>
      </c>
      <c r="G484" s="14"/>
      <c r="H484" s="204">
        <v>6</v>
      </c>
      <c r="I484" s="205"/>
      <c r="J484" s="14"/>
      <c r="K484" s="14"/>
      <c r="L484" s="201"/>
      <c r="M484" s="206"/>
      <c r="N484" s="207"/>
      <c r="O484" s="207"/>
      <c r="P484" s="207"/>
      <c r="Q484" s="207"/>
      <c r="R484" s="207"/>
      <c r="S484" s="207"/>
      <c r="T484" s="208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02" t="s">
        <v>164</v>
      </c>
      <c r="AU484" s="202" t="s">
        <v>22</v>
      </c>
      <c r="AV484" s="14" t="s">
        <v>158</v>
      </c>
      <c r="AW484" s="14" t="s">
        <v>43</v>
      </c>
      <c r="AX484" s="14" t="s">
        <v>89</v>
      </c>
      <c r="AY484" s="202" t="s">
        <v>152</v>
      </c>
    </row>
    <row r="485" s="2" customFormat="1" ht="16.5" customHeight="1">
      <c r="A485" s="37"/>
      <c r="B485" s="171"/>
      <c r="C485" s="212" t="s">
        <v>1550</v>
      </c>
      <c r="D485" s="212" t="s">
        <v>389</v>
      </c>
      <c r="E485" s="213" t="s">
        <v>1551</v>
      </c>
      <c r="F485" s="214" t="s">
        <v>1552</v>
      </c>
      <c r="G485" s="215" t="s">
        <v>259</v>
      </c>
      <c r="H485" s="216">
        <v>6</v>
      </c>
      <c r="I485" s="217"/>
      <c r="J485" s="218">
        <f>ROUND(I485*H485,2)</f>
        <v>0</v>
      </c>
      <c r="K485" s="219"/>
      <c r="L485" s="220"/>
      <c r="M485" s="221" t="s">
        <v>3</v>
      </c>
      <c r="N485" s="222" t="s">
        <v>53</v>
      </c>
      <c r="O485" s="71"/>
      <c r="P485" s="182">
        <f>O485*H485</f>
        <v>0</v>
      </c>
      <c r="Q485" s="182">
        <v>0.059999999999999998</v>
      </c>
      <c r="R485" s="182">
        <f>Q485*H485</f>
        <v>0.35999999999999999</v>
      </c>
      <c r="S485" s="182">
        <v>0</v>
      </c>
      <c r="T485" s="183">
        <f>S485*H485</f>
        <v>0</v>
      </c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R485" s="184" t="s">
        <v>195</v>
      </c>
      <c r="AT485" s="184" t="s">
        <v>389</v>
      </c>
      <c r="AU485" s="184" t="s">
        <v>22</v>
      </c>
      <c r="AY485" s="17" t="s">
        <v>152</v>
      </c>
      <c r="BE485" s="185">
        <f>IF(N485="základní",J485,0)</f>
        <v>0</v>
      </c>
      <c r="BF485" s="185">
        <f>IF(N485="snížená",J485,0)</f>
        <v>0</v>
      </c>
      <c r="BG485" s="185">
        <f>IF(N485="zákl. přenesená",J485,0)</f>
        <v>0</v>
      </c>
      <c r="BH485" s="185">
        <f>IF(N485="sníž. přenesená",J485,0)</f>
        <v>0</v>
      </c>
      <c r="BI485" s="185">
        <f>IF(N485="nulová",J485,0)</f>
        <v>0</v>
      </c>
      <c r="BJ485" s="17" t="s">
        <v>89</v>
      </c>
      <c r="BK485" s="185">
        <f>ROUND(I485*H485,2)</f>
        <v>0</v>
      </c>
      <c r="BL485" s="17" t="s">
        <v>158</v>
      </c>
      <c r="BM485" s="184" t="s">
        <v>1553</v>
      </c>
    </row>
    <row r="486" s="2" customFormat="1">
      <c r="A486" s="37"/>
      <c r="B486" s="38"/>
      <c r="C486" s="37"/>
      <c r="D486" s="186" t="s">
        <v>160</v>
      </c>
      <c r="E486" s="37"/>
      <c r="F486" s="187" t="s">
        <v>1554</v>
      </c>
      <c r="G486" s="37"/>
      <c r="H486" s="37"/>
      <c r="I486" s="188"/>
      <c r="J486" s="37"/>
      <c r="K486" s="37"/>
      <c r="L486" s="38"/>
      <c r="M486" s="189"/>
      <c r="N486" s="190"/>
      <c r="O486" s="71"/>
      <c r="P486" s="71"/>
      <c r="Q486" s="71"/>
      <c r="R486" s="71"/>
      <c r="S486" s="71"/>
      <c r="T486" s="72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T486" s="17" t="s">
        <v>160</v>
      </c>
      <c r="AU486" s="17" t="s">
        <v>22</v>
      </c>
    </row>
    <row r="487" s="13" customFormat="1">
      <c r="A487" s="13"/>
      <c r="B487" s="193"/>
      <c r="C487" s="13"/>
      <c r="D487" s="191" t="s">
        <v>164</v>
      </c>
      <c r="E487" s="194" t="s">
        <v>3</v>
      </c>
      <c r="F487" s="195" t="s">
        <v>1540</v>
      </c>
      <c r="G487" s="13"/>
      <c r="H487" s="196">
        <v>1</v>
      </c>
      <c r="I487" s="197"/>
      <c r="J487" s="13"/>
      <c r="K487" s="13"/>
      <c r="L487" s="193"/>
      <c r="M487" s="198"/>
      <c r="N487" s="199"/>
      <c r="O487" s="199"/>
      <c r="P487" s="199"/>
      <c r="Q487" s="199"/>
      <c r="R487" s="199"/>
      <c r="S487" s="199"/>
      <c r="T487" s="200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194" t="s">
        <v>164</v>
      </c>
      <c r="AU487" s="194" t="s">
        <v>22</v>
      </c>
      <c r="AV487" s="13" t="s">
        <v>22</v>
      </c>
      <c r="AW487" s="13" t="s">
        <v>43</v>
      </c>
      <c r="AX487" s="13" t="s">
        <v>82</v>
      </c>
      <c r="AY487" s="194" t="s">
        <v>152</v>
      </c>
    </row>
    <row r="488" s="13" customFormat="1">
      <c r="A488" s="13"/>
      <c r="B488" s="193"/>
      <c r="C488" s="13"/>
      <c r="D488" s="191" t="s">
        <v>164</v>
      </c>
      <c r="E488" s="194" t="s">
        <v>3</v>
      </c>
      <c r="F488" s="195" t="s">
        <v>1541</v>
      </c>
      <c r="G488" s="13"/>
      <c r="H488" s="196">
        <v>1</v>
      </c>
      <c r="I488" s="197"/>
      <c r="J488" s="13"/>
      <c r="K488" s="13"/>
      <c r="L488" s="193"/>
      <c r="M488" s="198"/>
      <c r="N488" s="199"/>
      <c r="O488" s="199"/>
      <c r="P488" s="199"/>
      <c r="Q488" s="199"/>
      <c r="R488" s="199"/>
      <c r="S488" s="199"/>
      <c r="T488" s="200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194" t="s">
        <v>164</v>
      </c>
      <c r="AU488" s="194" t="s">
        <v>22</v>
      </c>
      <c r="AV488" s="13" t="s">
        <v>22</v>
      </c>
      <c r="AW488" s="13" t="s">
        <v>43</v>
      </c>
      <c r="AX488" s="13" t="s">
        <v>82</v>
      </c>
      <c r="AY488" s="194" t="s">
        <v>152</v>
      </c>
    </row>
    <row r="489" s="13" customFormat="1">
      <c r="A489" s="13"/>
      <c r="B489" s="193"/>
      <c r="C489" s="13"/>
      <c r="D489" s="191" t="s">
        <v>164</v>
      </c>
      <c r="E489" s="194" t="s">
        <v>3</v>
      </c>
      <c r="F489" s="195" t="s">
        <v>1542</v>
      </c>
      <c r="G489" s="13"/>
      <c r="H489" s="196">
        <v>1</v>
      </c>
      <c r="I489" s="197"/>
      <c r="J489" s="13"/>
      <c r="K489" s="13"/>
      <c r="L489" s="193"/>
      <c r="M489" s="198"/>
      <c r="N489" s="199"/>
      <c r="O489" s="199"/>
      <c r="P489" s="199"/>
      <c r="Q489" s="199"/>
      <c r="R489" s="199"/>
      <c r="S489" s="199"/>
      <c r="T489" s="200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194" t="s">
        <v>164</v>
      </c>
      <c r="AU489" s="194" t="s">
        <v>22</v>
      </c>
      <c r="AV489" s="13" t="s">
        <v>22</v>
      </c>
      <c r="AW489" s="13" t="s">
        <v>43</v>
      </c>
      <c r="AX489" s="13" t="s">
        <v>82</v>
      </c>
      <c r="AY489" s="194" t="s">
        <v>152</v>
      </c>
    </row>
    <row r="490" s="13" customFormat="1">
      <c r="A490" s="13"/>
      <c r="B490" s="193"/>
      <c r="C490" s="13"/>
      <c r="D490" s="191" t="s">
        <v>164</v>
      </c>
      <c r="E490" s="194" t="s">
        <v>3</v>
      </c>
      <c r="F490" s="195" t="s">
        <v>1543</v>
      </c>
      <c r="G490" s="13"/>
      <c r="H490" s="196">
        <v>1</v>
      </c>
      <c r="I490" s="197"/>
      <c r="J490" s="13"/>
      <c r="K490" s="13"/>
      <c r="L490" s="193"/>
      <c r="M490" s="198"/>
      <c r="N490" s="199"/>
      <c r="O490" s="199"/>
      <c r="P490" s="199"/>
      <c r="Q490" s="199"/>
      <c r="R490" s="199"/>
      <c r="S490" s="199"/>
      <c r="T490" s="200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194" t="s">
        <v>164</v>
      </c>
      <c r="AU490" s="194" t="s">
        <v>22</v>
      </c>
      <c r="AV490" s="13" t="s">
        <v>22</v>
      </c>
      <c r="AW490" s="13" t="s">
        <v>43</v>
      </c>
      <c r="AX490" s="13" t="s">
        <v>82</v>
      </c>
      <c r="AY490" s="194" t="s">
        <v>152</v>
      </c>
    </row>
    <row r="491" s="13" customFormat="1">
      <c r="A491" s="13"/>
      <c r="B491" s="193"/>
      <c r="C491" s="13"/>
      <c r="D491" s="191" t="s">
        <v>164</v>
      </c>
      <c r="E491" s="194" t="s">
        <v>3</v>
      </c>
      <c r="F491" s="195" t="s">
        <v>1407</v>
      </c>
      <c r="G491" s="13"/>
      <c r="H491" s="196">
        <v>1</v>
      </c>
      <c r="I491" s="197"/>
      <c r="J491" s="13"/>
      <c r="K491" s="13"/>
      <c r="L491" s="193"/>
      <c r="M491" s="198"/>
      <c r="N491" s="199"/>
      <c r="O491" s="199"/>
      <c r="P491" s="199"/>
      <c r="Q491" s="199"/>
      <c r="R491" s="199"/>
      <c r="S491" s="199"/>
      <c r="T491" s="200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194" t="s">
        <v>164</v>
      </c>
      <c r="AU491" s="194" t="s">
        <v>22</v>
      </c>
      <c r="AV491" s="13" t="s">
        <v>22</v>
      </c>
      <c r="AW491" s="13" t="s">
        <v>43</v>
      </c>
      <c r="AX491" s="13" t="s">
        <v>82</v>
      </c>
      <c r="AY491" s="194" t="s">
        <v>152</v>
      </c>
    </row>
    <row r="492" s="13" customFormat="1">
      <c r="A492" s="13"/>
      <c r="B492" s="193"/>
      <c r="C492" s="13"/>
      <c r="D492" s="191" t="s">
        <v>164</v>
      </c>
      <c r="E492" s="194" t="s">
        <v>3</v>
      </c>
      <c r="F492" s="195" t="s">
        <v>1364</v>
      </c>
      <c r="G492" s="13"/>
      <c r="H492" s="196">
        <v>1</v>
      </c>
      <c r="I492" s="197"/>
      <c r="J492" s="13"/>
      <c r="K492" s="13"/>
      <c r="L492" s="193"/>
      <c r="M492" s="198"/>
      <c r="N492" s="199"/>
      <c r="O492" s="199"/>
      <c r="P492" s="199"/>
      <c r="Q492" s="199"/>
      <c r="R492" s="199"/>
      <c r="S492" s="199"/>
      <c r="T492" s="200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194" t="s">
        <v>164</v>
      </c>
      <c r="AU492" s="194" t="s">
        <v>22</v>
      </c>
      <c r="AV492" s="13" t="s">
        <v>22</v>
      </c>
      <c r="AW492" s="13" t="s">
        <v>43</v>
      </c>
      <c r="AX492" s="13" t="s">
        <v>82</v>
      </c>
      <c r="AY492" s="194" t="s">
        <v>152</v>
      </c>
    </row>
    <row r="493" s="14" customFormat="1">
      <c r="A493" s="14"/>
      <c r="B493" s="201"/>
      <c r="C493" s="14"/>
      <c r="D493" s="191" t="s">
        <v>164</v>
      </c>
      <c r="E493" s="202" t="s">
        <v>3</v>
      </c>
      <c r="F493" s="203" t="s">
        <v>166</v>
      </c>
      <c r="G493" s="14"/>
      <c r="H493" s="204">
        <v>6</v>
      </c>
      <c r="I493" s="205"/>
      <c r="J493" s="14"/>
      <c r="K493" s="14"/>
      <c r="L493" s="201"/>
      <c r="M493" s="206"/>
      <c r="N493" s="207"/>
      <c r="O493" s="207"/>
      <c r="P493" s="207"/>
      <c r="Q493" s="207"/>
      <c r="R493" s="207"/>
      <c r="S493" s="207"/>
      <c r="T493" s="208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02" t="s">
        <v>164</v>
      </c>
      <c r="AU493" s="202" t="s">
        <v>22</v>
      </c>
      <c r="AV493" s="14" t="s">
        <v>158</v>
      </c>
      <c r="AW493" s="14" t="s">
        <v>43</v>
      </c>
      <c r="AX493" s="14" t="s">
        <v>89</v>
      </c>
      <c r="AY493" s="202" t="s">
        <v>152</v>
      </c>
    </row>
    <row r="494" s="2" customFormat="1" ht="24.15" customHeight="1">
      <c r="A494" s="37"/>
      <c r="B494" s="171"/>
      <c r="C494" s="212" t="s">
        <v>1555</v>
      </c>
      <c r="D494" s="212" t="s">
        <v>389</v>
      </c>
      <c r="E494" s="213" t="s">
        <v>1556</v>
      </c>
      <c r="F494" s="214" t="s">
        <v>1557</v>
      </c>
      <c r="G494" s="215" t="s">
        <v>259</v>
      </c>
      <c r="H494" s="216">
        <v>6</v>
      </c>
      <c r="I494" s="217"/>
      <c r="J494" s="218">
        <f>ROUND(I494*H494,2)</f>
        <v>0</v>
      </c>
      <c r="K494" s="219"/>
      <c r="L494" s="220"/>
      <c r="M494" s="221" t="s">
        <v>3</v>
      </c>
      <c r="N494" s="222" t="s">
        <v>53</v>
      </c>
      <c r="O494" s="71"/>
      <c r="P494" s="182">
        <f>O494*H494</f>
        <v>0</v>
      </c>
      <c r="Q494" s="182">
        <v>0.086999999999999994</v>
      </c>
      <c r="R494" s="182">
        <f>Q494*H494</f>
        <v>0.52200000000000002</v>
      </c>
      <c r="S494" s="182">
        <v>0</v>
      </c>
      <c r="T494" s="183">
        <f>S494*H494</f>
        <v>0</v>
      </c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R494" s="184" t="s">
        <v>195</v>
      </c>
      <c r="AT494" s="184" t="s">
        <v>389</v>
      </c>
      <c r="AU494" s="184" t="s">
        <v>22</v>
      </c>
      <c r="AY494" s="17" t="s">
        <v>152</v>
      </c>
      <c r="BE494" s="185">
        <f>IF(N494="základní",J494,0)</f>
        <v>0</v>
      </c>
      <c r="BF494" s="185">
        <f>IF(N494="snížená",J494,0)</f>
        <v>0</v>
      </c>
      <c r="BG494" s="185">
        <f>IF(N494="zákl. přenesená",J494,0)</f>
        <v>0</v>
      </c>
      <c r="BH494" s="185">
        <f>IF(N494="sníž. přenesená",J494,0)</f>
        <v>0</v>
      </c>
      <c r="BI494" s="185">
        <f>IF(N494="nulová",J494,0)</f>
        <v>0</v>
      </c>
      <c r="BJ494" s="17" t="s">
        <v>89</v>
      </c>
      <c r="BK494" s="185">
        <f>ROUND(I494*H494,2)</f>
        <v>0</v>
      </c>
      <c r="BL494" s="17" t="s">
        <v>158</v>
      </c>
      <c r="BM494" s="184" t="s">
        <v>1558</v>
      </c>
    </row>
    <row r="495" s="2" customFormat="1">
      <c r="A495" s="37"/>
      <c r="B495" s="38"/>
      <c r="C495" s="37"/>
      <c r="D495" s="186" t="s">
        <v>160</v>
      </c>
      <c r="E495" s="37"/>
      <c r="F495" s="187" t="s">
        <v>1559</v>
      </c>
      <c r="G495" s="37"/>
      <c r="H495" s="37"/>
      <c r="I495" s="188"/>
      <c r="J495" s="37"/>
      <c r="K495" s="37"/>
      <c r="L495" s="38"/>
      <c r="M495" s="189"/>
      <c r="N495" s="190"/>
      <c r="O495" s="71"/>
      <c r="P495" s="71"/>
      <c r="Q495" s="71"/>
      <c r="R495" s="71"/>
      <c r="S495" s="71"/>
      <c r="T495" s="72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T495" s="17" t="s">
        <v>160</v>
      </c>
      <c r="AU495" s="17" t="s">
        <v>22</v>
      </c>
    </row>
    <row r="496" s="13" customFormat="1">
      <c r="A496" s="13"/>
      <c r="B496" s="193"/>
      <c r="C496" s="13"/>
      <c r="D496" s="191" t="s">
        <v>164</v>
      </c>
      <c r="E496" s="194" t="s">
        <v>3</v>
      </c>
      <c r="F496" s="195" t="s">
        <v>1540</v>
      </c>
      <c r="G496" s="13"/>
      <c r="H496" s="196">
        <v>1</v>
      </c>
      <c r="I496" s="197"/>
      <c r="J496" s="13"/>
      <c r="K496" s="13"/>
      <c r="L496" s="193"/>
      <c r="M496" s="198"/>
      <c r="N496" s="199"/>
      <c r="O496" s="199"/>
      <c r="P496" s="199"/>
      <c r="Q496" s="199"/>
      <c r="R496" s="199"/>
      <c r="S496" s="199"/>
      <c r="T496" s="200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194" t="s">
        <v>164</v>
      </c>
      <c r="AU496" s="194" t="s">
        <v>22</v>
      </c>
      <c r="AV496" s="13" t="s">
        <v>22</v>
      </c>
      <c r="AW496" s="13" t="s">
        <v>43</v>
      </c>
      <c r="AX496" s="13" t="s">
        <v>82</v>
      </c>
      <c r="AY496" s="194" t="s">
        <v>152</v>
      </c>
    </row>
    <row r="497" s="13" customFormat="1">
      <c r="A497" s="13"/>
      <c r="B497" s="193"/>
      <c r="C497" s="13"/>
      <c r="D497" s="191" t="s">
        <v>164</v>
      </c>
      <c r="E497" s="194" t="s">
        <v>3</v>
      </c>
      <c r="F497" s="195" t="s">
        <v>1541</v>
      </c>
      <c r="G497" s="13"/>
      <c r="H497" s="196">
        <v>1</v>
      </c>
      <c r="I497" s="197"/>
      <c r="J497" s="13"/>
      <c r="K497" s="13"/>
      <c r="L497" s="193"/>
      <c r="M497" s="198"/>
      <c r="N497" s="199"/>
      <c r="O497" s="199"/>
      <c r="P497" s="199"/>
      <c r="Q497" s="199"/>
      <c r="R497" s="199"/>
      <c r="S497" s="199"/>
      <c r="T497" s="200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194" t="s">
        <v>164</v>
      </c>
      <c r="AU497" s="194" t="s">
        <v>22</v>
      </c>
      <c r="AV497" s="13" t="s">
        <v>22</v>
      </c>
      <c r="AW497" s="13" t="s">
        <v>43</v>
      </c>
      <c r="AX497" s="13" t="s">
        <v>82</v>
      </c>
      <c r="AY497" s="194" t="s">
        <v>152</v>
      </c>
    </row>
    <row r="498" s="13" customFormat="1">
      <c r="A498" s="13"/>
      <c r="B498" s="193"/>
      <c r="C498" s="13"/>
      <c r="D498" s="191" t="s">
        <v>164</v>
      </c>
      <c r="E498" s="194" t="s">
        <v>3</v>
      </c>
      <c r="F498" s="195" t="s">
        <v>1542</v>
      </c>
      <c r="G498" s="13"/>
      <c r="H498" s="196">
        <v>1</v>
      </c>
      <c r="I498" s="197"/>
      <c r="J498" s="13"/>
      <c r="K498" s="13"/>
      <c r="L498" s="193"/>
      <c r="M498" s="198"/>
      <c r="N498" s="199"/>
      <c r="O498" s="199"/>
      <c r="P498" s="199"/>
      <c r="Q498" s="199"/>
      <c r="R498" s="199"/>
      <c r="S498" s="199"/>
      <c r="T498" s="200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194" t="s">
        <v>164</v>
      </c>
      <c r="AU498" s="194" t="s">
        <v>22</v>
      </c>
      <c r="AV498" s="13" t="s">
        <v>22</v>
      </c>
      <c r="AW498" s="13" t="s">
        <v>43</v>
      </c>
      <c r="AX498" s="13" t="s">
        <v>82</v>
      </c>
      <c r="AY498" s="194" t="s">
        <v>152</v>
      </c>
    </row>
    <row r="499" s="13" customFormat="1">
      <c r="A499" s="13"/>
      <c r="B499" s="193"/>
      <c r="C499" s="13"/>
      <c r="D499" s="191" t="s">
        <v>164</v>
      </c>
      <c r="E499" s="194" t="s">
        <v>3</v>
      </c>
      <c r="F499" s="195" t="s">
        <v>1543</v>
      </c>
      <c r="G499" s="13"/>
      <c r="H499" s="196">
        <v>1</v>
      </c>
      <c r="I499" s="197"/>
      <c r="J499" s="13"/>
      <c r="K499" s="13"/>
      <c r="L499" s="193"/>
      <c r="M499" s="198"/>
      <c r="N499" s="199"/>
      <c r="O499" s="199"/>
      <c r="P499" s="199"/>
      <c r="Q499" s="199"/>
      <c r="R499" s="199"/>
      <c r="S499" s="199"/>
      <c r="T499" s="200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194" t="s">
        <v>164</v>
      </c>
      <c r="AU499" s="194" t="s">
        <v>22</v>
      </c>
      <c r="AV499" s="13" t="s">
        <v>22</v>
      </c>
      <c r="AW499" s="13" t="s">
        <v>43</v>
      </c>
      <c r="AX499" s="13" t="s">
        <v>82</v>
      </c>
      <c r="AY499" s="194" t="s">
        <v>152</v>
      </c>
    </row>
    <row r="500" s="13" customFormat="1">
      <c r="A500" s="13"/>
      <c r="B500" s="193"/>
      <c r="C500" s="13"/>
      <c r="D500" s="191" t="s">
        <v>164</v>
      </c>
      <c r="E500" s="194" t="s">
        <v>3</v>
      </c>
      <c r="F500" s="195" t="s">
        <v>1407</v>
      </c>
      <c r="G500" s="13"/>
      <c r="H500" s="196">
        <v>1</v>
      </c>
      <c r="I500" s="197"/>
      <c r="J500" s="13"/>
      <c r="K500" s="13"/>
      <c r="L500" s="193"/>
      <c r="M500" s="198"/>
      <c r="N500" s="199"/>
      <c r="O500" s="199"/>
      <c r="P500" s="199"/>
      <c r="Q500" s="199"/>
      <c r="R500" s="199"/>
      <c r="S500" s="199"/>
      <c r="T500" s="200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194" t="s">
        <v>164</v>
      </c>
      <c r="AU500" s="194" t="s">
        <v>22</v>
      </c>
      <c r="AV500" s="13" t="s">
        <v>22</v>
      </c>
      <c r="AW500" s="13" t="s">
        <v>43</v>
      </c>
      <c r="AX500" s="13" t="s">
        <v>82</v>
      </c>
      <c r="AY500" s="194" t="s">
        <v>152</v>
      </c>
    </row>
    <row r="501" s="13" customFormat="1">
      <c r="A501" s="13"/>
      <c r="B501" s="193"/>
      <c r="C501" s="13"/>
      <c r="D501" s="191" t="s">
        <v>164</v>
      </c>
      <c r="E501" s="194" t="s">
        <v>3</v>
      </c>
      <c r="F501" s="195" t="s">
        <v>1364</v>
      </c>
      <c r="G501" s="13"/>
      <c r="H501" s="196">
        <v>1</v>
      </c>
      <c r="I501" s="197"/>
      <c r="J501" s="13"/>
      <c r="K501" s="13"/>
      <c r="L501" s="193"/>
      <c r="M501" s="198"/>
      <c r="N501" s="199"/>
      <c r="O501" s="199"/>
      <c r="P501" s="199"/>
      <c r="Q501" s="199"/>
      <c r="R501" s="199"/>
      <c r="S501" s="199"/>
      <c r="T501" s="200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194" t="s">
        <v>164</v>
      </c>
      <c r="AU501" s="194" t="s">
        <v>22</v>
      </c>
      <c r="AV501" s="13" t="s">
        <v>22</v>
      </c>
      <c r="AW501" s="13" t="s">
        <v>43</v>
      </c>
      <c r="AX501" s="13" t="s">
        <v>82</v>
      </c>
      <c r="AY501" s="194" t="s">
        <v>152</v>
      </c>
    </row>
    <row r="502" s="14" customFormat="1">
      <c r="A502" s="14"/>
      <c r="B502" s="201"/>
      <c r="C502" s="14"/>
      <c r="D502" s="191" t="s">
        <v>164</v>
      </c>
      <c r="E502" s="202" t="s">
        <v>3</v>
      </c>
      <c r="F502" s="203" t="s">
        <v>166</v>
      </c>
      <c r="G502" s="14"/>
      <c r="H502" s="204">
        <v>6</v>
      </c>
      <c r="I502" s="205"/>
      <c r="J502" s="14"/>
      <c r="K502" s="14"/>
      <c r="L502" s="201"/>
      <c r="M502" s="206"/>
      <c r="N502" s="207"/>
      <c r="O502" s="207"/>
      <c r="P502" s="207"/>
      <c r="Q502" s="207"/>
      <c r="R502" s="207"/>
      <c r="S502" s="207"/>
      <c r="T502" s="208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02" t="s">
        <v>164</v>
      </c>
      <c r="AU502" s="202" t="s">
        <v>22</v>
      </c>
      <c r="AV502" s="14" t="s">
        <v>158</v>
      </c>
      <c r="AW502" s="14" t="s">
        <v>43</v>
      </c>
      <c r="AX502" s="14" t="s">
        <v>89</v>
      </c>
      <c r="AY502" s="202" t="s">
        <v>152</v>
      </c>
    </row>
    <row r="503" s="2" customFormat="1" ht="24.15" customHeight="1">
      <c r="A503" s="37"/>
      <c r="B503" s="171"/>
      <c r="C503" s="212" t="s">
        <v>1560</v>
      </c>
      <c r="D503" s="212" t="s">
        <v>389</v>
      </c>
      <c r="E503" s="213" t="s">
        <v>1561</v>
      </c>
      <c r="F503" s="214" t="s">
        <v>1562</v>
      </c>
      <c r="G503" s="215" t="s">
        <v>259</v>
      </c>
      <c r="H503" s="216">
        <v>6</v>
      </c>
      <c r="I503" s="217"/>
      <c r="J503" s="218">
        <f>ROUND(I503*H503,2)</f>
        <v>0</v>
      </c>
      <c r="K503" s="219"/>
      <c r="L503" s="220"/>
      <c r="M503" s="221" t="s">
        <v>3</v>
      </c>
      <c r="N503" s="222" t="s">
        <v>53</v>
      </c>
      <c r="O503" s="71"/>
      <c r="P503" s="182">
        <f>O503*H503</f>
        <v>0</v>
      </c>
      <c r="Q503" s="182">
        <v>0.17000000000000001</v>
      </c>
      <c r="R503" s="182">
        <f>Q503*H503</f>
        <v>1.02</v>
      </c>
      <c r="S503" s="182">
        <v>0</v>
      </c>
      <c r="T503" s="183">
        <f>S503*H503</f>
        <v>0</v>
      </c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R503" s="184" t="s">
        <v>195</v>
      </c>
      <c r="AT503" s="184" t="s">
        <v>389</v>
      </c>
      <c r="AU503" s="184" t="s">
        <v>22</v>
      </c>
      <c r="AY503" s="17" t="s">
        <v>152</v>
      </c>
      <c r="BE503" s="185">
        <f>IF(N503="základní",J503,0)</f>
        <v>0</v>
      </c>
      <c r="BF503" s="185">
        <f>IF(N503="snížená",J503,0)</f>
        <v>0</v>
      </c>
      <c r="BG503" s="185">
        <f>IF(N503="zákl. přenesená",J503,0)</f>
        <v>0</v>
      </c>
      <c r="BH503" s="185">
        <f>IF(N503="sníž. přenesená",J503,0)</f>
        <v>0</v>
      </c>
      <c r="BI503" s="185">
        <f>IF(N503="nulová",J503,0)</f>
        <v>0</v>
      </c>
      <c r="BJ503" s="17" t="s">
        <v>89</v>
      </c>
      <c r="BK503" s="185">
        <f>ROUND(I503*H503,2)</f>
        <v>0</v>
      </c>
      <c r="BL503" s="17" t="s">
        <v>158</v>
      </c>
      <c r="BM503" s="184" t="s">
        <v>1563</v>
      </c>
    </row>
    <row r="504" s="2" customFormat="1">
      <c r="A504" s="37"/>
      <c r="B504" s="38"/>
      <c r="C504" s="37"/>
      <c r="D504" s="186" t="s">
        <v>160</v>
      </c>
      <c r="E504" s="37"/>
      <c r="F504" s="187" t="s">
        <v>1564</v>
      </c>
      <c r="G504" s="37"/>
      <c r="H504" s="37"/>
      <c r="I504" s="188"/>
      <c r="J504" s="37"/>
      <c r="K504" s="37"/>
      <c r="L504" s="38"/>
      <c r="M504" s="189"/>
      <c r="N504" s="190"/>
      <c r="O504" s="71"/>
      <c r="P504" s="71"/>
      <c r="Q504" s="71"/>
      <c r="R504" s="71"/>
      <c r="S504" s="71"/>
      <c r="T504" s="72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T504" s="17" t="s">
        <v>160</v>
      </c>
      <c r="AU504" s="17" t="s">
        <v>22</v>
      </c>
    </row>
    <row r="505" s="13" customFormat="1">
      <c r="A505" s="13"/>
      <c r="B505" s="193"/>
      <c r="C505" s="13"/>
      <c r="D505" s="191" t="s">
        <v>164</v>
      </c>
      <c r="E505" s="194" t="s">
        <v>3</v>
      </c>
      <c r="F505" s="195" t="s">
        <v>1540</v>
      </c>
      <c r="G505" s="13"/>
      <c r="H505" s="196">
        <v>1</v>
      </c>
      <c r="I505" s="197"/>
      <c r="J505" s="13"/>
      <c r="K505" s="13"/>
      <c r="L505" s="193"/>
      <c r="M505" s="198"/>
      <c r="N505" s="199"/>
      <c r="O505" s="199"/>
      <c r="P505" s="199"/>
      <c r="Q505" s="199"/>
      <c r="R505" s="199"/>
      <c r="S505" s="199"/>
      <c r="T505" s="200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194" t="s">
        <v>164</v>
      </c>
      <c r="AU505" s="194" t="s">
        <v>22</v>
      </c>
      <c r="AV505" s="13" t="s">
        <v>22</v>
      </c>
      <c r="AW505" s="13" t="s">
        <v>43</v>
      </c>
      <c r="AX505" s="13" t="s">
        <v>82</v>
      </c>
      <c r="AY505" s="194" t="s">
        <v>152</v>
      </c>
    </row>
    <row r="506" s="13" customFormat="1">
      <c r="A506" s="13"/>
      <c r="B506" s="193"/>
      <c r="C506" s="13"/>
      <c r="D506" s="191" t="s">
        <v>164</v>
      </c>
      <c r="E506" s="194" t="s">
        <v>3</v>
      </c>
      <c r="F506" s="195" t="s">
        <v>1541</v>
      </c>
      <c r="G506" s="13"/>
      <c r="H506" s="196">
        <v>1</v>
      </c>
      <c r="I506" s="197"/>
      <c r="J506" s="13"/>
      <c r="K506" s="13"/>
      <c r="L506" s="193"/>
      <c r="M506" s="198"/>
      <c r="N506" s="199"/>
      <c r="O506" s="199"/>
      <c r="P506" s="199"/>
      <c r="Q506" s="199"/>
      <c r="R506" s="199"/>
      <c r="S506" s="199"/>
      <c r="T506" s="200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194" t="s">
        <v>164</v>
      </c>
      <c r="AU506" s="194" t="s">
        <v>22</v>
      </c>
      <c r="AV506" s="13" t="s">
        <v>22</v>
      </c>
      <c r="AW506" s="13" t="s">
        <v>43</v>
      </c>
      <c r="AX506" s="13" t="s">
        <v>82</v>
      </c>
      <c r="AY506" s="194" t="s">
        <v>152</v>
      </c>
    </row>
    <row r="507" s="13" customFormat="1">
      <c r="A507" s="13"/>
      <c r="B507" s="193"/>
      <c r="C507" s="13"/>
      <c r="D507" s="191" t="s">
        <v>164</v>
      </c>
      <c r="E507" s="194" t="s">
        <v>3</v>
      </c>
      <c r="F507" s="195" t="s">
        <v>1542</v>
      </c>
      <c r="G507" s="13"/>
      <c r="H507" s="196">
        <v>1</v>
      </c>
      <c r="I507" s="197"/>
      <c r="J507" s="13"/>
      <c r="K507" s="13"/>
      <c r="L507" s="193"/>
      <c r="M507" s="198"/>
      <c r="N507" s="199"/>
      <c r="O507" s="199"/>
      <c r="P507" s="199"/>
      <c r="Q507" s="199"/>
      <c r="R507" s="199"/>
      <c r="S507" s="199"/>
      <c r="T507" s="200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194" t="s">
        <v>164</v>
      </c>
      <c r="AU507" s="194" t="s">
        <v>22</v>
      </c>
      <c r="AV507" s="13" t="s">
        <v>22</v>
      </c>
      <c r="AW507" s="13" t="s">
        <v>43</v>
      </c>
      <c r="AX507" s="13" t="s">
        <v>82</v>
      </c>
      <c r="AY507" s="194" t="s">
        <v>152</v>
      </c>
    </row>
    <row r="508" s="13" customFormat="1">
      <c r="A508" s="13"/>
      <c r="B508" s="193"/>
      <c r="C508" s="13"/>
      <c r="D508" s="191" t="s">
        <v>164</v>
      </c>
      <c r="E508" s="194" t="s">
        <v>3</v>
      </c>
      <c r="F508" s="195" t="s">
        <v>1543</v>
      </c>
      <c r="G508" s="13"/>
      <c r="H508" s="196">
        <v>1</v>
      </c>
      <c r="I508" s="197"/>
      <c r="J508" s="13"/>
      <c r="K508" s="13"/>
      <c r="L508" s="193"/>
      <c r="M508" s="198"/>
      <c r="N508" s="199"/>
      <c r="O508" s="199"/>
      <c r="P508" s="199"/>
      <c r="Q508" s="199"/>
      <c r="R508" s="199"/>
      <c r="S508" s="199"/>
      <c r="T508" s="200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194" t="s">
        <v>164</v>
      </c>
      <c r="AU508" s="194" t="s">
        <v>22</v>
      </c>
      <c r="AV508" s="13" t="s">
        <v>22</v>
      </c>
      <c r="AW508" s="13" t="s">
        <v>43</v>
      </c>
      <c r="AX508" s="13" t="s">
        <v>82</v>
      </c>
      <c r="AY508" s="194" t="s">
        <v>152</v>
      </c>
    </row>
    <row r="509" s="13" customFormat="1">
      <c r="A509" s="13"/>
      <c r="B509" s="193"/>
      <c r="C509" s="13"/>
      <c r="D509" s="191" t="s">
        <v>164</v>
      </c>
      <c r="E509" s="194" t="s">
        <v>3</v>
      </c>
      <c r="F509" s="195" t="s">
        <v>1407</v>
      </c>
      <c r="G509" s="13"/>
      <c r="H509" s="196">
        <v>1</v>
      </c>
      <c r="I509" s="197"/>
      <c r="J509" s="13"/>
      <c r="K509" s="13"/>
      <c r="L509" s="193"/>
      <c r="M509" s="198"/>
      <c r="N509" s="199"/>
      <c r="O509" s="199"/>
      <c r="P509" s="199"/>
      <c r="Q509" s="199"/>
      <c r="R509" s="199"/>
      <c r="S509" s="199"/>
      <c r="T509" s="200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194" t="s">
        <v>164</v>
      </c>
      <c r="AU509" s="194" t="s">
        <v>22</v>
      </c>
      <c r="AV509" s="13" t="s">
        <v>22</v>
      </c>
      <c r="AW509" s="13" t="s">
        <v>43</v>
      </c>
      <c r="AX509" s="13" t="s">
        <v>82</v>
      </c>
      <c r="AY509" s="194" t="s">
        <v>152</v>
      </c>
    </row>
    <row r="510" s="13" customFormat="1">
      <c r="A510" s="13"/>
      <c r="B510" s="193"/>
      <c r="C510" s="13"/>
      <c r="D510" s="191" t="s">
        <v>164</v>
      </c>
      <c r="E510" s="194" t="s">
        <v>3</v>
      </c>
      <c r="F510" s="195" t="s">
        <v>1364</v>
      </c>
      <c r="G510" s="13"/>
      <c r="H510" s="196">
        <v>1</v>
      </c>
      <c r="I510" s="197"/>
      <c r="J510" s="13"/>
      <c r="K510" s="13"/>
      <c r="L510" s="193"/>
      <c r="M510" s="198"/>
      <c r="N510" s="199"/>
      <c r="O510" s="199"/>
      <c r="P510" s="199"/>
      <c r="Q510" s="199"/>
      <c r="R510" s="199"/>
      <c r="S510" s="199"/>
      <c r="T510" s="200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194" t="s">
        <v>164</v>
      </c>
      <c r="AU510" s="194" t="s">
        <v>22</v>
      </c>
      <c r="AV510" s="13" t="s">
        <v>22</v>
      </c>
      <c r="AW510" s="13" t="s">
        <v>43</v>
      </c>
      <c r="AX510" s="13" t="s">
        <v>82</v>
      </c>
      <c r="AY510" s="194" t="s">
        <v>152</v>
      </c>
    </row>
    <row r="511" s="14" customFormat="1">
      <c r="A511" s="14"/>
      <c r="B511" s="201"/>
      <c r="C511" s="14"/>
      <c r="D511" s="191" t="s">
        <v>164</v>
      </c>
      <c r="E511" s="202" t="s">
        <v>3</v>
      </c>
      <c r="F511" s="203" t="s">
        <v>166</v>
      </c>
      <c r="G511" s="14"/>
      <c r="H511" s="204">
        <v>6</v>
      </c>
      <c r="I511" s="205"/>
      <c r="J511" s="14"/>
      <c r="K511" s="14"/>
      <c r="L511" s="201"/>
      <c r="M511" s="206"/>
      <c r="N511" s="207"/>
      <c r="O511" s="207"/>
      <c r="P511" s="207"/>
      <c r="Q511" s="207"/>
      <c r="R511" s="207"/>
      <c r="S511" s="207"/>
      <c r="T511" s="208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02" t="s">
        <v>164</v>
      </c>
      <c r="AU511" s="202" t="s">
        <v>22</v>
      </c>
      <c r="AV511" s="14" t="s">
        <v>158</v>
      </c>
      <c r="AW511" s="14" t="s">
        <v>43</v>
      </c>
      <c r="AX511" s="14" t="s">
        <v>89</v>
      </c>
      <c r="AY511" s="202" t="s">
        <v>152</v>
      </c>
    </row>
    <row r="512" s="2" customFormat="1" ht="24.15" customHeight="1">
      <c r="A512" s="37"/>
      <c r="B512" s="171"/>
      <c r="C512" s="172" t="s">
        <v>1565</v>
      </c>
      <c r="D512" s="172" t="s">
        <v>154</v>
      </c>
      <c r="E512" s="173" t="s">
        <v>1566</v>
      </c>
      <c r="F512" s="174" t="s">
        <v>1567</v>
      </c>
      <c r="G512" s="175" t="s">
        <v>259</v>
      </c>
      <c r="H512" s="176">
        <v>4</v>
      </c>
      <c r="I512" s="177"/>
      <c r="J512" s="178">
        <f>ROUND(I512*H512,2)</f>
        <v>0</v>
      </c>
      <c r="K512" s="179"/>
      <c r="L512" s="38"/>
      <c r="M512" s="180" t="s">
        <v>3</v>
      </c>
      <c r="N512" s="181" t="s">
        <v>53</v>
      </c>
      <c r="O512" s="71"/>
      <c r="P512" s="182">
        <f>O512*H512</f>
        <v>0</v>
      </c>
      <c r="Q512" s="182">
        <v>0</v>
      </c>
      <c r="R512" s="182">
        <f>Q512*H512</f>
        <v>0</v>
      </c>
      <c r="S512" s="182">
        <v>0.050000000000000003</v>
      </c>
      <c r="T512" s="183">
        <f>S512*H512</f>
        <v>0.20000000000000001</v>
      </c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R512" s="184" t="s">
        <v>158</v>
      </c>
      <c r="AT512" s="184" t="s">
        <v>154</v>
      </c>
      <c r="AU512" s="184" t="s">
        <v>22</v>
      </c>
      <c r="AY512" s="17" t="s">
        <v>152</v>
      </c>
      <c r="BE512" s="185">
        <f>IF(N512="základní",J512,0)</f>
        <v>0</v>
      </c>
      <c r="BF512" s="185">
        <f>IF(N512="snížená",J512,0)</f>
        <v>0</v>
      </c>
      <c r="BG512" s="185">
        <f>IF(N512="zákl. přenesená",J512,0)</f>
        <v>0</v>
      </c>
      <c r="BH512" s="185">
        <f>IF(N512="sníž. přenesená",J512,0)</f>
        <v>0</v>
      </c>
      <c r="BI512" s="185">
        <f>IF(N512="nulová",J512,0)</f>
        <v>0</v>
      </c>
      <c r="BJ512" s="17" t="s">
        <v>89</v>
      </c>
      <c r="BK512" s="185">
        <f>ROUND(I512*H512,2)</f>
        <v>0</v>
      </c>
      <c r="BL512" s="17" t="s">
        <v>158</v>
      </c>
      <c r="BM512" s="184" t="s">
        <v>1568</v>
      </c>
    </row>
    <row r="513" s="2" customFormat="1">
      <c r="A513" s="37"/>
      <c r="B513" s="38"/>
      <c r="C513" s="37"/>
      <c r="D513" s="186" t="s">
        <v>160</v>
      </c>
      <c r="E513" s="37"/>
      <c r="F513" s="187" t="s">
        <v>1569</v>
      </c>
      <c r="G513" s="37"/>
      <c r="H513" s="37"/>
      <c r="I513" s="188"/>
      <c r="J513" s="37"/>
      <c r="K513" s="37"/>
      <c r="L513" s="38"/>
      <c r="M513" s="189"/>
      <c r="N513" s="190"/>
      <c r="O513" s="71"/>
      <c r="P513" s="71"/>
      <c r="Q513" s="71"/>
      <c r="R513" s="71"/>
      <c r="S513" s="71"/>
      <c r="T513" s="72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T513" s="17" t="s">
        <v>160</v>
      </c>
      <c r="AU513" s="17" t="s">
        <v>22</v>
      </c>
    </row>
    <row r="514" s="13" customFormat="1">
      <c r="A514" s="13"/>
      <c r="B514" s="193"/>
      <c r="C514" s="13"/>
      <c r="D514" s="191" t="s">
        <v>164</v>
      </c>
      <c r="E514" s="194" t="s">
        <v>3</v>
      </c>
      <c r="F514" s="195" t="s">
        <v>1419</v>
      </c>
      <c r="G514" s="13"/>
      <c r="H514" s="196">
        <v>1</v>
      </c>
      <c r="I514" s="197"/>
      <c r="J514" s="13"/>
      <c r="K514" s="13"/>
      <c r="L514" s="193"/>
      <c r="M514" s="198"/>
      <c r="N514" s="199"/>
      <c r="O514" s="199"/>
      <c r="P514" s="199"/>
      <c r="Q514" s="199"/>
      <c r="R514" s="199"/>
      <c r="S514" s="199"/>
      <c r="T514" s="200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194" t="s">
        <v>164</v>
      </c>
      <c r="AU514" s="194" t="s">
        <v>22</v>
      </c>
      <c r="AV514" s="13" t="s">
        <v>22</v>
      </c>
      <c r="AW514" s="13" t="s">
        <v>43</v>
      </c>
      <c r="AX514" s="13" t="s">
        <v>82</v>
      </c>
      <c r="AY514" s="194" t="s">
        <v>152</v>
      </c>
    </row>
    <row r="515" s="13" customFormat="1">
      <c r="A515" s="13"/>
      <c r="B515" s="193"/>
      <c r="C515" s="13"/>
      <c r="D515" s="191" t="s">
        <v>164</v>
      </c>
      <c r="E515" s="194" t="s">
        <v>3</v>
      </c>
      <c r="F515" s="195" t="s">
        <v>1420</v>
      </c>
      <c r="G515" s="13"/>
      <c r="H515" s="196">
        <v>1</v>
      </c>
      <c r="I515" s="197"/>
      <c r="J515" s="13"/>
      <c r="K515" s="13"/>
      <c r="L515" s="193"/>
      <c r="M515" s="198"/>
      <c r="N515" s="199"/>
      <c r="O515" s="199"/>
      <c r="P515" s="199"/>
      <c r="Q515" s="199"/>
      <c r="R515" s="199"/>
      <c r="S515" s="199"/>
      <c r="T515" s="200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194" t="s">
        <v>164</v>
      </c>
      <c r="AU515" s="194" t="s">
        <v>22</v>
      </c>
      <c r="AV515" s="13" t="s">
        <v>22</v>
      </c>
      <c r="AW515" s="13" t="s">
        <v>43</v>
      </c>
      <c r="AX515" s="13" t="s">
        <v>82</v>
      </c>
      <c r="AY515" s="194" t="s">
        <v>152</v>
      </c>
    </row>
    <row r="516" s="13" customFormat="1">
      <c r="A516" s="13"/>
      <c r="B516" s="193"/>
      <c r="C516" s="13"/>
      <c r="D516" s="191" t="s">
        <v>164</v>
      </c>
      <c r="E516" s="194" t="s">
        <v>3</v>
      </c>
      <c r="F516" s="195" t="s">
        <v>1426</v>
      </c>
      <c r="G516" s="13"/>
      <c r="H516" s="196">
        <v>1</v>
      </c>
      <c r="I516" s="197"/>
      <c r="J516" s="13"/>
      <c r="K516" s="13"/>
      <c r="L516" s="193"/>
      <c r="M516" s="198"/>
      <c r="N516" s="199"/>
      <c r="O516" s="199"/>
      <c r="P516" s="199"/>
      <c r="Q516" s="199"/>
      <c r="R516" s="199"/>
      <c r="S516" s="199"/>
      <c r="T516" s="200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194" t="s">
        <v>164</v>
      </c>
      <c r="AU516" s="194" t="s">
        <v>22</v>
      </c>
      <c r="AV516" s="13" t="s">
        <v>22</v>
      </c>
      <c r="AW516" s="13" t="s">
        <v>43</v>
      </c>
      <c r="AX516" s="13" t="s">
        <v>82</v>
      </c>
      <c r="AY516" s="194" t="s">
        <v>152</v>
      </c>
    </row>
    <row r="517" s="13" customFormat="1">
      <c r="A517" s="13"/>
      <c r="B517" s="193"/>
      <c r="C517" s="13"/>
      <c r="D517" s="191" t="s">
        <v>164</v>
      </c>
      <c r="E517" s="194" t="s">
        <v>3</v>
      </c>
      <c r="F517" s="195" t="s">
        <v>1421</v>
      </c>
      <c r="G517" s="13"/>
      <c r="H517" s="196">
        <v>1</v>
      </c>
      <c r="I517" s="197"/>
      <c r="J517" s="13"/>
      <c r="K517" s="13"/>
      <c r="L517" s="193"/>
      <c r="M517" s="198"/>
      <c r="N517" s="199"/>
      <c r="O517" s="199"/>
      <c r="P517" s="199"/>
      <c r="Q517" s="199"/>
      <c r="R517" s="199"/>
      <c r="S517" s="199"/>
      <c r="T517" s="200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194" t="s">
        <v>164</v>
      </c>
      <c r="AU517" s="194" t="s">
        <v>22</v>
      </c>
      <c r="AV517" s="13" t="s">
        <v>22</v>
      </c>
      <c r="AW517" s="13" t="s">
        <v>43</v>
      </c>
      <c r="AX517" s="13" t="s">
        <v>82</v>
      </c>
      <c r="AY517" s="194" t="s">
        <v>152</v>
      </c>
    </row>
    <row r="518" s="14" customFormat="1">
      <c r="A518" s="14"/>
      <c r="B518" s="201"/>
      <c r="C518" s="14"/>
      <c r="D518" s="191" t="s">
        <v>164</v>
      </c>
      <c r="E518" s="202" t="s">
        <v>3</v>
      </c>
      <c r="F518" s="203" t="s">
        <v>166</v>
      </c>
      <c r="G518" s="14"/>
      <c r="H518" s="204">
        <v>4</v>
      </c>
      <c r="I518" s="205"/>
      <c r="J518" s="14"/>
      <c r="K518" s="14"/>
      <c r="L518" s="201"/>
      <c r="M518" s="206"/>
      <c r="N518" s="207"/>
      <c r="O518" s="207"/>
      <c r="P518" s="207"/>
      <c r="Q518" s="207"/>
      <c r="R518" s="207"/>
      <c r="S518" s="207"/>
      <c r="T518" s="208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02" t="s">
        <v>164</v>
      </c>
      <c r="AU518" s="202" t="s">
        <v>22</v>
      </c>
      <c r="AV518" s="14" t="s">
        <v>158</v>
      </c>
      <c r="AW518" s="14" t="s">
        <v>43</v>
      </c>
      <c r="AX518" s="14" t="s">
        <v>89</v>
      </c>
      <c r="AY518" s="202" t="s">
        <v>152</v>
      </c>
    </row>
    <row r="519" s="2" customFormat="1" ht="24.15" customHeight="1">
      <c r="A519" s="37"/>
      <c r="B519" s="171"/>
      <c r="C519" s="172" t="s">
        <v>1570</v>
      </c>
      <c r="D519" s="172" t="s">
        <v>154</v>
      </c>
      <c r="E519" s="173" t="s">
        <v>1571</v>
      </c>
      <c r="F519" s="174" t="s">
        <v>1572</v>
      </c>
      <c r="G519" s="175" t="s">
        <v>259</v>
      </c>
      <c r="H519" s="176">
        <v>2</v>
      </c>
      <c r="I519" s="177"/>
      <c r="J519" s="178">
        <f>ROUND(I519*H519,2)</f>
        <v>0</v>
      </c>
      <c r="K519" s="179"/>
      <c r="L519" s="38"/>
      <c r="M519" s="180" t="s">
        <v>3</v>
      </c>
      <c r="N519" s="181" t="s">
        <v>53</v>
      </c>
      <c r="O519" s="71"/>
      <c r="P519" s="182">
        <f>O519*H519</f>
        <v>0</v>
      </c>
      <c r="Q519" s="182">
        <v>0.21734000000000001</v>
      </c>
      <c r="R519" s="182">
        <f>Q519*H519</f>
        <v>0.43468000000000001</v>
      </c>
      <c r="S519" s="182">
        <v>0</v>
      </c>
      <c r="T519" s="183">
        <f>S519*H519</f>
        <v>0</v>
      </c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R519" s="184" t="s">
        <v>158</v>
      </c>
      <c r="AT519" s="184" t="s">
        <v>154</v>
      </c>
      <c r="AU519" s="184" t="s">
        <v>22</v>
      </c>
      <c r="AY519" s="17" t="s">
        <v>152</v>
      </c>
      <c r="BE519" s="185">
        <f>IF(N519="základní",J519,0)</f>
        <v>0</v>
      </c>
      <c r="BF519" s="185">
        <f>IF(N519="snížená",J519,0)</f>
        <v>0</v>
      </c>
      <c r="BG519" s="185">
        <f>IF(N519="zákl. přenesená",J519,0)</f>
        <v>0</v>
      </c>
      <c r="BH519" s="185">
        <f>IF(N519="sníž. přenesená",J519,0)</f>
        <v>0</v>
      </c>
      <c r="BI519" s="185">
        <f>IF(N519="nulová",J519,0)</f>
        <v>0</v>
      </c>
      <c r="BJ519" s="17" t="s">
        <v>89</v>
      </c>
      <c r="BK519" s="185">
        <f>ROUND(I519*H519,2)</f>
        <v>0</v>
      </c>
      <c r="BL519" s="17" t="s">
        <v>158</v>
      </c>
      <c r="BM519" s="184" t="s">
        <v>1573</v>
      </c>
    </row>
    <row r="520" s="2" customFormat="1">
      <c r="A520" s="37"/>
      <c r="B520" s="38"/>
      <c r="C520" s="37"/>
      <c r="D520" s="186" t="s">
        <v>160</v>
      </c>
      <c r="E520" s="37"/>
      <c r="F520" s="187" t="s">
        <v>1574</v>
      </c>
      <c r="G520" s="37"/>
      <c r="H520" s="37"/>
      <c r="I520" s="188"/>
      <c r="J520" s="37"/>
      <c r="K520" s="37"/>
      <c r="L520" s="38"/>
      <c r="M520" s="189"/>
      <c r="N520" s="190"/>
      <c r="O520" s="71"/>
      <c r="P520" s="71"/>
      <c r="Q520" s="71"/>
      <c r="R520" s="71"/>
      <c r="S520" s="71"/>
      <c r="T520" s="72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T520" s="17" t="s">
        <v>160</v>
      </c>
      <c r="AU520" s="17" t="s">
        <v>22</v>
      </c>
    </row>
    <row r="521" s="13" customFormat="1">
      <c r="A521" s="13"/>
      <c r="B521" s="193"/>
      <c r="C521" s="13"/>
      <c r="D521" s="191" t="s">
        <v>164</v>
      </c>
      <c r="E521" s="194" t="s">
        <v>3</v>
      </c>
      <c r="F521" s="195" t="s">
        <v>1521</v>
      </c>
      <c r="G521" s="13"/>
      <c r="H521" s="196">
        <v>1</v>
      </c>
      <c r="I521" s="197"/>
      <c r="J521" s="13"/>
      <c r="K521" s="13"/>
      <c r="L521" s="193"/>
      <c r="M521" s="198"/>
      <c r="N521" s="199"/>
      <c r="O521" s="199"/>
      <c r="P521" s="199"/>
      <c r="Q521" s="199"/>
      <c r="R521" s="199"/>
      <c r="S521" s="199"/>
      <c r="T521" s="200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194" t="s">
        <v>164</v>
      </c>
      <c r="AU521" s="194" t="s">
        <v>22</v>
      </c>
      <c r="AV521" s="13" t="s">
        <v>22</v>
      </c>
      <c r="AW521" s="13" t="s">
        <v>43</v>
      </c>
      <c r="AX521" s="13" t="s">
        <v>82</v>
      </c>
      <c r="AY521" s="194" t="s">
        <v>152</v>
      </c>
    </row>
    <row r="522" s="13" customFormat="1">
      <c r="A522" s="13"/>
      <c r="B522" s="193"/>
      <c r="C522" s="13"/>
      <c r="D522" s="191" t="s">
        <v>164</v>
      </c>
      <c r="E522" s="194" t="s">
        <v>3</v>
      </c>
      <c r="F522" s="195" t="s">
        <v>1522</v>
      </c>
      <c r="G522" s="13"/>
      <c r="H522" s="196">
        <v>1</v>
      </c>
      <c r="I522" s="197"/>
      <c r="J522" s="13"/>
      <c r="K522" s="13"/>
      <c r="L522" s="193"/>
      <c r="M522" s="198"/>
      <c r="N522" s="199"/>
      <c r="O522" s="199"/>
      <c r="P522" s="199"/>
      <c r="Q522" s="199"/>
      <c r="R522" s="199"/>
      <c r="S522" s="199"/>
      <c r="T522" s="200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194" t="s">
        <v>164</v>
      </c>
      <c r="AU522" s="194" t="s">
        <v>22</v>
      </c>
      <c r="AV522" s="13" t="s">
        <v>22</v>
      </c>
      <c r="AW522" s="13" t="s">
        <v>43</v>
      </c>
      <c r="AX522" s="13" t="s">
        <v>82</v>
      </c>
      <c r="AY522" s="194" t="s">
        <v>152</v>
      </c>
    </row>
    <row r="523" s="14" customFormat="1">
      <c r="A523" s="14"/>
      <c r="B523" s="201"/>
      <c r="C523" s="14"/>
      <c r="D523" s="191" t="s">
        <v>164</v>
      </c>
      <c r="E523" s="202" t="s">
        <v>3</v>
      </c>
      <c r="F523" s="203" t="s">
        <v>166</v>
      </c>
      <c r="G523" s="14"/>
      <c r="H523" s="204">
        <v>2</v>
      </c>
      <c r="I523" s="205"/>
      <c r="J523" s="14"/>
      <c r="K523" s="14"/>
      <c r="L523" s="201"/>
      <c r="M523" s="206"/>
      <c r="N523" s="207"/>
      <c r="O523" s="207"/>
      <c r="P523" s="207"/>
      <c r="Q523" s="207"/>
      <c r="R523" s="207"/>
      <c r="S523" s="207"/>
      <c r="T523" s="208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02" t="s">
        <v>164</v>
      </c>
      <c r="AU523" s="202" t="s">
        <v>22</v>
      </c>
      <c r="AV523" s="14" t="s">
        <v>158</v>
      </c>
      <c r="AW523" s="14" t="s">
        <v>43</v>
      </c>
      <c r="AX523" s="14" t="s">
        <v>89</v>
      </c>
      <c r="AY523" s="202" t="s">
        <v>152</v>
      </c>
    </row>
    <row r="524" s="2" customFormat="1" ht="24.15" customHeight="1">
      <c r="A524" s="37"/>
      <c r="B524" s="171"/>
      <c r="C524" s="212" t="s">
        <v>1575</v>
      </c>
      <c r="D524" s="212" t="s">
        <v>389</v>
      </c>
      <c r="E524" s="213" t="s">
        <v>1576</v>
      </c>
      <c r="F524" s="214" t="s">
        <v>1577</v>
      </c>
      <c r="G524" s="215" t="s">
        <v>259</v>
      </c>
      <c r="H524" s="216">
        <v>2</v>
      </c>
      <c r="I524" s="217"/>
      <c r="J524" s="218">
        <f>ROUND(I524*H524,2)</f>
        <v>0</v>
      </c>
      <c r="K524" s="219"/>
      <c r="L524" s="220"/>
      <c r="M524" s="221" t="s">
        <v>3</v>
      </c>
      <c r="N524" s="222" t="s">
        <v>53</v>
      </c>
      <c r="O524" s="71"/>
      <c r="P524" s="182">
        <f>O524*H524</f>
        <v>0</v>
      </c>
      <c r="Q524" s="182">
        <v>0.054600000000000003</v>
      </c>
      <c r="R524" s="182">
        <f>Q524*H524</f>
        <v>0.10920000000000001</v>
      </c>
      <c r="S524" s="182">
        <v>0</v>
      </c>
      <c r="T524" s="183">
        <f>S524*H524</f>
        <v>0</v>
      </c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R524" s="184" t="s">
        <v>195</v>
      </c>
      <c r="AT524" s="184" t="s">
        <v>389</v>
      </c>
      <c r="AU524" s="184" t="s">
        <v>22</v>
      </c>
      <c r="AY524" s="17" t="s">
        <v>152</v>
      </c>
      <c r="BE524" s="185">
        <f>IF(N524="základní",J524,0)</f>
        <v>0</v>
      </c>
      <c r="BF524" s="185">
        <f>IF(N524="snížená",J524,0)</f>
        <v>0</v>
      </c>
      <c r="BG524" s="185">
        <f>IF(N524="zákl. přenesená",J524,0)</f>
        <v>0</v>
      </c>
      <c r="BH524" s="185">
        <f>IF(N524="sníž. přenesená",J524,0)</f>
        <v>0</v>
      </c>
      <c r="BI524" s="185">
        <f>IF(N524="nulová",J524,0)</f>
        <v>0</v>
      </c>
      <c r="BJ524" s="17" t="s">
        <v>89</v>
      </c>
      <c r="BK524" s="185">
        <f>ROUND(I524*H524,2)</f>
        <v>0</v>
      </c>
      <c r="BL524" s="17" t="s">
        <v>158</v>
      </c>
      <c r="BM524" s="184" t="s">
        <v>1578</v>
      </c>
    </row>
    <row r="525" s="2" customFormat="1">
      <c r="A525" s="37"/>
      <c r="B525" s="38"/>
      <c r="C525" s="37"/>
      <c r="D525" s="186" t="s">
        <v>160</v>
      </c>
      <c r="E525" s="37"/>
      <c r="F525" s="187" t="s">
        <v>1579</v>
      </c>
      <c r="G525" s="37"/>
      <c r="H525" s="37"/>
      <c r="I525" s="188"/>
      <c r="J525" s="37"/>
      <c r="K525" s="37"/>
      <c r="L525" s="38"/>
      <c r="M525" s="189"/>
      <c r="N525" s="190"/>
      <c r="O525" s="71"/>
      <c r="P525" s="71"/>
      <c r="Q525" s="71"/>
      <c r="R525" s="71"/>
      <c r="S525" s="71"/>
      <c r="T525" s="72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T525" s="17" t="s">
        <v>160</v>
      </c>
      <c r="AU525" s="17" t="s">
        <v>22</v>
      </c>
    </row>
    <row r="526" s="13" customFormat="1">
      <c r="A526" s="13"/>
      <c r="B526" s="193"/>
      <c r="C526" s="13"/>
      <c r="D526" s="191" t="s">
        <v>164</v>
      </c>
      <c r="E526" s="194" t="s">
        <v>3</v>
      </c>
      <c r="F526" s="195" t="s">
        <v>1521</v>
      </c>
      <c r="G526" s="13"/>
      <c r="H526" s="196">
        <v>1</v>
      </c>
      <c r="I526" s="197"/>
      <c r="J526" s="13"/>
      <c r="K526" s="13"/>
      <c r="L526" s="193"/>
      <c r="M526" s="198"/>
      <c r="N526" s="199"/>
      <c r="O526" s="199"/>
      <c r="P526" s="199"/>
      <c r="Q526" s="199"/>
      <c r="R526" s="199"/>
      <c r="S526" s="199"/>
      <c r="T526" s="200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194" t="s">
        <v>164</v>
      </c>
      <c r="AU526" s="194" t="s">
        <v>22</v>
      </c>
      <c r="AV526" s="13" t="s">
        <v>22</v>
      </c>
      <c r="AW526" s="13" t="s">
        <v>43</v>
      </c>
      <c r="AX526" s="13" t="s">
        <v>82</v>
      </c>
      <c r="AY526" s="194" t="s">
        <v>152</v>
      </c>
    </row>
    <row r="527" s="13" customFormat="1">
      <c r="A527" s="13"/>
      <c r="B527" s="193"/>
      <c r="C527" s="13"/>
      <c r="D527" s="191" t="s">
        <v>164</v>
      </c>
      <c r="E527" s="194" t="s">
        <v>3</v>
      </c>
      <c r="F527" s="195" t="s">
        <v>1522</v>
      </c>
      <c r="G527" s="13"/>
      <c r="H527" s="196">
        <v>1</v>
      </c>
      <c r="I527" s="197"/>
      <c r="J527" s="13"/>
      <c r="K527" s="13"/>
      <c r="L527" s="193"/>
      <c r="M527" s="198"/>
      <c r="N527" s="199"/>
      <c r="O527" s="199"/>
      <c r="P527" s="199"/>
      <c r="Q527" s="199"/>
      <c r="R527" s="199"/>
      <c r="S527" s="199"/>
      <c r="T527" s="200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194" t="s">
        <v>164</v>
      </c>
      <c r="AU527" s="194" t="s">
        <v>22</v>
      </c>
      <c r="AV527" s="13" t="s">
        <v>22</v>
      </c>
      <c r="AW527" s="13" t="s">
        <v>43</v>
      </c>
      <c r="AX527" s="13" t="s">
        <v>82</v>
      </c>
      <c r="AY527" s="194" t="s">
        <v>152</v>
      </c>
    </row>
    <row r="528" s="14" customFormat="1">
      <c r="A528" s="14"/>
      <c r="B528" s="201"/>
      <c r="C528" s="14"/>
      <c r="D528" s="191" t="s">
        <v>164</v>
      </c>
      <c r="E528" s="202" t="s">
        <v>3</v>
      </c>
      <c r="F528" s="203" t="s">
        <v>166</v>
      </c>
      <c r="G528" s="14"/>
      <c r="H528" s="204">
        <v>2</v>
      </c>
      <c r="I528" s="205"/>
      <c r="J528" s="14"/>
      <c r="K528" s="14"/>
      <c r="L528" s="201"/>
      <c r="M528" s="206"/>
      <c r="N528" s="207"/>
      <c r="O528" s="207"/>
      <c r="P528" s="207"/>
      <c r="Q528" s="207"/>
      <c r="R528" s="207"/>
      <c r="S528" s="207"/>
      <c r="T528" s="208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02" t="s">
        <v>164</v>
      </c>
      <c r="AU528" s="202" t="s">
        <v>22</v>
      </c>
      <c r="AV528" s="14" t="s">
        <v>158</v>
      </c>
      <c r="AW528" s="14" t="s">
        <v>43</v>
      </c>
      <c r="AX528" s="14" t="s">
        <v>89</v>
      </c>
      <c r="AY528" s="202" t="s">
        <v>152</v>
      </c>
    </row>
    <row r="529" s="2" customFormat="1" ht="24.15" customHeight="1">
      <c r="A529" s="37"/>
      <c r="B529" s="171"/>
      <c r="C529" s="172" t="s">
        <v>1580</v>
      </c>
      <c r="D529" s="172" t="s">
        <v>154</v>
      </c>
      <c r="E529" s="173" t="s">
        <v>1581</v>
      </c>
      <c r="F529" s="174" t="s">
        <v>1582</v>
      </c>
      <c r="G529" s="175" t="s">
        <v>259</v>
      </c>
      <c r="H529" s="176">
        <v>4</v>
      </c>
      <c r="I529" s="177"/>
      <c r="J529" s="178">
        <f>ROUND(I529*H529,2)</f>
        <v>0</v>
      </c>
      <c r="K529" s="179"/>
      <c r="L529" s="38"/>
      <c r="M529" s="180" t="s">
        <v>3</v>
      </c>
      <c r="N529" s="181" t="s">
        <v>53</v>
      </c>
      <c r="O529" s="71"/>
      <c r="P529" s="182">
        <f>O529*H529</f>
        <v>0</v>
      </c>
      <c r="Q529" s="182">
        <v>0</v>
      </c>
      <c r="R529" s="182">
        <f>Q529*H529</f>
        <v>0</v>
      </c>
      <c r="S529" s="182">
        <v>0.14999999999999999</v>
      </c>
      <c r="T529" s="183">
        <f>S529*H529</f>
        <v>0.59999999999999998</v>
      </c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R529" s="184" t="s">
        <v>158</v>
      </c>
      <c r="AT529" s="184" t="s">
        <v>154</v>
      </c>
      <c r="AU529" s="184" t="s">
        <v>22</v>
      </c>
      <c r="AY529" s="17" t="s">
        <v>152</v>
      </c>
      <c r="BE529" s="185">
        <f>IF(N529="základní",J529,0)</f>
        <v>0</v>
      </c>
      <c r="BF529" s="185">
        <f>IF(N529="snížená",J529,0)</f>
        <v>0</v>
      </c>
      <c r="BG529" s="185">
        <f>IF(N529="zákl. přenesená",J529,0)</f>
        <v>0</v>
      </c>
      <c r="BH529" s="185">
        <f>IF(N529="sníž. přenesená",J529,0)</f>
        <v>0</v>
      </c>
      <c r="BI529" s="185">
        <f>IF(N529="nulová",J529,0)</f>
        <v>0</v>
      </c>
      <c r="BJ529" s="17" t="s">
        <v>89</v>
      </c>
      <c r="BK529" s="185">
        <f>ROUND(I529*H529,2)</f>
        <v>0</v>
      </c>
      <c r="BL529" s="17" t="s">
        <v>158</v>
      </c>
      <c r="BM529" s="184" t="s">
        <v>1583</v>
      </c>
    </row>
    <row r="530" s="2" customFormat="1">
      <c r="A530" s="37"/>
      <c r="B530" s="38"/>
      <c r="C530" s="37"/>
      <c r="D530" s="186" t="s">
        <v>160</v>
      </c>
      <c r="E530" s="37"/>
      <c r="F530" s="187" t="s">
        <v>1584</v>
      </c>
      <c r="G530" s="37"/>
      <c r="H530" s="37"/>
      <c r="I530" s="188"/>
      <c r="J530" s="37"/>
      <c r="K530" s="37"/>
      <c r="L530" s="38"/>
      <c r="M530" s="189"/>
      <c r="N530" s="190"/>
      <c r="O530" s="71"/>
      <c r="P530" s="71"/>
      <c r="Q530" s="71"/>
      <c r="R530" s="71"/>
      <c r="S530" s="71"/>
      <c r="T530" s="72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T530" s="17" t="s">
        <v>160</v>
      </c>
      <c r="AU530" s="17" t="s">
        <v>22</v>
      </c>
    </row>
    <row r="531" s="13" customFormat="1">
      <c r="A531" s="13"/>
      <c r="B531" s="193"/>
      <c r="C531" s="13"/>
      <c r="D531" s="191" t="s">
        <v>164</v>
      </c>
      <c r="E531" s="194" t="s">
        <v>3</v>
      </c>
      <c r="F531" s="195" t="s">
        <v>1540</v>
      </c>
      <c r="G531" s="13"/>
      <c r="H531" s="196">
        <v>1</v>
      </c>
      <c r="I531" s="197"/>
      <c r="J531" s="13"/>
      <c r="K531" s="13"/>
      <c r="L531" s="193"/>
      <c r="M531" s="198"/>
      <c r="N531" s="199"/>
      <c r="O531" s="199"/>
      <c r="P531" s="199"/>
      <c r="Q531" s="199"/>
      <c r="R531" s="199"/>
      <c r="S531" s="199"/>
      <c r="T531" s="200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194" t="s">
        <v>164</v>
      </c>
      <c r="AU531" s="194" t="s">
        <v>22</v>
      </c>
      <c r="AV531" s="13" t="s">
        <v>22</v>
      </c>
      <c r="AW531" s="13" t="s">
        <v>43</v>
      </c>
      <c r="AX531" s="13" t="s">
        <v>82</v>
      </c>
      <c r="AY531" s="194" t="s">
        <v>152</v>
      </c>
    </row>
    <row r="532" s="13" customFormat="1">
      <c r="A532" s="13"/>
      <c r="B532" s="193"/>
      <c r="C532" s="13"/>
      <c r="D532" s="191" t="s">
        <v>164</v>
      </c>
      <c r="E532" s="194" t="s">
        <v>3</v>
      </c>
      <c r="F532" s="195" t="s">
        <v>1541</v>
      </c>
      <c r="G532" s="13"/>
      <c r="H532" s="196">
        <v>1</v>
      </c>
      <c r="I532" s="197"/>
      <c r="J532" s="13"/>
      <c r="K532" s="13"/>
      <c r="L532" s="193"/>
      <c r="M532" s="198"/>
      <c r="N532" s="199"/>
      <c r="O532" s="199"/>
      <c r="P532" s="199"/>
      <c r="Q532" s="199"/>
      <c r="R532" s="199"/>
      <c r="S532" s="199"/>
      <c r="T532" s="200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194" t="s">
        <v>164</v>
      </c>
      <c r="AU532" s="194" t="s">
        <v>22</v>
      </c>
      <c r="AV532" s="13" t="s">
        <v>22</v>
      </c>
      <c r="AW532" s="13" t="s">
        <v>43</v>
      </c>
      <c r="AX532" s="13" t="s">
        <v>82</v>
      </c>
      <c r="AY532" s="194" t="s">
        <v>152</v>
      </c>
    </row>
    <row r="533" s="13" customFormat="1">
      <c r="A533" s="13"/>
      <c r="B533" s="193"/>
      <c r="C533" s="13"/>
      <c r="D533" s="191" t="s">
        <v>164</v>
      </c>
      <c r="E533" s="194" t="s">
        <v>3</v>
      </c>
      <c r="F533" s="195" t="s">
        <v>1542</v>
      </c>
      <c r="G533" s="13"/>
      <c r="H533" s="196">
        <v>1</v>
      </c>
      <c r="I533" s="197"/>
      <c r="J533" s="13"/>
      <c r="K533" s="13"/>
      <c r="L533" s="193"/>
      <c r="M533" s="198"/>
      <c r="N533" s="199"/>
      <c r="O533" s="199"/>
      <c r="P533" s="199"/>
      <c r="Q533" s="199"/>
      <c r="R533" s="199"/>
      <c r="S533" s="199"/>
      <c r="T533" s="200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194" t="s">
        <v>164</v>
      </c>
      <c r="AU533" s="194" t="s">
        <v>22</v>
      </c>
      <c r="AV533" s="13" t="s">
        <v>22</v>
      </c>
      <c r="AW533" s="13" t="s">
        <v>43</v>
      </c>
      <c r="AX533" s="13" t="s">
        <v>82</v>
      </c>
      <c r="AY533" s="194" t="s">
        <v>152</v>
      </c>
    </row>
    <row r="534" s="13" customFormat="1">
      <c r="A534" s="13"/>
      <c r="B534" s="193"/>
      <c r="C534" s="13"/>
      <c r="D534" s="191" t="s">
        <v>164</v>
      </c>
      <c r="E534" s="194" t="s">
        <v>3</v>
      </c>
      <c r="F534" s="195" t="s">
        <v>1543</v>
      </c>
      <c r="G534" s="13"/>
      <c r="H534" s="196">
        <v>1</v>
      </c>
      <c r="I534" s="197"/>
      <c r="J534" s="13"/>
      <c r="K534" s="13"/>
      <c r="L534" s="193"/>
      <c r="M534" s="198"/>
      <c r="N534" s="199"/>
      <c r="O534" s="199"/>
      <c r="P534" s="199"/>
      <c r="Q534" s="199"/>
      <c r="R534" s="199"/>
      <c r="S534" s="199"/>
      <c r="T534" s="200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T534" s="194" t="s">
        <v>164</v>
      </c>
      <c r="AU534" s="194" t="s">
        <v>22</v>
      </c>
      <c r="AV534" s="13" t="s">
        <v>22</v>
      </c>
      <c r="AW534" s="13" t="s">
        <v>43</v>
      </c>
      <c r="AX534" s="13" t="s">
        <v>82</v>
      </c>
      <c r="AY534" s="194" t="s">
        <v>152</v>
      </c>
    </row>
    <row r="535" s="14" customFormat="1">
      <c r="A535" s="14"/>
      <c r="B535" s="201"/>
      <c r="C535" s="14"/>
      <c r="D535" s="191" t="s">
        <v>164</v>
      </c>
      <c r="E535" s="202" t="s">
        <v>3</v>
      </c>
      <c r="F535" s="203" t="s">
        <v>166</v>
      </c>
      <c r="G535" s="14"/>
      <c r="H535" s="204">
        <v>4</v>
      </c>
      <c r="I535" s="205"/>
      <c r="J535" s="14"/>
      <c r="K535" s="14"/>
      <c r="L535" s="201"/>
      <c r="M535" s="206"/>
      <c r="N535" s="207"/>
      <c r="O535" s="207"/>
      <c r="P535" s="207"/>
      <c r="Q535" s="207"/>
      <c r="R535" s="207"/>
      <c r="S535" s="207"/>
      <c r="T535" s="208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T535" s="202" t="s">
        <v>164</v>
      </c>
      <c r="AU535" s="202" t="s">
        <v>22</v>
      </c>
      <c r="AV535" s="14" t="s">
        <v>158</v>
      </c>
      <c r="AW535" s="14" t="s">
        <v>43</v>
      </c>
      <c r="AX535" s="14" t="s">
        <v>89</v>
      </c>
      <c r="AY535" s="202" t="s">
        <v>152</v>
      </c>
    </row>
    <row r="536" s="2" customFormat="1" ht="24.15" customHeight="1">
      <c r="A536" s="37"/>
      <c r="B536" s="171"/>
      <c r="C536" s="172" t="s">
        <v>1585</v>
      </c>
      <c r="D536" s="172" t="s">
        <v>154</v>
      </c>
      <c r="E536" s="173" t="s">
        <v>1586</v>
      </c>
      <c r="F536" s="174" t="s">
        <v>1587</v>
      </c>
      <c r="G536" s="175" t="s">
        <v>259</v>
      </c>
      <c r="H536" s="176">
        <v>6</v>
      </c>
      <c r="I536" s="177"/>
      <c r="J536" s="178">
        <f>ROUND(I536*H536,2)</f>
        <v>0</v>
      </c>
      <c r="K536" s="179"/>
      <c r="L536" s="38"/>
      <c r="M536" s="180" t="s">
        <v>3</v>
      </c>
      <c r="N536" s="181" t="s">
        <v>53</v>
      </c>
      <c r="O536" s="71"/>
      <c r="P536" s="182">
        <f>O536*H536</f>
        <v>0</v>
      </c>
      <c r="Q536" s="182">
        <v>0.21734000000000001</v>
      </c>
      <c r="R536" s="182">
        <f>Q536*H536</f>
        <v>1.3040400000000001</v>
      </c>
      <c r="S536" s="182">
        <v>0</v>
      </c>
      <c r="T536" s="183">
        <f>S536*H536</f>
        <v>0</v>
      </c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R536" s="184" t="s">
        <v>158</v>
      </c>
      <c r="AT536" s="184" t="s">
        <v>154</v>
      </c>
      <c r="AU536" s="184" t="s">
        <v>22</v>
      </c>
      <c r="AY536" s="17" t="s">
        <v>152</v>
      </c>
      <c r="BE536" s="185">
        <f>IF(N536="základní",J536,0)</f>
        <v>0</v>
      </c>
      <c r="BF536" s="185">
        <f>IF(N536="snížená",J536,0)</f>
        <v>0</v>
      </c>
      <c r="BG536" s="185">
        <f>IF(N536="zákl. přenesená",J536,0)</f>
        <v>0</v>
      </c>
      <c r="BH536" s="185">
        <f>IF(N536="sníž. přenesená",J536,0)</f>
        <v>0</v>
      </c>
      <c r="BI536" s="185">
        <f>IF(N536="nulová",J536,0)</f>
        <v>0</v>
      </c>
      <c r="BJ536" s="17" t="s">
        <v>89</v>
      </c>
      <c r="BK536" s="185">
        <f>ROUND(I536*H536,2)</f>
        <v>0</v>
      </c>
      <c r="BL536" s="17" t="s">
        <v>158</v>
      </c>
      <c r="BM536" s="184" t="s">
        <v>1588</v>
      </c>
    </row>
    <row r="537" s="2" customFormat="1">
      <c r="A537" s="37"/>
      <c r="B537" s="38"/>
      <c r="C537" s="37"/>
      <c r="D537" s="186" t="s">
        <v>160</v>
      </c>
      <c r="E537" s="37"/>
      <c r="F537" s="187" t="s">
        <v>1589</v>
      </c>
      <c r="G537" s="37"/>
      <c r="H537" s="37"/>
      <c r="I537" s="188"/>
      <c r="J537" s="37"/>
      <c r="K537" s="37"/>
      <c r="L537" s="38"/>
      <c r="M537" s="189"/>
      <c r="N537" s="190"/>
      <c r="O537" s="71"/>
      <c r="P537" s="71"/>
      <c r="Q537" s="71"/>
      <c r="R537" s="71"/>
      <c r="S537" s="71"/>
      <c r="T537" s="72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T537" s="17" t="s">
        <v>160</v>
      </c>
      <c r="AU537" s="17" t="s">
        <v>22</v>
      </c>
    </row>
    <row r="538" s="13" customFormat="1">
      <c r="A538" s="13"/>
      <c r="B538" s="193"/>
      <c r="C538" s="13"/>
      <c r="D538" s="191" t="s">
        <v>164</v>
      </c>
      <c r="E538" s="194" t="s">
        <v>3</v>
      </c>
      <c r="F538" s="195" t="s">
        <v>1540</v>
      </c>
      <c r="G538" s="13"/>
      <c r="H538" s="196">
        <v>1</v>
      </c>
      <c r="I538" s="197"/>
      <c r="J538" s="13"/>
      <c r="K538" s="13"/>
      <c r="L538" s="193"/>
      <c r="M538" s="198"/>
      <c r="N538" s="199"/>
      <c r="O538" s="199"/>
      <c r="P538" s="199"/>
      <c r="Q538" s="199"/>
      <c r="R538" s="199"/>
      <c r="S538" s="199"/>
      <c r="T538" s="200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194" t="s">
        <v>164</v>
      </c>
      <c r="AU538" s="194" t="s">
        <v>22</v>
      </c>
      <c r="AV538" s="13" t="s">
        <v>22</v>
      </c>
      <c r="AW538" s="13" t="s">
        <v>43</v>
      </c>
      <c r="AX538" s="13" t="s">
        <v>82</v>
      </c>
      <c r="AY538" s="194" t="s">
        <v>152</v>
      </c>
    </row>
    <row r="539" s="13" customFormat="1">
      <c r="A539" s="13"/>
      <c r="B539" s="193"/>
      <c r="C539" s="13"/>
      <c r="D539" s="191" t="s">
        <v>164</v>
      </c>
      <c r="E539" s="194" t="s">
        <v>3</v>
      </c>
      <c r="F539" s="195" t="s">
        <v>1541</v>
      </c>
      <c r="G539" s="13"/>
      <c r="H539" s="196">
        <v>1</v>
      </c>
      <c r="I539" s="197"/>
      <c r="J539" s="13"/>
      <c r="K539" s="13"/>
      <c r="L539" s="193"/>
      <c r="M539" s="198"/>
      <c r="N539" s="199"/>
      <c r="O539" s="199"/>
      <c r="P539" s="199"/>
      <c r="Q539" s="199"/>
      <c r="R539" s="199"/>
      <c r="S539" s="199"/>
      <c r="T539" s="200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194" t="s">
        <v>164</v>
      </c>
      <c r="AU539" s="194" t="s">
        <v>22</v>
      </c>
      <c r="AV539" s="13" t="s">
        <v>22</v>
      </c>
      <c r="AW539" s="13" t="s">
        <v>43</v>
      </c>
      <c r="AX539" s="13" t="s">
        <v>82</v>
      </c>
      <c r="AY539" s="194" t="s">
        <v>152</v>
      </c>
    </row>
    <row r="540" s="13" customFormat="1">
      <c r="A540" s="13"/>
      <c r="B540" s="193"/>
      <c r="C540" s="13"/>
      <c r="D540" s="191" t="s">
        <v>164</v>
      </c>
      <c r="E540" s="194" t="s">
        <v>3</v>
      </c>
      <c r="F540" s="195" t="s">
        <v>1542</v>
      </c>
      <c r="G540" s="13"/>
      <c r="H540" s="196">
        <v>1</v>
      </c>
      <c r="I540" s="197"/>
      <c r="J540" s="13"/>
      <c r="K540" s="13"/>
      <c r="L540" s="193"/>
      <c r="M540" s="198"/>
      <c r="N540" s="199"/>
      <c r="O540" s="199"/>
      <c r="P540" s="199"/>
      <c r="Q540" s="199"/>
      <c r="R540" s="199"/>
      <c r="S540" s="199"/>
      <c r="T540" s="200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194" t="s">
        <v>164</v>
      </c>
      <c r="AU540" s="194" t="s">
        <v>22</v>
      </c>
      <c r="AV540" s="13" t="s">
        <v>22</v>
      </c>
      <c r="AW540" s="13" t="s">
        <v>43</v>
      </c>
      <c r="AX540" s="13" t="s">
        <v>82</v>
      </c>
      <c r="AY540" s="194" t="s">
        <v>152</v>
      </c>
    </row>
    <row r="541" s="13" customFormat="1">
      <c r="A541" s="13"/>
      <c r="B541" s="193"/>
      <c r="C541" s="13"/>
      <c r="D541" s="191" t="s">
        <v>164</v>
      </c>
      <c r="E541" s="194" t="s">
        <v>3</v>
      </c>
      <c r="F541" s="195" t="s">
        <v>1543</v>
      </c>
      <c r="G541" s="13"/>
      <c r="H541" s="196">
        <v>1</v>
      </c>
      <c r="I541" s="197"/>
      <c r="J541" s="13"/>
      <c r="K541" s="13"/>
      <c r="L541" s="193"/>
      <c r="M541" s="198"/>
      <c r="N541" s="199"/>
      <c r="O541" s="199"/>
      <c r="P541" s="199"/>
      <c r="Q541" s="199"/>
      <c r="R541" s="199"/>
      <c r="S541" s="199"/>
      <c r="T541" s="200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194" t="s">
        <v>164</v>
      </c>
      <c r="AU541" s="194" t="s">
        <v>22</v>
      </c>
      <c r="AV541" s="13" t="s">
        <v>22</v>
      </c>
      <c r="AW541" s="13" t="s">
        <v>43</v>
      </c>
      <c r="AX541" s="13" t="s">
        <v>82</v>
      </c>
      <c r="AY541" s="194" t="s">
        <v>152</v>
      </c>
    </row>
    <row r="542" s="13" customFormat="1">
      <c r="A542" s="13"/>
      <c r="B542" s="193"/>
      <c r="C542" s="13"/>
      <c r="D542" s="191" t="s">
        <v>164</v>
      </c>
      <c r="E542" s="194" t="s">
        <v>3</v>
      </c>
      <c r="F542" s="195" t="s">
        <v>1407</v>
      </c>
      <c r="G542" s="13"/>
      <c r="H542" s="196">
        <v>1</v>
      </c>
      <c r="I542" s="197"/>
      <c r="J542" s="13"/>
      <c r="K542" s="13"/>
      <c r="L542" s="193"/>
      <c r="M542" s="198"/>
      <c r="N542" s="199"/>
      <c r="O542" s="199"/>
      <c r="P542" s="199"/>
      <c r="Q542" s="199"/>
      <c r="R542" s="199"/>
      <c r="S542" s="199"/>
      <c r="T542" s="200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194" t="s">
        <v>164</v>
      </c>
      <c r="AU542" s="194" t="s">
        <v>22</v>
      </c>
      <c r="AV542" s="13" t="s">
        <v>22</v>
      </c>
      <c r="AW542" s="13" t="s">
        <v>43</v>
      </c>
      <c r="AX542" s="13" t="s">
        <v>82</v>
      </c>
      <c r="AY542" s="194" t="s">
        <v>152</v>
      </c>
    </row>
    <row r="543" s="13" customFormat="1">
      <c r="A543" s="13"/>
      <c r="B543" s="193"/>
      <c r="C543" s="13"/>
      <c r="D543" s="191" t="s">
        <v>164</v>
      </c>
      <c r="E543" s="194" t="s">
        <v>3</v>
      </c>
      <c r="F543" s="195" t="s">
        <v>1364</v>
      </c>
      <c r="G543" s="13"/>
      <c r="H543" s="196">
        <v>1</v>
      </c>
      <c r="I543" s="197"/>
      <c r="J543" s="13"/>
      <c r="K543" s="13"/>
      <c r="L543" s="193"/>
      <c r="M543" s="198"/>
      <c r="N543" s="199"/>
      <c r="O543" s="199"/>
      <c r="P543" s="199"/>
      <c r="Q543" s="199"/>
      <c r="R543" s="199"/>
      <c r="S543" s="199"/>
      <c r="T543" s="200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T543" s="194" t="s">
        <v>164</v>
      </c>
      <c r="AU543" s="194" t="s">
        <v>22</v>
      </c>
      <c r="AV543" s="13" t="s">
        <v>22</v>
      </c>
      <c r="AW543" s="13" t="s">
        <v>43</v>
      </c>
      <c r="AX543" s="13" t="s">
        <v>82</v>
      </c>
      <c r="AY543" s="194" t="s">
        <v>152</v>
      </c>
    </row>
    <row r="544" s="14" customFormat="1">
      <c r="A544" s="14"/>
      <c r="B544" s="201"/>
      <c r="C544" s="14"/>
      <c r="D544" s="191" t="s">
        <v>164</v>
      </c>
      <c r="E544" s="202" t="s">
        <v>3</v>
      </c>
      <c r="F544" s="203" t="s">
        <v>166</v>
      </c>
      <c r="G544" s="14"/>
      <c r="H544" s="204">
        <v>6</v>
      </c>
      <c r="I544" s="205"/>
      <c r="J544" s="14"/>
      <c r="K544" s="14"/>
      <c r="L544" s="201"/>
      <c r="M544" s="206"/>
      <c r="N544" s="207"/>
      <c r="O544" s="207"/>
      <c r="P544" s="207"/>
      <c r="Q544" s="207"/>
      <c r="R544" s="207"/>
      <c r="S544" s="207"/>
      <c r="T544" s="208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02" t="s">
        <v>164</v>
      </c>
      <c r="AU544" s="202" t="s">
        <v>22</v>
      </c>
      <c r="AV544" s="14" t="s">
        <v>158</v>
      </c>
      <c r="AW544" s="14" t="s">
        <v>43</v>
      </c>
      <c r="AX544" s="14" t="s">
        <v>89</v>
      </c>
      <c r="AY544" s="202" t="s">
        <v>152</v>
      </c>
    </row>
    <row r="545" s="2" customFormat="1" ht="16.5" customHeight="1">
      <c r="A545" s="37"/>
      <c r="B545" s="171"/>
      <c r="C545" s="212" t="s">
        <v>1590</v>
      </c>
      <c r="D545" s="212" t="s">
        <v>389</v>
      </c>
      <c r="E545" s="213" t="s">
        <v>1591</v>
      </c>
      <c r="F545" s="214" t="s">
        <v>1592</v>
      </c>
      <c r="G545" s="215" t="s">
        <v>259</v>
      </c>
      <c r="H545" s="216">
        <v>4</v>
      </c>
      <c r="I545" s="217"/>
      <c r="J545" s="218">
        <f>ROUND(I545*H545,2)</f>
        <v>0</v>
      </c>
      <c r="K545" s="219"/>
      <c r="L545" s="220"/>
      <c r="M545" s="221" t="s">
        <v>3</v>
      </c>
      <c r="N545" s="222" t="s">
        <v>53</v>
      </c>
      <c r="O545" s="71"/>
      <c r="P545" s="182">
        <f>O545*H545</f>
        <v>0</v>
      </c>
      <c r="Q545" s="182">
        <v>0.050599999999999999</v>
      </c>
      <c r="R545" s="182">
        <f>Q545*H545</f>
        <v>0.2024</v>
      </c>
      <c r="S545" s="182">
        <v>0</v>
      </c>
      <c r="T545" s="183">
        <f>S545*H545</f>
        <v>0</v>
      </c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R545" s="184" t="s">
        <v>195</v>
      </c>
      <c r="AT545" s="184" t="s">
        <v>389</v>
      </c>
      <c r="AU545" s="184" t="s">
        <v>22</v>
      </c>
      <c r="AY545" s="17" t="s">
        <v>152</v>
      </c>
      <c r="BE545" s="185">
        <f>IF(N545="základní",J545,0)</f>
        <v>0</v>
      </c>
      <c r="BF545" s="185">
        <f>IF(N545="snížená",J545,0)</f>
        <v>0</v>
      </c>
      <c r="BG545" s="185">
        <f>IF(N545="zákl. přenesená",J545,0)</f>
        <v>0</v>
      </c>
      <c r="BH545" s="185">
        <f>IF(N545="sníž. přenesená",J545,0)</f>
        <v>0</v>
      </c>
      <c r="BI545" s="185">
        <f>IF(N545="nulová",J545,0)</f>
        <v>0</v>
      </c>
      <c r="BJ545" s="17" t="s">
        <v>89</v>
      </c>
      <c r="BK545" s="185">
        <f>ROUND(I545*H545,2)</f>
        <v>0</v>
      </c>
      <c r="BL545" s="17" t="s">
        <v>158</v>
      </c>
      <c r="BM545" s="184" t="s">
        <v>1593</v>
      </c>
    </row>
    <row r="546" s="2" customFormat="1">
      <c r="A546" s="37"/>
      <c r="B546" s="38"/>
      <c r="C546" s="37"/>
      <c r="D546" s="186" t="s">
        <v>160</v>
      </c>
      <c r="E546" s="37"/>
      <c r="F546" s="187" t="s">
        <v>1594</v>
      </c>
      <c r="G546" s="37"/>
      <c r="H546" s="37"/>
      <c r="I546" s="188"/>
      <c r="J546" s="37"/>
      <c r="K546" s="37"/>
      <c r="L546" s="38"/>
      <c r="M546" s="189"/>
      <c r="N546" s="190"/>
      <c r="O546" s="71"/>
      <c r="P546" s="71"/>
      <c r="Q546" s="71"/>
      <c r="R546" s="71"/>
      <c r="S546" s="71"/>
      <c r="T546" s="72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T546" s="17" t="s">
        <v>160</v>
      </c>
      <c r="AU546" s="17" t="s">
        <v>22</v>
      </c>
    </row>
    <row r="547" s="13" customFormat="1">
      <c r="A547" s="13"/>
      <c r="B547" s="193"/>
      <c r="C547" s="13"/>
      <c r="D547" s="191" t="s">
        <v>164</v>
      </c>
      <c r="E547" s="194" t="s">
        <v>3</v>
      </c>
      <c r="F547" s="195" t="s">
        <v>1540</v>
      </c>
      <c r="G547" s="13"/>
      <c r="H547" s="196">
        <v>1</v>
      </c>
      <c r="I547" s="197"/>
      <c r="J547" s="13"/>
      <c r="K547" s="13"/>
      <c r="L547" s="193"/>
      <c r="M547" s="198"/>
      <c r="N547" s="199"/>
      <c r="O547" s="199"/>
      <c r="P547" s="199"/>
      <c r="Q547" s="199"/>
      <c r="R547" s="199"/>
      <c r="S547" s="199"/>
      <c r="T547" s="200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194" t="s">
        <v>164</v>
      </c>
      <c r="AU547" s="194" t="s">
        <v>22</v>
      </c>
      <c r="AV547" s="13" t="s">
        <v>22</v>
      </c>
      <c r="AW547" s="13" t="s">
        <v>43</v>
      </c>
      <c r="AX547" s="13" t="s">
        <v>82</v>
      </c>
      <c r="AY547" s="194" t="s">
        <v>152</v>
      </c>
    </row>
    <row r="548" s="13" customFormat="1">
      <c r="A548" s="13"/>
      <c r="B548" s="193"/>
      <c r="C548" s="13"/>
      <c r="D548" s="191" t="s">
        <v>164</v>
      </c>
      <c r="E548" s="194" t="s">
        <v>3</v>
      </c>
      <c r="F548" s="195" t="s">
        <v>1541</v>
      </c>
      <c r="G548" s="13"/>
      <c r="H548" s="196">
        <v>1</v>
      </c>
      <c r="I548" s="197"/>
      <c r="J548" s="13"/>
      <c r="K548" s="13"/>
      <c r="L548" s="193"/>
      <c r="M548" s="198"/>
      <c r="N548" s="199"/>
      <c r="O548" s="199"/>
      <c r="P548" s="199"/>
      <c r="Q548" s="199"/>
      <c r="R548" s="199"/>
      <c r="S548" s="199"/>
      <c r="T548" s="200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194" t="s">
        <v>164</v>
      </c>
      <c r="AU548" s="194" t="s">
        <v>22</v>
      </c>
      <c r="AV548" s="13" t="s">
        <v>22</v>
      </c>
      <c r="AW548" s="13" t="s">
        <v>43</v>
      </c>
      <c r="AX548" s="13" t="s">
        <v>82</v>
      </c>
      <c r="AY548" s="194" t="s">
        <v>152</v>
      </c>
    </row>
    <row r="549" s="13" customFormat="1">
      <c r="A549" s="13"/>
      <c r="B549" s="193"/>
      <c r="C549" s="13"/>
      <c r="D549" s="191" t="s">
        <v>164</v>
      </c>
      <c r="E549" s="194" t="s">
        <v>3</v>
      </c>
      <c r="F549" s="195" t="s">
        <v>1542</v>
      </c>
      <c r="G549" s="13"/>
      <c r="H549" s="196">
        <v>1</v>
      </c>
      <c r="I549" s="197"/>
      <c r="J549" s="13"/>
      <c r="K549" s="13"/>
      <c r="L549" s="193"/>
      <c r="M549" s="198"/>
      <c r="N549" s="199"/>
      <c r="O549" s="199"/>
      <c r="P549" s="199"/>
      <c r="Q549" s="199"/>
      <c r="R549" s="199"/>
      <c r="S549" s="199"/>
      <c r="T549" s="200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194" t="s">
        <v>164</v>
      </c>
      <c r="AU549" s="194" t="s">
        <v>22</v>
      </c>
      <c r="AV549" s="13" t="s">
        <v>22</v>
      </c>
      <c r="AW549" s="13" t="s">
        <v>43</v>
      </c>
      <c r="AX549" s="13" t="s">
        <v>82</v>
      </c>
      <c r="AY549" s="194" t="s">
        <v>152</v>
      </c>
    </row>
    <row r="550" s="13" customFormat="1">
      <c r="A550" s="13"/>
      <c r="B550" s="193"/>
      <c r="C550" s="13"/>
      <c r="D550" s="191" t="s">
        <v>164</v>
      </c>
      <c r="E550" s="194" t="s">
        <v>3</v>
      </c>
      <c r="F550" s="195" t="s">
        <v>1543</v>
      </c>
      <c r="G550" s="13"/>
      <c r="H550" s="196">
        <v>1</v>
      </c>
      <c r="I550" s="197"/>
      <c r="J550" s="13"/>
      <c r="K550" s="13"/>
      <c r="L550" s="193"/>
      <c r="M550" s="198"/>
      <c r="N550" s="199"/>
      <c r="O550" s="199"/>
      <c r="P550" s="199"/>
      <c r="Q550" s="199"/>
      <c r="R550" s="199"/>
      <c r="S550" s="199"/>
      <c r="T550" s="200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194" t="s">
        <v>164</v>
      </c>
      <c r="AU550" s="194" t="s">
        <v>22</v>
      </c>
      <c r="AV550" s="13" t="s">
        <v>22</v>
      </c>
      <c r="AW550" s="13" t="s">
        <v>43</v>
      </c>
      <c r="AX550" s="13" t="s">
        <v>82</v>
      </c>
      <c r="AY550" s="194" t="s">
        <v>152</v>
      </c>
    </row>
    <row r="551" s="14" customFormat="1">
      <c r="A551" s="14"/>
      <c r="B551" s="201"/>
      <c r="C551" s="14"/>
      <c r="D551" s="191" t="s">
        <v>164</v>
      </c>
      <c r="E551" s="202" t="s">
        <v>3</v>
      </c>
      <c r="F551" s="203" t="s">
        <v>166</v>
      </c>
      <c r="G551" s="14"/>
      <c r="H551" s="204">
        <v>4</v>
      </c>
      <c r="I551" s="205"/>
      <c r="J551" s="14"/>
      <c r="K551" s="14"/>
      <c r="L551" s="201"/>
      <c r="M551" s="206"/>
      <c r="N551" s="207"/>
      <c r="O551" s="207"/>
      <c r="P551" s="207"/>
      <c r="Q551" s="207"/>
      <c r="R551" s="207"/>
      <c r="S551" s="207"/>
      <c r="T551" s="208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02" t="s">
        <v>164</v>
      </c>
      <c r="AU551" s="202" t="s">
        <v>22</v>
      </c>
      <c r="AV551" s="14" t="s">
        <v>158</v>
      </c>
      <c r="AW551" s="14" t="s">
        <v>43</v>
      </c>
      <c r="AX551" s="14" t="s">
        <v>89</v>
      </c>
      <c r="AY551" s="202" t="s">
        <v>152</v>
      </c>
    </row>
    <row r="552" s="2" customFormat="1" ht="16.5" customHeight="1">
      <c r="A552" s="37"/>
      <c r="B552" s="171"/>
      <c r="C552" s="212" t="s">
        <v>1595</v>
      </c>
      <c r="D552" s="212" t="s">
        <v>389</v>
      </c>
      <c r="E552" s="213" t="s">
        <v>1596</v>
      </c>
      <c r="F552" s="214" t="s">
        <v>1597</v>
      </c>
      <c r="G552" s="215" t="s">
        <v>259</v>
      </c>
      <c r="H552" s="216">
        <v>4</v>
      </c>
      <c r="I552" s="217"/>
      <c r="J552" s="218">
        <f>ROUND(I552*H552,2)</f>
        <v>0</v>
      </c>
      <c r="K552" s="219"/>
      <c r="L552" s="220"/>
      <c r="M552" s="221" t="s">
        <v>3</v>
      </c>
      <c r="N552" s="222" t="s">
        <v>53</v>
      </c>
      <c r="O552" s="71"/>
      <c r="P552" s="182">
        <f>O552*H552</f>
        <v>0</v>
      </c>
      <c r="Q552" s="182">
        <v>0.0071999999999999998</v>
      </c>
      <c r="R552" s="182">
        <f>Q552*H552</f>
        <v>0.028799999999999999</v>
      </c>
      <c r="S552" s="182">
        <v>0</v>
      </c>
      <c r="T552" s="183">
        <f>S552*H552</f>
        <v>0</v>
      </c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R552" s="184" t="s">
        <v>195</v>
      </c>
      <c r="AT552" s="184" t="s">
        <v>389</v>
      </c>
      <c r="AU552" s="184" t="s">
        <v>22</v>
      </c>
      <c r="AY552" s="17" t="s">
        <v>152</v>
      </c>
      <c r="BE552" s="185">
        <f>IF(N552="základní",J552,0)</f>
        <v>0</v>
      </c>
      <c r="BF552" s="185">
        <f>IF(N552="snížená",J552,0)</f>
        <v>0</v>
      </c>
      <c r="BG552" s="185">
        <f>IF(N552="zákl. přenesená",J552,0)</f>
        <v>0</v>
      </c>
      <c r="BH552" s="185">
        <f>IF(N552="sníž. přenesená",J552,0)</f>
        <v>0</v>
      </c>
      <c r="BI552" s="185">
        <f>IF(N552="nulová",J552,0)</f>
        <v>0</v>
      </c>
      <c r="BJ552" s="17" t="s">
        <v>89</v>
      </c>
      <c r="BK552" s="185">
        <f>ROUND(I552*H552,2)</f>
        <v>0</v>
      </c>
      <c r="BL552" s="17" t="s">
        <v>158</v>
      </c>
      <c r="BM552" s="184" t="s">
        <v>1598</v>
      </c>
    </row>
    <row r="553" s="2" customFormat="1">
      <c r="A553" s="37"/>
      <c r="B553" s="38"/>
      <c r="C553" s="37"/>
      <c r="D553" s="186" t="s">
        <v>160</v>
      </c>
      <c r="E553" s="37"/>
      <c r="F553" s="187" t="s">
        <v>1599</v>
      </c>
      <c r="G553" s="37"/>
      <c r="H553" s="37"/>
      <c r="I553" s="188"/>
      <c r="J553" s="37"/>
      <c r="K553" s="37"/>
      <c r="L553" s="38"/>
      <c r="M553" s="189"/>
      <c r="N553" s="190"/>
      <c r="O553" s="71"/>
      <c r="P553" s="71"/>
      <c r="Q553" s="71"/>
      <c r="R553" s="71"/>
      <c r="S553" s="71"/>
      <c r="T553" s="72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T553" s="17" t="s">
        <v>160</v>
      </c>
      <c r="AU553" s="17" t="s">
        <v>22</v>
      </c>
    </row>
    <row r="554" s="13" customFormat="1">
      <c r="A554" s="13"/>
      <c r="B554" s="193"/>
      <c r="C554" s="13"/>
      <c r="D554" s="191" t="s">
        <v>164</v>
      </c>
      <c r="E554" s="194" t="s">
        <v>3</v>
      </c>
      <c r="F554" s="195" t="s">
        <v>1540</v>
      </c>
      <c r="G554" s="13"/>
      <c r="H554" s="196">
        <v>1</v>
      </c>
      <c r="I554" s="197"/>
      <c r="J554" s="13"/>
      <c r="K554" s="13"/>
      <c r="L554" s="193"/>
      <c r="M554" s="198"/>
      <c r="N554" s="199"/>
      <c r="O554" s="199"/>
      <c r="P554" s="199"/>
      <c r="Q554" s="199"/>
      <c r="R554" s="199"/>
      <c r="S554" s="199"/>
      <c r="T554" s="200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T554" s="194" t="s">
        <v>164</v>
      </c>
      <c r="AU554" s="194" t="s">
        <v>22</v>
      </c>
      <c r="AV554" s="13" t="s">
        <v>22</v>
      </c>
      <c r="AW554" s="13" t="s">
        <v>43</v>
      </c>
      <c r="AX554" s="13" t="s">
        <v>82</v>
      </c>
      <c r="AY554" s="194" t="s">
        <v>152</v>
      </c>
    </row>
    <row r="555" s="13" customFormat="1">
      <c r="A555" s="13"/>
      <c r="B555" s="193"/>
      <c r="C555" s="13"/>
      <c r="D555" s="191" t="s">
        <v>164</v>
      </c>
      <c r="E555" s="194" t="s">
        <v>3</v>
      </c>
      <c r="F555" s="195" t="s">
        <v>1541</v>
      </c>
      <c r="G555" s="13"/>
      <c r="H555" s="196">
        <v>1</v>
      </c>
      <c r="I555" s="197"/>
      <c r="J555" s="13"/>
      <c r="K555" s="13"/>
      <c r="L555" s="193"/>
      <c r="M555" s="198"/>
      <c r="N555" s="199"/>
      <c r="O555" s="199"/>
      <c r="P555" s="199"/>
      <c r="Q555" s="199"/>
      <c r="R555" s="199"/>
      <c r="S555" s="199"/>
      <c r="T555" s="200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194" t="s">
        <v>164</v>
      </c>
      <c r="AU555" s="194" t="s">
        <v>22</v>
      </c>
      <c r="AV555" s="13" t="s">
        <v>22</v>
      </c>
      <c r="AW555" s="13" t="s">
        <v>43</v>
      </c>
      <c r="AX555" s="13" t="s">
        <v>82</v>
      </c>
      <c r="AY555" s="194" t="s">
        <v>152</v>
      </c>
    </row>
    <row r="556" s="13" customFormat="1">
      <c r="A556" s="13"/>
      <c r="B556" s="193"/>
      <c r="C556" s="13"/>
      <c r="D556" s="191" t="s">
        <v>164</v>
      </c>
      <c r="E556" s="194" t="s">
        <v>3</v>
      </c>
      <c r="F556" s="195" t="s">
        <v>1542</v>
      </c>
      <c r="G556" s="13"/>
      <c r="H556" s="196">
        <v>1</v>
      </c>
      <c r="I556" s="197"/>
      <c r="J556" s="13"/>
      <c r="K556" s="13"/>
      <c r="L556" s="193"/>
      <c r="M556" s="198"/>
      <c r="N556" s="199"/>
      <c r="O556" s="199"/>
      <c r="P556" s="199"/>
      <c r="Q556" s="199"/>
      <c r="R556" s="199"/>
      <c r="S556" s="199"/>
      <c r="T556" s="200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194" t="s">
        <v>164</v>
      </c>
      <c r="AU556" s="194" t="s">
        <v>22</v>
      </c>
      <c r="AV556" s="13" t="s">
        <v>22</v>
      </c>
      <c r="AW556" s="13" t="s">
        <v>43</v>
      </c>
      <c r="AX556" s="13" t="s">
        <v>82</v>
      </c>
      <c r="AY556" s="194" t="s">
        <v>152</v>
      </c>
    </row>
    <row r="557" s="13" customFormat="1">
      <c r="A557" s="13"/>
      <c r="B557" s="193"/>
      <c r="C557" s="13"/>
      <c r="D557" s="191" t="s">
        <v>164</v>
      </c>
      <c r="E557" s="194" t="s">
        <v>3</v>
      </c>
      <c r="F557" s="195" t="s">
        <v>1543</v>
      </c>
      <c r="G557" s="13"/>
      <c r="H557" s="196">
        <v>1</v>
      </c>
      <c r="I557" s="197"/>
      <c r="J557" s="13"/>
      <c r="K557" s="13"/>
      <c r="L557" s="193"/>
      <c r="M557" s="198"/>
      <c r="N557" s="199"/>
      <c r="O557" s="199"/>
      <c r="P557" s="199"/>
      <c r="Q557" s="199"/>
      <c r="R557" s="199"/>
      <c r="S557" s="199"/>
      <c r="T557" s="200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194" t="s">
        <v>164</v>
      </c>
      <c r="AU557" s="194" t="s">
        <v>22</v>
      </c>
      <c r="AV557" s="13" t="s">
        <v>22</v>
      </c>
      <c r="AW557" s="13" t="s">
        <v>43</v>
      </c>
      <c r="AX557" s="13" t="s">
        <v>82</v>
      </c>
      <c r="AY557" s="194" t="s">
        <v>152</v>
      </c>
    </row>
    <row r="558" s="14" customFormat="1">
      <c r="A558" s="14"/>
      <c r="B558" s="201"/>
      <c r="C558" s="14"/>
      <c r="D558" s="191" t="s">
        <v>164</v>
      </c>
      <c r="E558" s="202" t="s">
        <v>3</v>
      </c>
      <c r="F558" s="203" t="s">
        <v>166</v>
      </c>
      <c r="G558" s="14"/>
      <c r="H558" s="204">
        <v>4</v>
      </c>
      <c r="I558" s="205"/>
      <c r="J558" s="14"/>
      <c r="K558" s="14"/>
      <c r="L558" s="201"/>
      <c r="M558" s="206"/>
      <c r="N558" s="207"/>
      <c r="O558" s="207"/>
      <c r="P558" s="207"/>
      <c r="Q558" s="207"/>
      <c r="R558" s="207"/>
      <c r="S558" s="207"/>
      <c r="T558" s="208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02" t="s">
        <v>164</v>
      </c>
      <c r="AU558" s="202" t="s">
        <v>22</v>
      </c>
      <c r="AV558" s="14" t="s">
        <v>158</v>
      </c>
      <c r="AW558" s="14" t="s">
        <v>43</v>
      </c>
      <c r="AX558" s="14" t="s">
        <v>89</v>
      </c>
      <c r="AY558" s="202" t="s">
        <v>152</v>
      </c>
    </row>
    <row r="559" s="2" customFormat="1" ht="16.5" customHeight="1">
      <c r="A559" s="37"/>
      <c r="B559" s="171"/>
      <c r="C559" s="212" t="s">
        <v>1600</v>
      </c>
      <c r="D559" s="212" t="s">
        <v>389</v>
      </c>
      <c r="E559" s="213" t="s">
        <v>1601</v>
      </c>
      <c r="F559" s="214" t="s">
        <v>1602</v>
      </c>
      <c r="G559" s="215" t="s">
        <v>259</v>
      </c>
      <c r="H559" s="216">
        <v>2</v>
      </c>
      <c r="I559" s="217"/>
      <c r="J559" s="218">
        <f>ROUND(I559*H559,2)</f>
        <v>0</v>
      </c>
      <c r="K559" s="219"/>
      <c r="L559" s="220"/>
      <c r="M559" s="221" t="s">
        <v>3</v>
      </c>
      <c r="N559" s="222" t="s">
        <v>53</v>
      </c>
      <c r="O559" s="71"/>
      <c r="P559" s="182">
        <f>O559*H559</f>
        <v>0</v>
      </c>
      <c r="Q559" s="182">
        <v>0.0064999999999999997</v>
      </c>
      <c r="R559" s="182">
        <f>Q559*H559</f>
        <v>0.012999999999999999</v>
      </c>
      <c r="S559" s="182">
        <v>0</v>
      </c>
      <c r="T559" s="183">
        <f>S559*H559</f>
        <v>0</v>
      </c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R559" s="184" t="s">
        <v>195</v>
      </c>
      <c r="AT559" s="184" t="s">
        <v>389</v>
      </c>
      <c r="AU559" s="184" t="s">
        <v>22</v>
      </c>
      <c r="AY559" s="17" t="s">
        <v>152</v>
      </c>
      <c r="BE559" s="185">
        <f>IF(N559="základní",J559,0)</f>
        <v>0</v>
      </c>
      <c r="BF559" s="185">
        <f>IF(N559="snížená",J559,0)</f>
        <v>0</v>
      </c>
      <c r="BG559" s="185">
        <f>IF(N559="zákl. přenesená",J559,0)</f>
        <v>0</v>
      </c>
      <c r="BH559" s="185">
        <f>IF(N559="sníž. přenesená",J559,0)</f>
        <v>0</v>
      </c>
      <c r="BI559" s="185">
        <f>IF(N559="nulová",J559,0)</f>
        <v>0</v>
      </c>
      <c r="BJ559" s="17" t="s">
        <v>89</v>
      </c>
      <c r="BK559" s="185">
        <f>ROUND(I559*H559,2)</f>
        <v>0</v>
      </c>
      <c r="BL559" s="17" t="s">
        <v>158</v>
      </c>
      <c r="BM559" s="184" t="s">
        <v>1603</v>
      </c>
    </row>
    <row r="560" s="2" customFormat="1">
      <c r="A560" s="37"/>
      <c r="B560" s="38"/>
      <c r="C560" s="37"/>
      <c r="D560" s="186" t="s">
        <v>160</v>
      </c>
      <c r="E560" s="37"/>
      <c r="F560" s="187" t="s">
        <v>1604</v>
      </c>
      <c r="G560" s="37"/>
      <c r="H560" s="37"/>
      <c r="I560" s="188"/>
      <c r="J560" s="37"/>
      <c r="K560" s="37"/>
      <c r="L560" s="38"/>
      <c r="M560" s="189"/>
      <c r="N560" s="190"/>
      <c r="O560" s="71"/>
      <c r="P560" s="71"/>
      <c r="Q560" s="71"/>
      <c r="R560" s="71"/>
      <c r="S560" s="71"/>
      <c r="T560" s="72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T560" s="17" t="s">
        <v>160</v>
      </c>
      <c r="AU560" s="17" t="s">
        <v>22</v>
      </c>
    </row>
    <row r="561" s="13" customFormat="1">
      <c r="A561" s="13"/>
      <c r="B561" s="193"/>
      <c r="C561" s="13"/>
      <c r="D561" s="191" t="s">
        <v>164</v>
      </c>
      <c r="E561" s="194" t="s">
        <v>3</v>
      </c>
      <c r="F561" s="195" t="s">
        <v>1407</v>
      </c>
      <c r="G561" s="13"/>
      <c r="H561" s="196">
        <v>1</v>
      </c>
      <c r="I561" s="197"/>
      <c r="J561" s="13"/>
      <c r="K561" s="13"/>
      <c r="L561" s="193"/>
      <c r="M561" s="198"/>
      <c r="N561" s="199"/>
      <c r="O561" s="199"/>
      <c r="P561" s="199"/>
      <c r="Q561" s="199"/>
      <c r="R561" s="199"/>
      <c r="S561" s="199"/>
      <c r="T561" s="200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T561" s="194" t="s">
        <v>164</v>
      </c>
      <c r="AU561" s="194" t="s">
        <v>22</v>
      </c>
      <c r="AV561" s="13" t="s">
        <v>22</v>
      </c>
      <c r="AW561" s="13" t="s">
        <v>43</v>
      </c>
      <c r="AX561" s="13" t="s">
        <v>82</v>
      </c>
      <c r="AY561" s="194" t="s">
        <v>152</v>
      </c>
    </row>
    <row r="562" s="13" customFormat="1">
      <c r="A562" s="13"/>
      <c r="B562" s="193"/>
      <c r="C562" s="13"/>
      <c r="D562" s="191" t="s">
        <v>164</v>
      </c>
      <c r="E562" s="194" t="s">
        <v>3</v>
      </c>
      <c r="F562" s="195" t="s">
        <v>1364</v>
      </c>
      <c r="G562" s="13"/>
      <c r="H562" s="196">
        <v>1</v>
      </c>
      <c r="I562" s="197"/>
      <c r="J562" s="13"/>
      <c r="K562" s="13"/>
      <c r="L562" s="193"/>
      <c r="M562" s="198"/>
      <c r="N562" s="199"/>
      <c r="O562" s="199"/>
      <c r="P562" s="199"/>
      <c r="Q562" s="199"/>
      <c r="R562" s="199"/>
      <c r="S562" s="199"/>
      <c r="T562" s="200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194" t="s">
        <v>164</v>
      </c>
      <c r="AU562" s="194" t="s">
        <v>22</v>
      </c>
      <c r="AV562" s="13" t="s">
        <v>22</v>
      </c>
      <c r="AW562" s="13" t="s">
        <v>43</v>
      </c>
      <c r="AX562" s="13" t="s">
        <v>82</v>
      </c>
      <c r="AY562" s="194" t="s">
        <v>152</v>
      </c>
    </row>
    <row r="563" s="14" customFormat="1">
      <c r="A563" s="14"/>
      <c r="B563" s="201"/>
      <c r="C563" s="14"/>
      <c r="D563" s="191" t="s">
        <v>164</v>
      </c>
      <c r="E563" s="202" t="s">
        <v>3</v>
      </c>
      <c r="F563" s="203" t="s">
        <v>166</v>
      </c>
      <c r="G563" s="14"/>
      <c r="H563" s="204">
        <v>2</v>
      </c>
      <c r="I563" s="205"/>
      <c r="J563" s="14"/>
      <c r="K563" s="14"/>
      <c r="L563" s="201"/>
      <c r="M563" s="206"/>
      <c r="N563" s="207"/>
      <c r="O563" s="207"/>
      <c r="P563" s="207"/>
      <c r="Q563" s="207"/>
      <c r="R563" s="207"/>
      <c r="S563" s="207"/>
      <c r="T563" s="208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02" t="s">
        <v>164</v>
      </c>
      <c r="AU563" s="202" t="s">
        <v>22</v>
      </c>
      <c r="AV563" s="14" t="s">
        <v>158</v>
      </c>
      <c r="AW563" s="14" t="s">
        <v>43</v>
      </c>
      <c r="AX563" s="14" t="s">
        <v>89</v>
      </c>
      <c r="AY563" s="202" t="s">
        <v>152</v>
      </c>
    </row>
    <row r="564" s="2" customFormat="1" ht="24.15" customHeight="1">
      <c r="A564" s="37"/>
      <c r="B564" s="171"/>
      <c r="C564" s="212" t="s">
        <v>165</v>
      </c>
      <c r="D564" s="212" t="s">
        <v>389</v>
      </c>
      <c r="E564" s="213" t="s">
        <v>1605</v>
      </c>
      <c r="F564" s="214" t="s">
        <v>1606</v>
      </c>
      <c r="G564" s="215" t="s">
        <v>259</v>
      </c>
      <c r="H564" s="216">
        <v>2</v>
      </c>
      <c r="I564" s="217"/>
      <c r="J564" s="218">
        <f>ROUND(I564*H564,2)</f>
        <v>0</v>
      </c>
      <c r="K564" s="219"/>
      <c r="L564" s="220"/>
      <c r="M564" s="221" t="s">
        <v>3</v>
      </c>
      <c r="N564" s="222" t="s">
        <v>53</v>
      </c>
      <c r="O564" s="71"/>
      <c r="P564" s="182">
        <f>O564*H564</f>
        <v>0</v>
      </c>
      <c r="Q564" s="182">
        <v>0</v>
      </c>
      <c r="R564" s="182">
        <f>Q564*H564</f>
        <v>0</v>
      </c>
      <c r="S564" s="182">
        <v>0</v>
      </c>
      <c r="T564" s="183">
        <f>S564*H564</f>
        <v>0</v>
      </c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R564" s="184" t="s">
        <v>195</v>
      </c>
      <c r="AT564" s="184" t="s">
        <v>389</v>
      </c>
      <c r="AU564" s="184" t="s">
        <v>22</v>
      </c>
      <c r="AY564" s="17" t="s">
        <v>152</v>
      </c>
      <c r="BE564" s="185">
        <f>IF(N564="základní",J564,0)</f>
        <v>0</v>
      </c>
      <c r="BF564" s="185">
        <f>IF(N564="snížená",J564,0)</f>
        <v>0</v>
      </c>
      <c r="BG564" s="185">
        <f>IF(N564="zákl. přenesená",J564,0)</f>
        <v>0</v>
      </c>
      <c r="BH564" s="185">
        <f>IF(N564="sníž. přenesená",J564,0)</f>
        <v>0</v>
      </c>
      <c r="BI564" s="185">
        <f>IF(N564="nulová",J564,0)</f>
        <v>0</v>
      </c>
      <c r="BJ564" s="17" t="s">
        <v>89</v>
      </c>
      <c r="BK564" s="185">
        <f>ROUND(I564*H564,2)</f>
        <v>0</v>
      </c>
      <c r="BL564" s="17" t="s">
        <v>158</v>
      </c>
      <c r="BM564" s="184" t="s">
        <v>1607</v>
      </c>
    </row>
    <row r="565" s="13" customFormat="1">
      <c r="A565" s="13"/>
      <c r="B565" s="193"/>
      <c r="C565" s="13"/>
      <c r="D565" s="191" t="s">
        <v>164</v>
      </c>
      <c r="E565" s="194" t="s">
        <v>3</v>
      </c>
      <c r="F565" s="195" t="s">
        <v>1407</v>
      </c>
      <c r="G565" s="13"/>
      <c r="H565" s="196">
        <v>1</v>
      </c>
      <c r="I565" s="197"/>
      <c r="J565" s="13"/>
      <c r="K565" s="13"/>
      <c r="L565" s="193"/>
      <c r="M565" s="198"/>
      <c r="N565" s="199"/>
      <c r="O565" s="199"/>
      <c r="P565" s="199"/>
      <c r="Q565" s="199"/>
      <c r="R565" s="199"/>
      <c r="S565" s="199"/>
      <c r="T565" s="200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194" t="s">
        <v>164</v>
      </c>
      <c r="AU565" s="194" t="s">
        <v>22</v>
      </c>
      <c r="AV565" s="13" t="s">
        <v>22</v>
      </c>
      <c r="AW565" s="13" t="s">
        <v>43</v>
      </c>
      <c r="AX565" s="13" t="s">
        <v>82</v>
      </c>
      <c r="AY565" s="194" t="s">
        <v>152</v>
      </c>
    </row>
    <row r="566" s="13" customFormat="1">
      <c r="A566" s="13"/>
      <c r="B566" s="193"/>
      <c r="C566" s="13"/>
      <c r="D566" s="191" t="s">
        <v>164</v>
      </c>
      <c r="E566" s="194" t="s">
        <v>3</v>
      </c>
      <c r="F566" s="195" t="s">
        <v>1364</v>
      </c>
      <c r="G566" s="13"/>
      <c r="H566" s="196">
        <v>1</v>
      </c>
      <c r="I566" s="197"/>
      <c r="J566" s="13"/>
      <c r="K566" s="13"/>
      <c r="L566" s="193"/>
      <c r="M566" s="198"/>
      <c r="N566" s="199"/>
      <c r="O566" s="199"/>
      <c r="P566" s="199"/>
      <c r="Q566" s="199"/>
      <c r="R566" s="199"/>
      <c r="S566" s="199"/>
      <c r="T566" s="200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194" t="s">
        <v>164</v>
      </c>
      <c r="AU566" s="194" t="s">
        <v>22</v>
      </c>
      <c r="AV566" s="13" t="s">
        <v>22</v>
      </c>
      <c r="AW566" s="13" t="s">
        <v>43</v>
      </c>
      <c r="AX566" s="13" t="s">
        <v>82</v>
      </c>
      <c r="AY566" s="194" t="s">
        <v>152</v>
      </c>
    </row>
    <row r="567" s="14" customFormat="1">
      <c r="A567" s="14"/>
      <c r="B567" s="201"/>
      <c r="C567" s="14"/>
      <c r="D567" s="191" t="s">
        <v>164</v>
      </c>
      <c r="E567" s="202" t="s">
        <v>3</v>
      </c>
      <c r="F567" s="203" t="s">
        <v>166</v>
      </c>
      <c r="G567" s="14"/>
      <c r="H567" s="204">
        <v>2</v>
      </c>
      <c r="I567" s="205"/>
      <c r="J567" s="14"/>
      <c r="K567" s="14"/>
      <c r="L567" s="201"/>
      <c r="M567" s="206"/>
      <c r="N567" s="207"/>
      <c r="O567" s="207"/>
      <c r="P567" s="207"/>
      <c r="Q567" s="207"/>
      <c r="R567" s="207"/>
      <c r="S567" s="207"/>
      <c r="T567" s="208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02" t="s">
        <v>164</v>
      </c>
      <c r="AU567" s="202" t="s">
        <v>22</v>
      </c>
      <c r="AV567" s="14" t="s">
        <v>158</v>
      </c>
      <c r="AW567" s="14" t="s">
        <v>43</v>
      </c>
      <c r="AX567" s="14" t="s">
        <v>89</v>
      </c>
      <c r="AY567" s="202" t="s">
        <v>152</v>
      </c>
    </row>
    <row r="568" s="2" customFormat="1" ht="24.15" customHeight="1">
      <c r="A568" s="37"/>
      <c r="B568" s="171"/>
      <c r="C568" s="172" t="s">
        <v>1608</v>
      </c>
      <c r="D568" s="172" t="s">
        <v>154</v>
      </c>
      <c r="E568" s="173" t="s">
        <v>752</v>
      </c>
      <c r="F568" s="174" t="s">
        <v>753</v>
      </c>
      <c r="G568" s="175" t="s">
        <v>259</v>
      </c>
      <c r="H568" s="176">
        <v>6</v>
      </c>
      <c r="I568" s="177"/>
      <c r="J568" s="178">
        <f>ROUND(I568*H568,2)</f>
        <v>0</v>
      </c>
      <c r="K568" s="179"/>
      <c r="L568" s="38"/>
      <c r="M568" s="180" t="s">
        <v>3</v>
      </c>
      <c r="N568" s="181" t="s">
        <v>53</v>
      </c>
      <c r="O568" s="71"/>
      <c r="P568" s="182">
        <f>O568*H568</f>
        <v>0</v>
      </c>
      <c r="Q568" s="182">
        <v>0.42368</v>
      </c>
      <c r="R568" s="182">
        <f>Q568*H568</f>
        <v>2.5420799999999999</v>
      </c>
      <c r="S568" s="182">
        <v>0</v>
      </c>
      <c r="T568" s="183">
        <f>S568*H568</f>
        <v>0</v>
      </c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R568" s="184" t="s">
        <v>158</v>
      </c>
      <c r="AT568" s="184" t="s">
        <v>154</v>
      </c>
      <c r="AU568" s="184" t="s">
        <v>22</v>
      </c>
      <c r="AY568" s="17" t="s">
        <v>152</v>
      </c>
      <c r="BE568" s="185">
        <f>IF(N568="základní",J568,0)</f>
        <v>0</v>
      </c>
      <c r="BF568" s="185">
        <f>IF(N568="snížená",J568,0)</f>
        <v>0</v>
      </c>
      <c r="BG568" s="185">
        <f>IF(N568="zákl. přenesená",J568,0)</f>
        <v>0</v>
      </c>
      <c r="BH568" s="185">
        <f>IF(N568="sníž. přenesená",J568,0)</f>
        <v>0</v>
      </c>
      <c r="BI568" s="185">
        <f>IF(N568="nulová",J568,0)</f>
        <v>0</v>
      </c>
      <c r="BJ568" s="17" t="s">
        <v>89</v>
      </c>
      <c r="BK568" s="185">
        <f>ROUND(I568*H568,2)</f>
        <v>0</v>
      </c>
      <c r="BL568" s="17" t="s">
        <v>158</v>
      </c>
      <c r="BM568" s="184" t="s">
        <v>1609</v>
      </c>
    </row>
    <row r="569" s="2" customFormat="1">
      <c r="A569" s="37"/>
      <c r="B569" s="38"/>
      <c r="C569" s="37"/>
      <c r="D569" s="186" t="s">
        <v>160</v>
      </c>
      <c r="E569" s="37"/>
      <c r="F569" s="187" t="s">
        <v>1610</v>
      </c>
      <c r="G569" s="37"/>
      <c r="H569" s="37"/>
      <c r="I569" s="188"/>
      <c r="J569" s="37"/>
      <c r="K569" s="37"/>
      <c r="L569" s="38"/>
      <c r="M569" s="189"/>
      <c r="N569" s="190"/>
      <c r="O569" s="71"/>
      <c r="P569" s="71"/>
      <c r="Q569" s="71"/>
      <c r="R569" s="71"/>
      <c r="S569" s="71"/>
      <c r="T569" s="72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T569" s="17" t="s">
        <v>160</v>
      </c>
      <c r="AU569" s="17" t="s">
        <v>22</v>
      </c>
    </row>
    <row r="570" s="13" customFormat="1">
      <c r="A570" s="13"/>
      <c r="B570" s="193"/>
      <c r="C570" s="13"/>
      <c r="D570" s="191" t="s">
        <v>164</v>
      </c>
      <c r="E570" s="194" t="s">
        <v>3</v>
      </c>
      <c r="F570" s="195" t="s">
        <v>1540</v>
      </c>
      <c r="G570" s="13"/>
      <c r="H570" s="196">
        <v>1</v>
      </c>
      <c r="I570" s="197"/>
      <c r="J570" s="13"/>
      <c r="K570" s="13"/>
      <c r="L570" s="193"/>
      <c r="M570" s="198"/>
      <c r="N570" s="199"/>
      <c r="O570" s="199"/>
      <c r="P570" s="199"/>
      <c r="Q570" s="199"/>
      <c r="R570" s="199"/>
      <c r="S570" s="199"/>
      <c r="T570" s="200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194" t="s">
        <v>164</v>
      </c>
      <c r="AU570" s="194" t="s">
        <v>22</v>
      </c>
      <c r="AV570" s="13" t="s">
        <v>22</v>
      </c>
      <c r="AW570" s="13" t="s">
        <v>43</v>
      </c>
      <c r="AX570" s="13" t="s">
        <v>82</v>
      </c>
      <c r="AY570" s="194" t="s">
        <v>152</v>
      </c>
    </row>
    <row r="571" s="13" customFormat="1">
      <c r="A571" s="13"/>
      <c r="B571" s="193"/>
      <c r="C571" s="13"/>
      <c r="D571" s="191" t="s">
        <v>164</v>
      </c>
      <c r="E571" s="194" t="s">
        <v>3</v>
      </c>
      <c r="F571" s="195" t="s">
        <v>1541</v>
      </c>
      <c r="G571" s="13"/>
      <c r="H571" s="196">
        <v>1</v>
      </c>
      <c r="I571" s="197"/>
      <c r="J571" s="13"/>
      <c r="K571" s="13"/>
      <c r="L571" s="193"/>
      <c r="M571" s="198"/>
      <c r="N571" s="199"/>
      <c r="O571" s="199"/>
      <c r="P571" s="199"/>
      <c r="Q571" s="199"/>
      <c r="R571" s="199"/>
      <c r="S571" s="199"/>
      <c r="T571" s="200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194" t="s">
        <v>164</v>
      </c>
      <c r="AU571" s="194" t="s">
        <v>22</v>
      </c>
      <c r="AV571" s="13" t="s">
        <v>22</v>
      </c>
      <c r="AW571" s="13" t="s">
        <v>43</v>
      </c>
      <c r="AX571" s="13" t="s">
        <v>82</v>
      </c>
      <c r="AY571" s="194" t="s">
        <v>152</v>
      </c>
    </row>
    <row r="572" s="13" customFormat="1">
      <c r="A572" s="13"/>
      <c r="B572" s="193"/>
      <c r="C572" s="13"/>
      <c r="D572" s="191" t="s">
        <v>164</v>
      </c>
      <c r="E572" s="194" t="s">
        <v>3</v>
      </c>
      <c r="F572" s="195" t="s">
        <v>1542</v>
      </c>
      <c r="G572" s="13"/>
      <c r="H572" s="196">
        <v>1</v>
      </c>
      <c r="I572" s="197"/>
      <c r="J572" s="13"/>
      <c r="K572" s="13"/>
      <c r="L572" s="193"/>
      <c r="M572" s="198"/>
      <c r="N572" s="199"/>
      <c r="O572" s="199"/>
      <c r="P572" s="199"/>
      <c r="Q572" s="199"/>
      <c r="R572" s="199"/>
      <c r="S572" s="199"/>
      <c r="T572" s="200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194" t="s">
        <v>164</v>
      </c>
      <c r="AU572" s="194" t="s">
        <v>22</v>
      </c>
      <c r="AV572" s="13" t="s">
        <v>22</v>
      </c>
      <c r="AW572" s="13" t="s">
        <v>43</v>
      </c>
      <c r="AX572" s="13" t="s">
        <v>82</v>
      </c>
      <c r="AY572" s="194" t="s">
        <v>152</v>
      </c>
    </row>
    <row r="573" s="13" customFormat="1">
      <c r="A573" s="13"/>
      <c r="B573" s="193"/>
      <c r="C573" s="13"/>
      <c r="D573" s="191" t="s">
        <v>164</v>
      </c>
      <c r="E573" s="194" t="s">
        <v>3</v>
      </c>
      <c r="F573" s="195" t="s">
        <v>1543</v>
      </c>
      <c r="G573" s="13"/>
      <c r="H573" s="196">
        <v>1</v>
      </c>
      <c r="I573" s="197"/>
      <c r="J573" s="13"/>
      <c r="K573" s="13"/>
      <c r="L573" s="193"/>
      <c r="M573" s="198"/>
      <c r="N573" s="199"/>
      <c r="O573" s="199"/>
      <c r="P573" s="199"/>
      <c r="Q573" s="199"/>
      <c r="R573" s="199"/>
      <c r="S573" s="199"/>
      <c r="T573" s="200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194" t="s">
        <v>164</v>
      </c>
      <c r="AU573" s="194" t="s">
        <v>22</v>
      </c>
      <c r="AV573" s="13" t="s">
        <v>22</v>
      </c>
      <c r="AW573" s="13" t="s">
        <v>43</v>
      </c>
      <c r="AX573" s="13" t="s">
        <v>82</v>
      </c>
      <c r="AY573" s="194" t="s">
        <v>152</v>
      </c>
    </row>
    <row r="574" s="13" customFormat="1">
      <c r="A574" s="13"/>
      <c r="B574" s="193"/>
      <c r="C574" s="13"/>
      <c r="D574" s="191" t="s">
        <v>164</v>
      </c>
      <c r="E574" s="194" t="s">
        <v>3</v>
      </c>
      <c r="F574" s="195" t="s">
        <v>1407</v>
      </c>
      <c r="G574" s="13"/>
      <c r="H574" s="196">
        <v>1</v>
      </c>
      <c r="I574" s="197"/>
      <c r="J574" s="13"/>
      <c r="K574" s="13"/>
      <c r="L574" s="193"/>
      <c r="M574" s="198"/>
      <c r="N574" s="199"/>
      <c r="O574" s="199"/>
      <c r="P574" s="199"/>
      <c r="Q574" s="199"/>
      <c r="R574" s="199"/>
      <c r="S574" s="199"/>
      <c r="T574" s="200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194" t="s">
        <v>164</v>
      </c>
      <c r="AU574" s="194" t="s">
        <v>22</v>
      </c>
      <c r="AV574" s="13" t="s">
        <v>22</v>
      </c>
      <c r="AW574" s="13" t="s">
        <v>43</v>
      </c>
      <c r="AX574" s="13" t="s">
        <v>82</v>
      </c>
      <c r="AY574" s="194" t="s">
        <v>152</v>
      </c>
    </row>
    <row r="575" s="13" customFormat="1">
      <c r="A575" s="13"/>
      <c r="B575" s="193"/>
      <c r="C575" s="13"/>
      <c r="D575" s="191" t="s">
        <v>164</v>
      </c>
      <c r="E575" s="194" t="s">
        <v>3</v>
      </c>
      <c r="F575" s="195" t="s">
        <v>1364</v>
      </c>
      <c r="G575" s="13"/>
      <c r="H575" s="196">
        <v>1</v>
      </c>
      <c r="I575" s="197"/>
      <c r="J575" s="13"/>
      <c r="K575" s="13"/>
      <c r="L575" s="193"/>
      <c r="M575" s="198"/>
      <c r="N575" s="199"/>
      <c r="O575" s="199"/>
      <c r="P575" s="199"/>
      <c r="Q575" s="199"/>
      <c r="R575" s="199"/>
      <c r="S575" s="199"/>
      <c r="T575" s="200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194" t="s">
        <v>164</v>
      </c>
      <c r="AU575" s="194" t="s">
        <v>22</v>
      </c>
      <c r="AV575" s="13" t="s">
        <v>22</v>
      </c>
      <c r="AW575" s="13" t="s">
        <v>43</v>
      </c>
      <c r="AX575" s="13" t="s">
        <v>82</v>
      </c>
      <c r="AY575" s="194" t="s">
        <v>152</v>
      </c>
    </row>
    <row r="576" s="14" customFormat="1">
      <c r="A576" s="14"/>
      <c r="B576" s="201"/>
      <c r="C576" s="14"/>
      <c r="D576" s="191" t="s">
        <v>164</v>
      </c>
      <c r="E576" s="202" t="s">
        <v>3</v>
      </c>
      <c r="F576" s="203" t="s">
        <v>166</v>
      </c>
      <c r="G576" s="14"/>
      <c r="H576" s="204">
        <v>6</v>
      </c>
      <c r="I576" s="205"/>
      <c r="J576" s="14"/>
      <c r="K576" s="14"/>
      <c r="L576" s="201"/>
      <c r="M576" s="206"/>
      <c r="N576" s="207"/>
      <c r="O576" s="207"/>
      <c r="P576" s="207"/>
      <c r="Q576" s="207"/>
      <c r="R576" s="207"/>
      <c r="S576" s="207"/>
      <c r="T576" s="208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02" t="s">
        <v>164</v>
      </c>
      <c r="AU576" s="202" t="s">
        <v>22</v>
      </c>
      <c r="AV576" s="14" t="s">
        <v>158</v>
      </c>
      <c r="AW576" s="14" t="s">
        <v>43</v>
      </c>
      <c r="AX576" s="14" t="s">
        <v>89</v>
      </c>
      <c r="AY576" s="202" t="s">
        <v>152</v>
      </c>
    </row>
    <row r="577" s="2" customFormat="1" ht="24.15" customHeight="1">
      <c r="A577" s="37"/>
      <c r="B577" s="171"/>
      <c r="C577" s="172" t="s">
        <v>1611</v>
      </c>
      <c r="D577" s="172" t="s">
        <v>154</v>
      </c>
      <c r="E577" s="173" t="s">
        <v>462</v>
      </c>
      <c r="F577" s="174" t="s">
        <v>463</v>
      </c>
      <c r="G577" s="175" t="s">
        <v>259</v>
      </c>
      <c r="H577" s="176">
        <v>2</v>
      </c>
      <c r="I577" s="177"/>
      <c r="J577" s="178">
        <f>ROUND(I577*H577,2)</f>
        <v>0</v>
      </c>
      <c r="K577" s="179"/>
      <c r="L577" s="38"/>
      <c r="M577" s="180" t="s">
        <v>3</v>
      </c>
      <c r="N577" s="181" t="s">
        <v>53</v>
      </c>
      <c r="O577" s="71"/>
      <c r="P577" s="182">
        <f>O577*H577</f>
        <v>0</v>
      </c>
      <c r="Q577" s="182">
        <v>0.42080000000000001</v>
      </c>
      <c r="R577" s="182">
        <f>Q577*H577</f>
        <v>0.84160000000000001</v>
      </c>
      <c r="S577" s="182">
        <v>0</v>
      </c>
      <c r="T577" s="183">
        <f>S577*H577</f>
        <v>0</v>
      </c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R577" s="184" t="s">
        <v>158</v>
      </c>
      <c r="AT577" s="184" t="s">
        <v>154</v>
      </c>
      <c r="AU577" s="184" t="s">
        <v>22</v>
      </c>
      <c r="AY577" s="17" t="s">
        <v>152</v>
      </c>
      <c r="BE577" s="185">
        <f>IF(N577="základní",J577,0)</f>
        <v>0</v>
      </c>
      <c r="BF577" s="185">
        <f>IF(N577="snížená",J577,0)</f>
        <v>0</v>
      </c>
      <c r="BG577" s="185">
        <f>IF(N577="zákl. přenesená",J577,0)</f>
        <v>0</v>
      </c>
      <c r="BH577" s="185">
        <f>IF(N577="sníž. přenesená",J577,0)</f>
        <v>0</v>
      </c>
      <c r="BI577" s="185">
        <f>IF(N577="nulová",J577,0)</f>
        <v>0</v>
      </c>
      <c r="BJ577" s="17" t="s">
        <v>89</v>
      </c>
      <c r="BK577" s="185">
        <f>ROUND(I577*H577,2)</f>
        <v>0</v>
      </c>
      <c r="BL577" s="17" t="s">
        <v>158</v>
      </c>
      <c r="BM577" s="184" t="s">
        <v>1612</v>
      </c>
    </row>
    <row r="578" s="2" customFormat="1">
      <c r="A578" s="37"/>
      <c r="B578" s="38"/>
      <c r="C578" s="37"/>
      <c r="D578" s="186" t="s">
        <v>160</v>
      </c>
      <c r="E578" s="37"/>
      <c r="F578" s="187" t="s">
        <v>1613</v>
      </c>
      <c r="G578" s="37"/>
      <c r="H578" s="37"/>
      <c r="I578" s="188"/>
      <c r="J578" s="37"/>
      <c r="K578" s="37"/>
      <c r="L578" s="38"/>
      <c r="M578" s="189"/>
      <c r="N578" s="190"/>
      <c r="O578" s="71"/>
      <c r="P578" s="71"/>
      <c r="Q578" s="71"/>
      <c r="R578" s="71"/>
      <c r="S578" s="71"/>
      <c r="T578" s="72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T578" s="17" t="s">
        <v>160</v>
      </c>
      <c r="AU578" s="17" t="s">
        <v>22</v>
      </c>
    </row>
    <row r="579" s="13" customFormat="1">
      <c r="A579" s="13"/>
      <c r="B579" s="193"/>
      <c r="C579" s="13"/>
      <c r="D579" s="191" t="s">
        <v>164</v>
      </c>
      <c r="E579" s="194" t="s">
        <v>3</v>
      </c>
      <c r="F579" s="195" t="s">
        <v>1521</v>
      </c>
      <c r="G579" s="13"/>
      <c r="H579" s="196">
        <v>1</v>
      </c>
      <c r="I579" s="197"/>
      <c r="J579" s="13"/>
      <c r="K579" s="13"/>
      <c r="L579" s="193"/>
      <c r="M579" s="198"/>
      <c r="N579" s="199"/>
      <c r="O579" s="199"/>
      <c r="P579" s="199"/>
      <c r="Q579" s="199"/>
      <c r="R579" s="199"/>
      <c r="S579" s="199"/>
      <c r="T579" s="200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194" t="s">
        <v>164</v>
      </c>
      <c r="AU579" s="194" t="s">
        <v>22</v>
      </c>
      <c r="AV579" s="13" t="s">
        <v>22</v>
      </c>
      <c r="AW579" s="13" t="s">
        <v>43</v>
      </c>
      <c r="AX579" s="13" t="s">
        <v>82</v>
      </c>
      <c r="AY579" s="194" t="s">
        <v>152</v>
      </c>
    </row>
    <row r="580" s="13" customFormat="1">
      <c r="A580" s="13"/>
      <c r="B580" s="193"/>
      <c r="C580" s="13"/>
      <c r="D580" s="191" t="s">
        <v>164</v>
      </c>
      <c r="E580" s="194" t="s">
        <v>3</v>
      </c>
      <c r="F580" s="195" t="s">
        <v>1522</v>
      </c>
      <c r="G580" s="13"/>
      <c r="H580" s="196">
        <v>1</v>
      </c>
      <c r="I580" s="197"/>
      <c r="J580" s="13"/>
      <c r="K580" s="13"/>
      <c r="L580" s="193"/>
      <c r="M580" s="198"/>
      <c r="N580" s="199"/>
      <c r="O580" s="199"/>
      <c r="P580" s="199"/>
      <c r="Q580" s="199"/>
      <c r="R580" s="199"/>
      <c r="S580" s="199"/>
      <c r="T580" s="200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194" t="s">
        <v>164</v>
      </c>
      <c r="AU580" s="194" t="s">
        <v>22</v>
      </c>
      <c r="AV580" s="13" t="s">
        <v>22</v>
      </c>
      <c r="AW580" s="13" t="s">
        <v>43</v>
      </c>
      <c r="AX580" s="13" t="s">
        <v>82</v>
      </c>
      <c r="AY580" s="194" t="s">
        <v>152</v>
      </c>
    </row>
    <row r="581" s="14" customFormat="1">
      <c r="A581" s="14"/>
      <c r="B581" s="201"/>
      <c r="C581" s="14"/>
      <c r="D581" s="191" t="s">
        <v>164</v>
      </c>
      <c r="E581" s="202" t="s">
        <v>3</v>
      </c>
      <c r="F581" s="203" t="s">
        <v>166</v>
      </c>
      <c r="G581" s="14"/>
      <c r="H581" s="204">
        <v>2</v>
      </c>
      <c r="I581" s="205"/>
      <c r="J581" s="14"/>
      <c r="K581" s="14"/>
      <c r="L581" s="201"/>
      <c r="M581" s="206"/>
      <c r="N581" s="207"/>
      <c r="O581" s="207"/>
      <c r="P581" s="207"/>
      <c r="Q581" s="207"/>
      <c r="R581" s="207"/>
      <c r="S581" s="207"/>
      <c r="T581" s="208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02" t="s">
        <v>164</v>
      </c>
      <c r="AU581" s="202" t="s">
        <v>22</v>
      </c>
      <c r="AV581" s="14" t="s">
        <v>158</v>
      </c>
      <c r="AW581" s="14" t="s">
        <v>43</v>
      </c>
      <c r="AX581" s="14" t="s">
        <v>89</v>
      </c>
      <c r="AY581" s="202" t="s">
        <v>152</v>
      </c>
    </row>
    <row r="582" s="2" customFormat="1" ht="16.5" customHeight="1">
      <c r="A582" s="37"/>
      <c r="B582" s="171"/>
      <c r="C582" s="172" t="s">
        <v>1053</v>
      </c>
      <c r="D582" s="172" t="s">
        <v>154</v>
      </c>
      <c r="E582" s="173" t="s">
        <v>1614</v>
      </c>
      <c r="F582" s="174" t="s">
        <v>1615</v>
      </c>
      <c r="G582" s="175" t="s">
        <v>259</v>
      </c>
      <c r="H582" s="176">
        <v>3</v>
      </c>
      <c r="I582" s="177"/>
      <c r="J582" s="178">
        <f>ROUND(I582*H582,2)</f>
        <v>0</v>
      </c>
      <c r="K582" s="179"/>
      <c r="L582" s="38"/>
      <c r="M582" s="180" t="s">
        <v>3</v>
      </c>
      <c r="N582" s="181" t="s">
        <v>53</v>
      </c>
      <c r="O582" s="71"/>
      <c r="P582" s="182">
        <f>O582*H582</f>
        <v>0</v>
      </c>
      <c r="Q582" s="182">
        <v>0.12303</v>
      </c>
      <c r="R582" s="182">
        <f>Q582*H582</f>
        <v>0.36909000000000003</v>
      </c>
      <c r="S582" s="182">
        <v>0</v>
      </c>
      <c r="T582" s="183">
        <f>S582*H582</f>
        <v>0</v>
      </c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R582" s="184" t="s">
        <v>158</v>
      </c>
      <c r="AT582" s="184" t="s">
        <v>154</v>
      </c>
      <c r="AU582" s="184" t="s">
        <v>22</v>
      </c>
      <c r="AY582" s="17" t="s">
        <v>152</v>
      </c>
      <c r="BE582" s="185">
        <f>IF(N582="základní",J582,0)</f>
        <v>0</v>
      </c>
      <c r="BF582" s="185">
        <f>IF(N582="snížená",J582,0)</f>
        <v>0</v>
      </c>
      <c r="BG582" s="185">
        <f>IF(N582="zákl. přenesená",J582,0)</f>
        <v>0</v>
      </c>
      <c r="BH582" s="185">
        <f>IF(N582="sníž. přenesená",J582,0)</f>
        <v>0</v>
      </c>
      <c r="BI582" s="185">
        <f>IF(N582="nulová",J582,0)</f>
        <v>0</v>
      </c>
      <c r="BJ582" s="17" t="s">
        <v>89</v>
      </c>
      <c r="BK582" s="185">
        <f>ROUND(I582*H582,2)</f>
        <v>0</v>
      </c>
      <c r="BL582" s="17" t="s">
        <v>158</v>
      </c>
      <c r="BM582" s="184" t="s">
        <v>1616</v>
      </c>
    </row>
    <row r="583" s="2" customFormat="1">
      <c r="A583" s="37"/>
      <c r="B583" s="38"/>
      <c r="C583" s="37"/>
      <c r="D583" s="186" t="s">
        <v>160</v>
      </c>
      <c r="E583" s="37"/>
      <c r="F583" s="187" t="s">
        <v>1617</v>
      </c>
      <c r="G583" s="37"/>
      <c r="H583" s="37"/>
      <c r="I583" s="188"/>
      <c r="J583" s="37"/>
      <c r="K583" s="37"/>
      <c r="L583" s="38"/>
      <c r="M583" s="189"/>
      <c r="N583" s="190"/>
      <c r="O583" s="71"/>
      <c r="P583" s="71"/>
      <c r="Q583" s="71"/>
      <c r="R583" s="71"/>
      <c r="S583" s="71"/>
      <c r="T583" s="72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T583" s="17" t="s">
        <v>160</v>
      </c>
      <c r="AU583" s="17" t="s">
        <v>22</v>
      </c>
    </row>
    <row r="584" s="13" customFormat="1">
      <c r="A584" s="13"/>
      <c r="B584" s="193"/>
      <c r="C584" s="13"/>
      <c r="D584" s="191" t="s">
        <v>164</v>
      </c>
      <c r="E584" s="194" t="s">
        <v>3</v>
      </c>
      <c r="F584" s="195" t="s">
        <v>1419</v>
      </c>
      <c r="G584" s="13"/>
      <c r="H584" s="196">
        <v>1</v>
      </c>
      <c r="I584" s="197"/>
      <c r="J584" s="13"/>
      <c r="K584" s="13"/>
      <c r="L584" s="193"/>
      <c r="M584" s="198"/>
      <c r="N584" s="199"/>
      <c r="O584" s="199"/>
      <c r="P584" s="199"/>
      <c r="Q584" s="199"/>
      <c r="R584" s="199"/>
      <c r="S584" s="199"/>
      <c r="T584" s="200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194" t="s">
        <v>164</v>
      </c>
      <c r="AU584" s="194" t="s">
        <v>22</v>
      </c>
      <c r="AV584" s="13" t="s">
        <v>22</v>
      </c>
      <c r="AW584" s="13" t="s">
        <v>43</v>
      </c>
      <c r="AX584" s="13" t="s">
        <v>82</v>
      </c>
      <c r="AY584" s="194" t="s">
        <v>152</v>
      </c>
    </row>
    <row r="585" s="13" customFormat="1">
      <c r="A585" s="13"/>
      <c r="B585" s="193"/>
      <c r="C585" s="13"/>
      <c r="D585" s="191" t="s">
        <v>164</v>
      </c>
      <c r="E585" s="194" t="s">
        <v>3</v>
      </c>
      <c r="F585" s="195" t="s">
        <v>1420</v>
      </c>
      <c r="G585" s="13"/>
      <c r="H585" s="196">
        <v>1</v>
      </c>
      <c r="I585" s="197"/>
      <c r="J585" s="13"/>
      <c r="K585" s="13"/>
      <c r="L585" s="193"/>
      <c r="M585" s="198"/>
      <c r="N585" s="199"/>
      <c r="O585" s="199"/>
      <c r="P585" s="199"/>
      <c r="Q585" s="199"/>
      <c r="R585" s="199"/>
      <c r="S585" s="199"/>
      <c r="T585" s="200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194" t="s">
        <v>164</v>
      </c>
      <c r="AU585" s="194" t="s">
        <v>22</v>
      </c>
      <c r="AV585" s="13" t="s">
        <v>22</v>
      </c>
      <c r="AW585" s="13" t="s">
        <v>43</v>
      </c>
      <c r="AX585" s="13" t="s">
        <v>82</v>
      </c>
      <c r="AY585" s="194" t="s">
        <v>152</v>
      </c>
    </row>
    <row r="586" s="13" customFormat="1">
      <c r="A586" s="13"/>
      <c r="B586" s="193"/>
      <c r="C586" s="13"/>
      <c r="D586" s="191" t="s">
        <v>164</v>
      </c>
      <c r="E586" s="194" t="s">
        <v>3</v>
      </c>
      <c r="F586" s="195" t="s">
        <v>1426</v>
      </c>
      <c r="G586" s="13"/>
      <c r="H586" s="196">
        <v>1</v>
      </c>
      <c r="I586" s="197"/>
      <c r="J586" s="13"/>
      <c r="K586" s="13"/>
      <c r="L586" s="193"/>
      <c r="M586" s="198"/>
      <c r="N586" s="199"/>
      <c r="O586" s="199"/>
      <c r="P586" s="199"/>
      <c r="Q586" s="199"/>
      <c r="R586" s="199"/>
      <c r="S586" s="199"/>
      <c r="T586" s="200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194" t="s">
        <v>164</v>
      </c>
      <c r="AU586" s="194" t="s">
        <v>22</v>
      </c>
      <c r="AV586" s="13" t="s">
        <v>22</v>
      </c>
      <c r="AW586" s="13" t="s">
        <v>43</v>
      </c>
      <c r="AX586" s="13" t="s">
        <v>82</v>
      </c>
      <c r="AY586" s="194" t="s">
        <v>152</v>
      </c>
    </row>
    <row r="587" s="14" customFormat="1">
      <c r="A587" s="14"/>
      <c r="B587" s="201"/>
      <c r="C587" s="14"/>
      <c r="D587" s="191" t="s">
        <v>164</v>
      </c>
      <c r="E587" s="202" t="s">
        <v>3</v>
      </c>
      <c r="F587" s="203" t="s">
        <v>166</v>
      </c>
      <c r="G587" s="14"/>
      <c r="H587" s="204">
        <v>3</v>
      </c>
      <c r="I587" s="205"/>
      <c r="J587" s="14"/>
      <c r="K587" s="14"/>
      <c r="L587" s="201"/>
      <c r="M587" s="206"/>
      <c r="N587" s="207"/>
      <c r="O587" s="207"/>
      <c r="P587" s="207"/>
      <c r="Q587" s="207"/>
      <c r="R587" s="207"/>
      <c r="S587" s="207"/>
      <c r="T587" s="208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02" t="s">
        <v>164</v>
      </c>
      <c r="AU587" s="202" t="s">
        <v>22</v>
      </c>
      <c r="AV587" s="14" t="s">
        <v>158</v>
      </c>
      <c r="AW587" s="14" t="s">
        <v>43</v>
      </c>
      <c r="AX587" s="14" t="s">
        <v>89</v>
      </c>
      <c r="AY587" s="202" t="s">
        <v>152</v>
      </c>
    </row>
    <row r="588" s="2" customFormat="1" ht="24.15" customHeight="1">
      <c r="A588" s="37"/>
      <c r="B588" s="171"/>
      <c r="C588" s="212" t="s">
        <v>1618</v>
      </c>
      <c r="D588" s="212" t="s">
        <v>389</v>
      </c>
      <c r="E588" s="213" t="s">
        <v>1619</v>
      </c>
      <c r="F588" s="214" t="s">
        <v>1620</v>
      </c>
      <c r="G588" s="215" t="s">
        <v>259</v>
      </c>
      <c r="H588" s="216">
        <v>3</v>
      </c>
      <c r="I588" s="217"/>
      <c r="J588" s="218">
        <f>ROUND(I588*H588,2)</f>
        <v>0</v>
      </c>
      <c r="K588" s="219"/>
      <c r="L588" s="220"/>
      <c r="M588" s="221" t="s">
        <v>3</v>
      </c>
      <c r="N588" s="222" t="s">
        <v>53</v>
      </c>
      <c r="O588" s="71"/>
      <c r="P588" s="182">
        <f>O588*H588</f>
        <v>0</v>
      </c>
      <c r="Q588" s="182">
        <v>0.013299999999999999</v>
      </c>
      <c r="R588" s="182">
        <f>Q588*H588</f>
        <v>0.039899999999999998</v>
      </c>
      <c r="S588" s="182">
        <v>0</v>
      </c>
      <c r="T588" s="183">
        <f>S588*H588</f>
        <v>0</v>
      </c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R588" s="184" t="s">
        <v>195</v>
      </c>
      <c r="AT588" s="184" t="s">
        <v>389</v>
      </c>
      <c r="AU588" s="184" t="s">
        <v>22</v>
      </c>
      <c r="AY588" s="17" t="s">
        <v>152</v>
      </c>
      <c r="BE588" s="185">
        <f>IF(N588="základní",J588,0)</f>
        <v>0</v>
      </c>
      <c r="BF588" s="185">
        <f>IF(N588="snížená",J588,0)</f>
        <v>0</v>
      </c>
      <c r="BG588" s="185">
        <f>IF(N588="zákl. přenesená",J588,0)</f>
        <v>0</v>
      </c>
      <c r="BH588" s="185">
        <f>IF(N588="sníž. přenesená",J588,0)</f>
        <v>0</v>
      </c>
      <c r="BI588" s="185">
        <f>IF(N588="nulová",J588,0)</f>
        <v>0</v>
      </c>
      <c r="BJ588" s="17" t="s">
        <v>89</v>
      </c>
      <c r="BK588" s="185">
        <f>ROUND(I588*H588,2)</f>
        <v>0</v>
      </c>
      <c r="BL588" s="17" t="s">
        <v>158</v>
      </c>
      <c r="BM588" s="184" t="s">
        <v>1621</v>
      </c>
    </row>
    <row r="589" s="2" customFormat="1">
      <c r="A589" s="37"/>
      <c r="B589" s="38"/>
      <c r="C589" s="37"/>
      <c r="D589" s="186" t="s">
        <v>160</v>
      </c>
      <c r="E589" s="37"/>
      <c r="F589" s="187" t="s">
        <v>1622</v>
      </c>
      <c r="G589" s="37"/>
      <c r="H589" s="37"/>
      <c r="I589" s="188"/>
      <c r="J589" s="37"/>
      <c r="K589" s="37"/>
      <c r="L589" s="38"/>
      <c r="M589" s="189"/>
      <c r="N589" s="190"/>
      <c r="O589" s="71"/>
      <c r="P589" s="71"/>
      <c r="Q589" s="71"/>
      <c r="R589" s="71"/>
      <c r="S589" s="71"/>
      <c r="T589" s="72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T589" s="17" t="s">
        <v>160</v>
      </c>
      <c r="AU589" s="17" t="s">
        <v>22</v>
      </c>
    </row>
    <row r="590" s="13" customFormat="1">
      <c r="A590" s="13"/>
      <c r="B590" s="193"/>
      <c r="C590" s="13"/>
      <c r="D590" s="191" t="s">
        <v>164</v>
      </c>
      <c r="E590" s="194" t="s">
        <v>3</v>
      </c>
      <c r="F590" s="195" t="s">
        <v>1419</v>
      </c>
      <c r="G590" s="13"/>
      <c r="H590" s="196">
        <v>1</v>
      </c>
      <c r="I590" s="197"/>
      <c r="J590" s="13"/>
      <c r="K590" s="13"/>
      <c r="L590" s="193"/>
      <c r="M590" s="198"/>
      <c r="N590" s="199"/>
      <c r="O590" s="199"/>
      <c r="P590" s="199"/>
      <c r="Q590" s="199"/>
      <c r="R590" s="199"/>
      <c r="S590" s="199"/>
      <c r="T590" s="200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T590" s="194" t="s">
        <v>164</v>
      </c>
      <c r="AU590" s="194" t="s">
        <v>22</v>
      </c>
      <c r="AV590" s="13" t="s">
        <v>22</v>
      </c>
      <c r="AW590" s="13" t="s">
        <v>43</v>
      </c>
      <c r="AX590" s="13" t="s">
        <v>82</v>
      </c>
      <c r="AY590" s="194" t="s">
        <v>152</v>
      </c>
    </row>
    <row r="591" s="13" customFormat="1">
      <c r="A591" s="13"/>
      <c r="B591" s="193"/>
      <c r="C591" s="13"/>
      <c r="D591" s="191" t="s">
        <v>164</v>
      </c>
      <c r="E591" s="194" t="s">
        <v>3</v>
      </c>
      <c r="F591" s="195" t="s">
        <v>1420</v>
      </c>
      <c r="G591" s="13"/>
      <c r="H591" s="196">
        <v>1</v>
      </c>
      <c r="I591" s="197"/>
      <c r="J591" s="13"/>
      <c r="K591" s="13"/>
      <c r="L591" s="193"/>
      <c r="M591" s="198"/>
      <c r="N591" s="199"/>
      <c r="O591" s="199"/>
      <c r="P591" s="199"/>
      <c r="Q591" s="199"/>
      <c r="R591" s="199"/>
      <c r="S591" s="199"/>
      <c r="T591" s="200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194" t="s">
        <v>164</v>
      </c>
      <c r="AU591" s="194" t="s">
        <v>22</v>
      </c>
      <c r="AV591" s="13" t="s">
        <v>22</v>
      </c>
      <c r="AW591" s="13" t="s">
        <v>43</v>
      </c>
      <c r="AX591" s="13" t="s">
        <v>82</v>
      </c>
      <c r="AY591" s="194" t="s">
        <v>152</v>
      </c>
    </row>
    <row r="592" s="13" customFormat="1">
      <c r="A592" s="13"/>
      <c r="B592" s="193"/>
      <c r="C592" s="13"/>
      <c r="D592" s="191" t="s">
        <v>164</v>
      </c>
      <c r="E592" s="194" t="s">
        <v>3</v>
      </c>
      <c r="F592" s="195" t="s">
        <v>1426</v>
      </c>
      <c r="G592" s="13"/>
      <c r="H592" s="196">
        <v>1</v>
      </c>
      <c r="I592" s="197"/>
      <c r="J592" s="13"/>
      <c r="K592" s="13"/>
      <c r="L592" s="193"/>
      <c r="M592" s="198"/>
      <c r="N592" s="199"/>
      <c r="O592" s="199"/>
      <c r="P592" s="199"/>
      <c r="Q592" s="199"/>
      <c r="R592" s="199"/>
      <c r="S592" s="199"/>
      <c r="T592" s="200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194" t="s">
        <v>164</v>
      </c>
      <c r="AU592" s="194" t="s">
        <v>22</v>
      </c>
      <c r="AV592" s="13" t="s">
        <v>22</v>
      </c>
      <c r="AW592" s="13" t="s">
        <v>43</v>
      </c>
      <c r="AX592" s="13" t="s">
        <v>82</v>
      </c>
      <c r="AY592" s="194" t="s">
        <v>152</v>
      </c>
    </row>
    <row r="593" s="14" customFormat="1">
      <c r="A593" s="14"/>
      <c r="B593" s="201"/>
      <c r="C593" s="14"/>
      <c r="D593" s="191" t="s">
        <v>164</v>
      </c>
      <c r="E593" s="202" t="s">
        <v>3</v>
      </c>
      <c r="F593" s="203" t="s">
        <v>166</v>
      </c>
      <c r="G593" s="14"/>
      <c r="H593" s="204">
        <v>3</v>
      </c>
      <c r="I593" s="205"/>
      <c r="J593" s="14"/>
      <c r="K593" s="14"/>
      <c r="L593" s="201"/>
      <c r="M593" s="206"/>
      <c r="N593" s="207"/>
      <c r="O593" s="207"/>
      <c r="P593" s="207"/>
      <c r="Q593" s="207"/>
      <c r="R593" s="207"/>
      <c r="S593" s="207"/>
      <c r="T593" s="208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T593" s="202" t="s">
        <v>164</v>
      </c>
      <c r="AU593" s="202" t="s">
        <v>22</v>
      </c>
      <c r="AV593" s="14" t="s">
        <v>158</v>
      </c>
      <c r="AW593" s="14" t="s">
        <v>43</v>
      </c>
      <c r="AX593" s="14" t="s">
        <v>89</v>
      </c>
      <c r="AY593" s="202" t="s">
        <v>152</v>
      </c>
    </row>
    <row r="594" s="2" customFormat="1" ht="16.5" customHeight="1">
      <c r="A594" s="37"/>
      <c r="B594" s="171"/>
      <c r="C594" s="172" t="s">
        <v>1623</v>
      </c>
      <c r="D594" s="172" t="s">
        <v>154</v>
      </c>
      <c r="E594" s="173" t="s">
        <v>1624</v>
      </c>
      <c r="F594" s="174" t="s">
        <v>1625</v>
      </c>
      <c r="G594" s="175" t="s">
        <v>259</v>
      </c>
      <c r="H594" s="176">
        <v>4</v>
      </c>
      <c r="I594" s="177"/>
      <c r="J594" s="178">
        <f>ROUND(I594*H594,2)</f>
        <v>0</v>
      </c>
      <c r="K594" s="179"/>
      <c r="L594" s="38"/>
      <c r="M594" s="180" t="s">
        <v>3</v>
      </c>
      <c r="N594" s="181" t="s">
        <v>53</v>
      </c>
      <c r="O594" s="71"/>
      <c r="P594" s="182">
        <f>O594*H594</f>
        <v>0</v>
      </c>
      <c r="Q594" s="182">
        <v>0.32906000000000002</v>
      </c>
      <c r="R594" s="182">
        <f>Q594*H594</f>
        <v>1.3162400000000001</v>
      </c>
      <c r="S594" s="182">
        <v>0</v>
      </c>
      <c r="T594" s="183">
        <f>S594*H594</f>
        <v>0</v>
      </c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R594" s="184" t="s">
        <v>158</v>
      </c>
      <c r="AT594" s="184" t="s">
        <v>154</v>
      </c>
      <c r="AU594" s="184" t="s">
        <v>22</v>
      </c>
      <c r="AY594" s="17" t="s">
        <v>152</v>
      </c>
      <c r="BE594" s="185">
        <f>IF(N594="základní",J594,0)</f>
        <v>0</v>
      </c>
      <c r="BF594" s="185">
        <f>IF(N594="snížená",J594,0)</f>
        <v>0</v>
      </c>
      <c r="BG594" s="185">
        <f>IF(N594="zákl. přenesená",J594,0)</f>
        <v>0</v>
      </c>
      <c r="BH594" s="185">
        <f>IF(N594="sníž. přenesená",J594,0)</f>
        <v>0</v>
      </c>
      <c r="BI594" s="185">
        <f>IF(N594="nulová",J594,0)</f>
        <v>0</v>
      </c>
      <c r="BJ594" s="17" t="s">
        <v>89</v>
      </c>
      <c r="BK594" s="185">
        <f>ROUND(I594*H594,2)</f>
        <v>0</v>
      </c>
      <c r="BL594" s="17" t="s">
        <v>158</v>
      </c>
      <c r="BM594" s="184" t="s">
        <v>1626</v>
      </c>
    </row>
    <row r="595" s="2" customFormat="1">
      <c r="A595" s="37"/>
      <c r="B595" s="38"/>
      <c r="C595" s="37"/>
      <c r="D595" s="186" t="s">
        <v>160</v>
      </c>
      <c r="E595" s="37"/>
      <c r="F595" s="187" t="s">
        <v>1627</v>
      </c>
      <c r="G595" s="37"/>
      <c r="H595" s="37"/>
      <c r="I595" s="188"/>
      <c r="J595" s="37"/>
      <c r="K595" s="37"/>
      <c r="L595" s="38"/>
      <c r="M595" s="189"/>
      <c r="N595" s="190"/>
      <c r="O595" s="71"/>
      <c r="P595" s="71"/>
      <c r="Q595" s="71"/>
      <c r="R595" s="71"/>
      <c r="S595" s="71"/>
      <c r="T595" s="72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T595" s="17" t="s">
        <v>160</v>
      </c>
      <c r="AU595" s="17" t="s">
        <v>22</v>
      </c>
    </row>
    <row r="596" s="13" customFormat="1">
      <c r="A596" s="13"/>
      <c r="B596" s="193"/>
      <c r="C596" s="13"/>
      <c r="D596" s="191" t="s">
        <v>164</v>
      </c>
      <c r="E596" s="194" t="s">
        <v>3</v>
      </c>
      <c r="F596" s="195" t="s">
        <v>1419</v>
      </c>
      <c r="G596" s="13"/>
      <c r="H596" s="196">
        <v>1</v>
      </c>
      <c r="I596" s="197"/>
      <c r="J596" s="13"/>
      <c r="K596" s="13"/>
      <c r="L596" s="193"/>
      <c r="M596" s="198"/>
      <c r="N596" s="199"/>
      <c r="O596" s="199"/>
      <c r="P596" s="199"/>
      <c r="Q596" s="199"/>
      <c r="R596" s="199"/>
      <c r="S596" s="199"/>
      <c r="T596" s="200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T596" s="194" t="s">
        <v>164</v>
      </c>
      <c r="AU596" s="194" t="s">
        <v>22</v>
      </c>
      <c r="AV596" s="13" t="s">
        <v>22</v>
      </c>
      <c r="AW596" s="13" t="s">
        <v>43</v>
      </c>
      <c r="AX596" s="13" t="s">
        <v>82</v>
      </c>
      <c r="AY596" s="194" t="s">
        <v>152</v>
      </c>
    </row>
    <row r="597" s="13" customFormat="1">
      <c r="A597" s="13"/>
      <c r="B597" s="193"/>
      <c r="C597" s="13"/>
      <c r="D597" s="191" t="s">
        <v>164</v>
      </c>
      <c r="E597" s="194" t="s">
        <v>3</v>
      </c>
      <c r="F597" s="195" t="s">
        <v>1420</v>
      </c>
      <c r="G597" s="13"/>
      <c r="H597" s="196">
        <v>1</v>
      </c>
      <c r="I597" s="197"/>
      <c r="J597" s="13"/>
      <c r="K597" s="13"/>
      <c r="L597" s="193"/>
      <c r="M597" s="198"/>
      <c r="N597" s="199"/>
      <c r="O597" s="199"/>
      <c r="P597" s="199"/>
      <c r="Q597" s="199"/>
      <c r="R597" s="199"/>
      <c r="S597" s="199"/>
      <c r="T597" s="200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194" t="s">
        <v>164</v>
      </c>
      <c r="AU597" s="194" t="s">
        <v>22</v>
      </c>
      <c r="AV597" s="13" t="s">
        <v>22</v>
      </c>
      <c r="AW597" s="13" t="s">
        <v>43</v>
      </c>
      <c r="AX597" s="13" t="s">
        <v>82</v>
      </c>
      <c r="AY597" s="194" t="s">
        <v>152</v>
      </c>
    </row>
    <row r="598" s="13" customFormat="1">
      <c r="A598" s="13"/>
      <c r="B598" s="193"/>
      <c r="C598" s="13"/>
      <c r="D598" s="191" t="s">
        <v>164</v>
      </c>
      <c r="E598" s="194" t="s">
        <v>3</v>
      </c>
      <c r="F598" s="195" t="s">
        <v>1426</v>
      </c>
      <c r="G598" s="13"/>
      <c r="H598" s="196">
        <v>1</v>
      </c>
      <c r="I598" s="197"/>
      <c r="J598" s="13"/>
      <c r="K598" s="13"/>
      <c r="L598" s="193"/>
      <c r="M598" s="198"/>
      <c r="N598" s="199"/>
      <c r="O598" s="199"/>
      <c r="P598" s="199"/>
      <c r="Q598" s="199"/>
      <c r="R598" s="199"/>
      <c r="S598" s="199"/>
      <c r="T598" s="200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194" t="s">
        <v>164</v>
      </c>
      <c r="AU598" s="194" t="s">
        <v>22</v>
      </c>
      <c r="AV598" s="13" t="s">
        <v>22</v>
      </c>
      <c r="AW598" s="13" t="s">
        <v>43</v>
      </c>
      <c r="AX598" s="13" t="s">
        <v>82</v>
      </c>
      <c r="AY598" s="194" t="s">
        <v>152</v>
      </c>
    </row>
    <row r="599" s="13" customFormat="1">
      <c r="A599" s="13"/>
      <c r="B599" s="193"/>
      <c r="C599" s="13"/>
      <c r="D599" s="191" t="s">
        <v>164</v>
      </c>
      <c r="E599" s="194" t="s">
        <v>3</v>
      </c>
      <c r="F599" s="195" t="s">
        <v>1421</v>
      </c>
      <c r="G599" s="13"/>
      <c r="H599" s="196">
        <v>1</v>
      </c>
      <c r="I599" s="197"/>
      <c r="J599" s="13"/>
      <c r="K599" s="13"/>
      <c r="L599" s="193"/>
      <c r="M599" s="198"/>
      <c r="N599" s="199"/>
      <c r="O599" s="199"/>
      <c r="P599" s="199"/>
      <c r="Q599" s="199"/>
      <c r="R599" s="199"/>
      <c r="S599" s="199"/>
      <c r="T599" s="200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194" t="s">
        <v>164</v>
      </c>
      <c r="AU599" s="194" t="s">
        <v>22</v>
      </c>
      <c r="AV599" s="13" t="s">
        <v>22</v>
      </c>
      <c r="AW599" s="13" t="s">
        <v>43</v>
      </c>
      <c r="AX599" s="13" t="s">
        <v>82</v>
      </c>
      <c r="AY599" s="194" t="s">
        <v>152</v>
      </c>
    </row>
    <row r="600" s="14" customFormat="1">
      <c r="A600" s="14"/>
      <c r="B600" s="201"/>
      <c r="C600" s="14"/>
      <c r="D600" s="191" t="s">
        <v>164</v>
      </c>
      <c r="E600" s="202" t="s">
        <v>3</v>
      </c>
      <c r="F600" s="203" t="s">
        <v>166</v>
      </c>
      <c r="G600" s="14"/>
      <c r="H600" s="204">
        <v>4</v>
      </c>
      <c r="I600" s="205"/>
      <c r="J600" s="14"/>
      <c r="K600" s="14"/>
      <c r="L600" s="201"/>
      <c r="M600" s="206"/>
      <c r="N600" s="207"/>
      <c r="O600" s="207"/>
      <c r="P600" s="207"/>
      <c r="Q600" s="207"/>
      <c r="R600" s="207"/>
      <c r="S600" s="207"/>
      <c r="T600" s="208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02" t="s">
        <v>164</v>
      </c>
      <c r="AU600" s="202" t="s">
        <v>22</v>
      </c>
      <c r="AV600" s="14" t="s">
        <v>158</v>
      </c>
      <c r="AW600" s="14" t="s">
        <v>43</v>
      </c>
      <c r="AX600" s="14" t="s">
        <v>89</v>
      </c>
      <c r="AY600" s="202" t="s">
        <v>152</v>
      </c>
    </row>
    <row r="601" s="2" customFormat="1" ht="37.8" customHeight="1">
      <c r="A601" s="37"/>
      <c r="B601" s="171"/>
      <c r="C601" s="172" t="s">
        <v>1628</v>
      </c>
      <c r="D601" s="172" t="s">
        <v>154</v>
      </c>
      <c r="E601" s="173" t="s">
        <v>466</v>
      </c>
      <c r="F601" s="174" t="s">
        <v>1629</v>
      </c>
      <c r="G601" s="175" t="s">
        <v>259</v>
      </c>
      <c r="H601" s="176">
        <v>8</v>
      </c>
      <c r="I601" s="177"/>
      <c r="J601" s="178">
        <f>ROUND(I601*H601,2)</f>
        <v>0</v>
      </c>
      <c r="K601" s="179"/>
      <c r="L601" s="38"/>
      <c r="M601" s="180" t="s">
        <v>3</v>
      </c>
      <c r="N601" s="181" t="s">
        <v>53</v>
      </c>
      <c r="O601" s="71"/>
      <c r="P601" s="182">
        <f>O601*H601</f>
        <v>0</v>
      </c>
      <c r="Q601" s="182">
        <v>0.31108000000000002</v>
      </c>
      <c r="R601" s="182">
        <f>Q601*H601</f>
        <v>2.4886400000000002</v>
      </c>
      <c r="S601" s="182">
        <v>0</v>
      </c>
      <c r="T601" s="183">
        <f>S601*H601</f>
        <v>0</v>
      </c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R601" s="184" t="s">
        <v>158</v>
      </c>
      <c r="AT601" s="184" t="s">
        <v>154</v>
      </c>
      <c r="AU601" s="184" t="s">
        <v>22</v>
      </c>
      <c r="AY601" s="17" t="s">
        <v>152</v>
      </c>
      <c r="BE601" s="185">
        <f>IF(N601="základní",J601,0)</f>
        <v>0</v>
      </c>
      <c r="BF601" s="185">
        <f>IF(N601="snížená",J601,0)</f>
        <v>0</v>
      </c>
      <c r="BG601" s="185">
        <f>IF(N601="zákl. přenesená",J601,0)</f>
        <v>0</v>
      </c>
      <c r="BH601" s="185">
        <f>IF(N601="sníž. přenesená",J601,0)</f>
        <v>0</v>
      </c>
      <c r="BI601" s="185">
        <f>IF(N601="nulová",J601,0)</f>
        <v>0</v>
      </c>
      <c r="BJ601" s="17" t="s">
        <v>89</v>
      </c>
      <c r="BK601" s="185">
        <f>ROUND(I601*H601,2)</f>
        <v>0</v>
      </c>
      <c r="BL601" s="17" t="s">
        <v>158</v>
      </c>
      <c r="BM601" s="184" t="s">
        <v>1630</v>
      </c>
    </row>
    <row r="602" s="2" customFormat="1">
      <c r="A602" s="37"/>
      <c r="B602" s="38"/>
      <c r="C602" s="37"/>
      <c r="D602" s="186" t="s">
        <v>160</v>
      </c>
      <c r="E602" s="37"/>
      <c r="F602" s="187" t="s">
        <v>1631</v>
      </c>
      <c r="G602" s="37"/>
      <c r="H602" s="37"/>
      <c r="I602" s="188"/>
      <c r="J602" s="37"/>
      <c r="K602" s="37"/>
      <c r="L602" s="38"/>
      <c r="M602" s="189"/>
      <c r="N602" s="190"/>
      <c r="O602" s="71"/>
      <c r="P602" s="71"/>
      <c r="Q602" s="71"/>
      <c r="R602" s="71"/>
      <c r="S602" s="71"/>
      <c r="T602" s="72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T602" s="17" t="s">
        <v>160</v>
      </c>
      <c r="AU602" s="17" t="s">
        <v>22</v>
      </c>
    </row>
    <row r="603" s="13" customFormat="1">
      <c r="A603" s="13"/>
      <c r="B603" s="193"/>
      <c r="C603" s="13"/>
      <c r="D603" s="191" t="s">
        <v>164</v>
      </c>
      <c r="E603" s="194" t="s">
        <v>3</v>
      </c>
      <c r="F603" s="195" t="s">
        <v>1632</v>
      </c>
      <c r="G603" s="13"/>
      <c r="H603" s="196">
        <v>2</v>
      </c>
      <c r="I603" s="197"/>
      <c r="J603" s="13"/>
      <c r="K603" s="13"/>
      <c r="L603" s="193"/>
      <c r="M603" s="198"/>
      <c r="N603" s="199"/>
      <c r="O603" s="199"/>
      <c r="P603" s="199"/>
      <c r="Q603" s="199"/>
      <c r="R603" s="199"/>
      <c r="S603" s="199"/>
      <c r="T603" s="200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T603" s="194" t="s">
        <v>164</v>
      </c>
      <c r="AU603" s="194" t="s">
        <v>22</v>
      </c>
      <c r="AV603" s="13" t="s">
        <v>22</v>
      </c>
      <c r="AW603" s="13" t="s">
        <v>43</v>
      </c>
      <c r="AX603" s="13" t="s">
        <v>82</v>
      </c>
      <c r="AY603" s="194" t="s">
        <v>152</v>
      </c>
    </row>
    <row r="604" s="13" customFormat="1">
      <c r="A604" s="13"/>
      <c r="B604" s="193"/>
      <c r="C604" s="13"/>
      <c r="D604" s="191" t="s">
        <v>164</v>
      </c>
      <c r="E604" s="194" t="s">
        <v>3</v>
      </c>
      <c r="F604" s="195" t="s">
        <v>1633</v>
      </c>
      <c r="G604" s="13"/>
      <c r="H604" s="196">
        <v>2</v>
      </c>
      <c r="I604" s="197"/>
      <c r="J604" s="13"/>
      <c r="K604" s="13"/>
      <c r="L604" s="193"/>
      <c r="M604" s="198"/>
      <c r="N604" s="199"/>
      <c r="O604" s="199"/>
      <c r="P604" s="199"/>
      <c r="Q604" s="199"/>
      <c r="R604" s="199"/>
      <c r="S604" s="199"/>
      <c r="T604" s="200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194" t="s">
        <v>164</v>
      </c>
      <c r="AU604" s="194" t="s">
        <v>22</v>
      </c>
      <c r="AV604" s="13" t="s">
        <v>22</v>
      </c>
      <c r="AW604" s="13" t="s">
        <v>43</v>
      </c>
      <c r="AX604" s="13" t="s">
        <v>82</v>
      </c>
      <c r="AY604" s="194" t="s">
        <v>152</v>
      </c>
    </row>
    <row r="605" s="13" customFormat="1">
      <c r="A605" s="13"/>
      <c r="B605" s="193"/>
      <c r="C605" s="13"/>
      <c r="D605" s="191" t="s">
        <v>164</v>
      </c>
      <c r="E605" s="194" t="s">
        <v>3</v>
      </c>
      <c r="F605" s="195" t="s">
        <v>1634</v>
      </c>
      <c r="G605" s="13"/>
      <c r="H605" s="196">
        <v>2</v>
      </c>
      <c r="I605" s="197"/>
      <c r="J605" s="13"/>
      <c r="K605" s="13"/>
      <c r="L605" s="193"/>
      <c r="M605" s="198"/>
      <c r="N605" s="199"/>
      <c r="O605" s="199"/>
      <c r="P605" s="199"/>
      <c r="Q605" s="199"/>
      <c r="R605" s="199"/>
      <c r="S605" s="199"/>
      <c r="T605" s="200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194" t="s">
        <v>164</v>
      </c>
      <c r="AU605" s="194" t="s">
        <v>22</v>
      </c>
      <c r="AV605" s="13" t="s">
        <v>22</v>
      </c>
      <c r="AW605" s="13" t="s">
        <v>43</v>
      </c>
      <c r="AX605" s="13" t="s">
        <v>82</v>
      </c>
      <c r="AY605" s="194" t="s">
        <v>152</v>
      </c>
    </row>
    <row r="606" s="13" customFormat="1">
      <c r="A606" s="13"/>
      <c r="B606" s="193"/>
      <c r="C606" s="13"/>
      <c r="D606" s="191" t="s">
        <v>164</v>
      </c>
      <c r="E606" s="194" t="s">
        <v>3</v>
      </c>
      <c r="F606" s="195" t="s">
        <v>1421</v>
      </c>
      <c r="G606" s="13"/>
      <c r="H606" s="196">
        <v>1</v>
      </c>
      <c r="I606" s="197"/>
      <c r="J606" s="13"/>
      <c r="K606" s="13"/>
      <c r="L606" s="193"/>
      <c r="M606" s="198"/>
      <c r="N606" s="199"/>
      <c r="O606" s="199"/>
      <c r="P606" s="199"/>
      <c r="Q606" s="199"/>
      <c r="R606" s="199"/>
      <c r="S606" s="199"/>
      <c r="T606" s="200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194" t="s">
        <v>164</v>
      </c>
      <c r="AU606" s="194" t="s">
        <v>22</v>
      </c>
      <c r="AV606" s="13" t="s">
        <v>22</v>
      </c>
      <c r="AW606" s="13" t="s">
        <v>43</v>
      </c>
      <c r="AX606" s="13" t="s">
        <v>82</v>
      </c>
      <c r="AY606" s="194" t="s">
        <v>152</v>
      </c>
    </row>
    <row r="607" s="13" customFormat="1">
      <c r="A607" s="13"/>
      <c r="B607" s="193"/>
      <c r="C607" s="13"/>
      <c r="D607" s="191" t="s">
        <v>164</v>
      </c>
      <c r="E607" s="194" t="s">
        <v>3</v>
      </c>
      <c r="F607" s="195" t="s">
        <v>1635</v>
      </c>
      <c r="G607" s="13"/>
      <c r="H607" s="196">
        <v>1</v>
      </c>
      <c r="I607" s="197"/>
      <c r="J607" s="13"/>
      <c r="K607" s="13"/>
      <c r="L607" s="193"/>
      <c r="M607" s="198"/>
      <c r="N607" s="199"/>
      <c r="O607" s="199"/>
      <c r="P607" s="199"/>
      <c r="Q607" s="199"/>
      <c r="R607" s="199"/>
      <c r="S607" s="199"/>
      <c r="T607" s="200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194" t="s">
        <v>164</v>
      </c>
      <c r="AU607" s="194" t="s">
        <v>22</v>
      </c>
      <c r="AV607" s="13" t="s">
        <v>22</v>
      </c>
      <c r="AW607" s="13" t="s">
        <v>43</v>
      </c>
      <c r="AX607" s="13" t="s">
        <v>82</v>
      </c>
      <c r="AY607" s="194" t="s">
        <v>152</v>
      </c>
    </row>
    <row r="608" s="14" customFormat="1">
      <c r="A608" s="14"/>
      <c r="B608" s="201"/>
      <c r="C608" s="14"/>
      <c r="D608" s="191" t="s">
        <v>164</v>
      </c>
      <c r="E608" s="202" t="s">
        <v>3</v>
      </c>
      <c r="F608" s="203" t="s">
        <v>166</v>
      </c>
      <c r="G608" s="14"/>
      <c r="H608" s="204">
        <v>8</v>
      </c>
      <c r="I608" s="205"/>
      <c r="J608" s="14"/>
      <c r="K608" s="14"/>
      <c r="L608" s="201"/>
      <c r="M608" s="206"/>
      <c r="N608" s="207"/>
      <c r="O608" s="207"/>
      <c r="P608" s="207"/>
      <c r="Q608" s="207"/>
      <c r="R608" s="207"/>
      <c r="S608" s="207"/>
      <c r="T608" s="208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02" t="s">
        <v>164</v>
      </c>
      <c r="AU608" s="202" t="s">
        <v>22</v>
      </c>
      <c r="AV608" s="14" t="s">
        <v>158</v>
      </c>
      <c r="AW608" s="14" t="s">
        <v>43</v>
      </c>
      <c r="AX608" s="14" t="s">
        <v>89</v>
      </c>
      <c r="AY608" s="202" t="s">
        <v>152</v>
      </c>
    </row>
    <row r="609" s="12" customFormat="1" ht="22.8" customHeight="1">
      <c r="A609" s="12"/>
      <c r="B609" s="158"/>
      <c r="C609" s="12"/>
      <c r="D609" s="159" t="s">
        <v>81</v>
      </c>
      <c r="E609" s="169" t="s">
        <v>262</v>
      </c>
      <c r="F609" s="169" t="s">
        <v>263</v>
      </c>
      <c r="G609" s="12"/>
      <c r="H609" s="12"/>
      <c r="I609" s="161"/>
      <c r="J609" s="170">
        <f>BK609</f>
        <v>0</v>
      </c>
      <c r="K609" s="12"/>
      <c r="L609" s="158"/>
      <c r="M609" s="163"/>
      <c r="N609" s="164"/>
      <c r="O609" s="164"/>
      <c r="P609" s="165">
        <f>SUM(P610:P625)</f>
        <v>0</v>
      </c>
      <c r="Q609" s="164"/>
      <c r="R609" s="165">
        <f>SUM(R610:R625)</f>
        <v>0</v>
      </c>
      <c r="S609" s="164"/>
      <c r="T609" s="166">
        <f>SUM(T610:T625)</f>
        <v>0</v>
      </c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R609" s="159" t="s">
        <v>89</v>
      </c>
      <c r="AT609" s="167" t="s">
        <v>81</v>
      </c>
      <c r="AU609" s="167" t="s">
        <v>89</v>
      </c>
      <c r="AY609" s="159" t="s">
        <v>152</v>
      </c>
      <c r="BK609" s="168">
        <f>SUM(BK610:BK625)</f>
        <v>0</v>
      </c>
    </row>
    <row r="610" s="2" customFormat="1" ht="37.8" customHeight="1">
      <c r="A610" s="37"/>
      <c r="B610" s="171"/>
      <c r="C610" s="172" t="s">
        <v>1636</v>
      </c>
      <c r="D610" s="172" t="s">
        <v>154</v>
      </c>
      <c r="E610" s="173" t="s">
        <v>283</v>
      </c>
      <c r="F610" s="174" t="s">
        <v>1637</v>
      </c>
      <c r="G610" s="175" t="s">
        <v>267</v>
      </c>
      <c r="H610" s="176">
        <v>1.76</v>
      </c>
      <c r="I610" s="177"/>
      <c r="J610" s="178">
        <f>ROUND(I610*H610,2)</f>
        <v>0</v>
      </c>
      <c r="K610" s="179"/>
      <c r="L610" s="38"/>
      <c r="M610" s="180" t="s">
        <v>3</v>
      </c>
      <c r="N610" s="181" t="s">
        <v>53</v>
      </c>
      <c r="O610" s="71"/>
      <c r="P610" s="182">
        <f>O610*H610</f>
        <v>0</v>
      </c>
      <c r="Q610" s="182">
        <v>0</v>
      </c>
      <c r="R610" s="182">
        <f>Q610*H610</f>
        <v>0</v>
      </c>
      <c r="S610" s="182">
        <v>0</v>
      </c>
      <c r="T610" s="183">
        <f>S610*H610</f>
        <v>0</v>
      </c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R610" s="184" t="s">
        <v>158</v>
      </c>
      <c r="AT610" s="184" t="s">
        <v>154</v>
      </c>
      <c r="AU610" s="184" t="s">
        <v>22</v>
      </c>
      <c r="AY610" s="17" t="s">
        <v>152</v>
      </c>
      <c r="BE610" s="185">
        <f>IF(N610="základní",J610,0)</f>
        <v>0</v>
      </c>
      <c r="BF610" s="185">
        <f>IF(N610="snížená",J610,0)</f>
        <v>0</v>
      </c>
      <c r="BG610" s="185">
        <f>IF(N610="zákl. přenesená",J610,0)</f>
        <v>0</v>
      </c>
      <c r="BH610" s="185">
        <f>IF(N610="sníž. přenesená",J610,0)</f>
        <v>0</v>
      </c>
      <c r="BI610" s="185">
        <f>IF(N610="nulová",J610,0)</f>
        <v>0</v>
      </c>
      <c r="BJ610" s="17" t="s">
        <v>89</v>
      </c>
      <c r="BK610" s="185">
        <f>ROUND(I610*H610,2)</f>
        <v>0</v>
      </c>
      <c r="BL610" s="17" t="s">
        <v>158</v>
      </c>
      <c r="BM610" s="184" t="s">
        <v>1638</v>
      </c>
    </row>
    <row r="611" s="2" customFormat="1">
      <c r="A611" s="37"/>
      <c r="B611" s="38"/>
      <c r="C611" s="37"/>
      <c r="D611" s="186" t="s">
        <v>160</v>
      </c>
      <c r="E611" s="37"/>
      <c r="F611" s="187" t="s">
        <v>1639</v>
      </c>
      <c r="G611" s="37"/>
      <c r="H611" s="37"/>
      <c r="I611" s="188"/>
      <c r="J611" s="37"/>
      <c r="K611" s="37"/>
      <c r="L611" s="38"/>
      <c r="M611" s="189"/>
      <c r="N611" s="190"/>
      <c r="O611" s="71"/>
      <c r="P611" s="71"/>
      <c r="Q611" s="71"/>
      <c r="R611" s="71"/>
      <c r="S611" s="71"/>
      <c r="T611" s="72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T611" s="17" t="s">
        <v>160</v>
      </c>
      <c r="AU611" s="17" t="s">
        <v>22</v>
      </c>
    </row>
    <row r="612" s="13" customFormat="1">
      <c r="A612" s="13"/>
      <c r="B612" s="193"/>
      <c r="C612" s="13"/>
      <c r="D612" s="191" t="s">
        <v>164</v>
      </c>
      <c r="E612" s="194" t="s">
        <v>3</v>
      </c>
      <c r="F612" s="195" t="s">
        <v>1640</v>
      </c>
      <c r="G612" s="13"/>
      <c r="H612" s="196">
        <v>1.76</v>
      </c>
      <c r="I612" s="197"/>
      <c r="J612" s="13"/>
      <c r="K612" s="13"/>
      <c r="L612" s="193"/>
      <c r="M612" s="198"/>
      <c r="N612" s="199"/>
      <c r="O612" s="199"/>
      <c r="P612" s="199"/>
      <c r="Q612" s="199"/>
      <c r="R612" s="199"/>
      <c r="S612" s="199"/>
      <c r="T612" s="200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T612" s="194" t="s">
        <v>164</v>
      </c>
      <c r="AU612" s="194" t="s">
        <v>22</v>
      </c>
      <c r="AV612" s="13" t="s">
        <v>22</v>
      </c>
      <c r="AW612" s="13" t="s">
        <v>43</v>
      </c>
      <c r="AX612" s="13" t="s">
        <v>82</v>
      </c>
      <c r="AY612" s="194" t="s">
        <v>152</v>
      </c>
    </row>
    <row r="613" s="14" customFormat="1">
      <c r="A613" s="14"/>
      <c r="B613" s="201"/>
      <c r="C613" s="14"/>
      <c r="D613" s="191" t="s">
        <v>164</v>
      </c>
      <c r="E613" s="202" t="s">
        <v>3</v>
      </c>
      <c r="F613" s="203" t="s">
        <v>166</v>
      </c>
      <c r="G613" s="14"/>
      <c r="H613" s="204">
        <v>1.76</v>
      </c>
      <c r="I613" s="205"/>
      <c r="J613" s="14"/>
      <c r="K613" s="14"/>
      <c r="L613" s="201"/>
      <c r="M613" s="206"/>
      <c r="N613" s="207"/>
      <c r="O613" s="207"/>
      <c r="P613" s="207"/>
      <c r="Q613" s="207"/>
      <c r="R613" s="207"/>
      <c r="S613" s="207"/>
      <c r="T613" s="208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02" t="s">
        <v>164</v>
      </c>
      <c r="AU613" s="202" t="s">
        <v>22</v>
      </c>
      <c r="AV613" s="14" t="s">
        <v>158</v>
      </c>
      <c r="AW613" s="14" t="s">
        <v>43</v>
      </c>
      <c r="AX613" s="14" t="s">
        <v>89</v>
      </c>
      <c r="AY613" s="202" t="s">
        <v>152</v>
      </c>
    </row>
    <row r="614" s="2" customFormat="1" ht="49.05" customHeight="1">
      <c r="A614" s="37"/>
      <c r="B614" s="171"/>
      <c r="C614" s="172" t="s">
        <v>1641</v>
      </c>
      <c r="D614" s="172" t="s">
        <v>154</v>
      </c>
      <c r="E614" s="173" t="s">
        <v>289</v>
      </c>
      <c r="F614" s="174" t="s">
        <v>1642</v>
      </c>
      <c r="G614" s="175" t="s">
        <v>267</v>
      </c>
      <c r="H614" s="176">
        <v>26.399999999999999</v>
      </c>
      <c r="I614" s="177"/>
      <c r="J614" s="178">
        <f>ROUND(I614*H614,2)</f>
        <v>0</v>
      </c>
      <c r="K614" s="179"/>
      <c r="L614" s="38"/>
      <c r="M614" s="180" t="s">
        <v>3</v>
      </c>
      <c r="N614" s="181" t="s">
        <v>53</v>
      </c>
      <c r="O614" s="71"/>
      <c r="P614" s="182">
        <f>O614*H614</f>
        <v>0</v>
      </c>
      <c r="Q614" s="182">
        <v>0</v>
      </c>
      <c r="R614" s="182">
        <f>Q614*H614</f>
        <v>0</v>
      </c>
      <c r="S614" s="182">
        <v>0</v>
      </c>
      <c r="T614" s="183">
        <f>S614*H614</f>
        <v>0</v>
      </c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R614" s="184" t="s">
        <v>158</v>
      </c>
      <c r="AT614" s="184" t="s">
        <v>154</v>
      </c>
      <c r="AU614" s="184" t="s">
        <v>22</v>
      </c>
      <c r="AY614" s="17" t="s">
        <v>152</v>
      </c>
      <c r="BE614" s="185">
        <f>IF(N614="základní",J614,0)</f>
        <v>0</v>
      </c>
      <c r="BF614" s="185">
        <f>IF(N614="snížená",J614,0)</f>
        <v>0</v>
      </c>
      <c r="BG614" s="185">
        <f>IF(N614="zákl. přenesená",J614,0)</f>
        <v>0</v>
      </c>
      <c r="BH614" s="185">
        <f>IF(N614="sníž. přenesená",J614,0)</f>
        <v>0</v>
      </c>
      <c r="BI614" s="185">
        <f>IF(N614="nulová",J614,0)</f>
        <v>0</v>
      </c>
      <c r="BJ614" s="17" t="s">
        <v>89</v>
      </c>
      <c r="BK614" s="185">
        <f>ROUND(I614*H614,2)</f>
        <v>0</v>
      </c>
      <c r="BL614" s="17" t="s">
        <v>158</v>
      </c>
      <c r="BM614" s="184" t="s">
        <v>1643</v>
      </c>
    </row>
    <row r="615" s="2" customFormat="1">
      <c r="A615" s="37"/>
      <c r="B615" s="38"/>
      <c r="C615" s="37"/>
      <c r="D615" s="186" t="s">
        <v>160</v>
      </c>
      <c r="E615" s="37"/>
      <c r="F615" s="187" t="s">
        <v>1644</v>
      </c>
      <c r="G615" s="37"/>
      <c r="H615" s="37"/>
      <c r="I615" s="188"/>
      <c r="J615" s="37"/>
      <c r="K615" s="37"/>
      <c r="L615" s="38"/>
      <c r="M615" s="189"/>
      <c r="N615" s="190"/>
      <c r="O615" s="71"/>
      <c r="P615" s="71"/>
      <c r="Q615" s="71"/>
      <c r="R615" s="71"/>
      <c r="S615" s="71"/>
      <c r="T615" s="72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T615" s="17" t="s">
        <v>160</v>
      </c>
      <c r="AU615" s="17" t="s">
        <v>22</v>
      </c>
    </row>
    <row r="616" s="13" customFormat="1">
      <c r="A616" s="13"/>
      <c r="B616" s="193"/>
      <c r="C616" s="13"/>
      <c r="D616" s="191" t="s">
        <v>164</v>
      </c>
      <c r="E616" s="194" t="s">
        <v>3</v>
      </c>
      <c r="F616" s="195" t="s">
        <v>1645</v>
      </c>
      <c r="G616" s="13"/>
      <c r="H616" s="196">
        <v>26.399999999999999</v>
      </c>
      <c r="I616" s="197"/>
      <c r="J616" s="13"/>
      <c r="K616" s="13"/>
      <c r="L616" s="193"/>
      <c r="M616" s="198"/>
      <c r="N616" s="199"/>
      <c r="O616" s="199"/>
      <c r="P616" s="199"/>
      <c r="Q616" s="199"/>
      <c r="R616" s="199"/>
      <c r="S616" s="199"/>
      <c r="T616" s="200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194" t="s">
        <v>164</v>
      </c>
      <c r="AU616" s="194" t="s">
        <v>22</v>
      </c>
      <c r="AV616" s="13" t="s">
        <v>22</v>
      </c>
      <c r="AW616" s="13" t="s">
        <v>43</v>
      </c>
      <c r="AX616" s="13" t="s">
        <v>82</v>
      </c>
      <c r="AY616" s="194" t="s">
        <v>152</v>
      </c>
    </row>
    <row r="617" s="14" customFormat="1">
      <c r="A617" s="14"/>
      <c r="B617" s="201"/>
      <c r="C617" s="14"/>
      <c r="D617" s="191" t="s">
        <v>164</v>
      </c>
      <c r="E617" s="202" t="s">
        <v>3</v>
      </c>
      <c r="F617" s="203" t="s">
        <v>166</v>
      </c>
      <c r="G617" s="14"/>
      <c r="H617" s="204">
        <v>26.399999999999999</v>
      </c>
      <c r="I617" s="205"/>
      <c r="J617" s="14"/>
      <c r="K617" s="14"/>
      <c r="L617" s="201"/>
      <c r="M617" s="206"/>
      <c r="N617" s="207"/>
      <c r="O617" s="207"/>
      <c r="P617" s="207"/>
      <c r="Q617" s="207"/>
      <c r="R617" s="207"/>
      <c r="S617" s="207"/>
      <c r="T617" s="208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02" t="s">
        <v>164</v>
      </c>
      <c r="AU617" s="202" t="s">
        <v>22</v>
      </c>
      <c r="AV617" s="14" t="s">
        <v>158</v>
      </c>
      <c r="AW617" s="14" t="s">
        <v>43</v>
      </c>
      <c r="AX617" s="14" t="s">
        <v>89</v>
      </c>
      <c r="AY617" s="202" t="s">
        <v>152</v>
      </c>
    </row>
    <row r="618" s="2" customFormat="1" ht="24.15" customHeight="1">
      <c r="A618" s="37"/>
      <c r="B618" s="171"/>
      <c r="C618" s="172" t="s">
        <v>1646</v>
      </c>
      <c r="D618" s="172" t="s">
        <v>154</v>
      </c>
      <c r="E618" s="173" t="s">
        <v>303</v>
      </c>
      <c r="F618" s="174" t="s">
        <v>1647</v>
      </c>
      <c r="G618" s="175" t="s">
        <v>267</v>
      </c>
      <c r="H618" s="176">
        <v>1.76</v>
      </c>
      <c r="I618" s="177"/>
      <c r="J618" s="178">
        <f>ROUND(I618*H618,2)</f>
        <v>0</v>
      </c>
      <c r="K618" s="179"/>
      <c r="L618" s="38"/>
      <c r="M618" s="180" t="s">
        <v>3</v>
      </c>
      <c r="N618" s="181" t="s">
        <v>53</v>
      </c>
      <c r="O618" s="71"/>
      <c r="P618" s="182">
        <f>O618*H618</f>
        <v>0</v>
      </c>
      <c r="Q618" s="182">
        <v>0</v>
      </c>
      <c r="R618" s="182">
        <f>Q618*H618</f>
        <v>0</v>
      </c>
      <c r="S618" s="182">
        <v>0</v>
      </c>
      <c r="T618" s="183">
        <f>S618*H618</f>
        <v>0</v>
      </c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R618" s="184" t="s">
        <v>158</v>
      </c>
      <c r="AT618" s="184" t="s">
        <v>154</v>
      </c>
      <c r="AU618" s="184" t="s">
        <v>22</v>
      </c>
      <c r="AY618" s="17" t="s">
        <v>152</v>
      </c>
      <c r="BE618" s="185">
        <f>IF(N618="základní",J618,0)</f>
        <v>0</v>
      </c>
      <c r="BF618" s="185">
        <f>IF(N618="snížená",J618,0)</f>
        <v>0</v>
      </c>
      <c r="BG618" s="185">
        <f>IF(N618="zákl. přenesená",J618,0)</f>
        <v>0</v>
      </c>
      <c r="BH618" s="185">
        <f>IF(N618="sníž. přenesená",J618,0)</f>
        <v>0</v>
      </c>
      <c r="BI618" s="185">
        <f>IF(N618="nulová",J618,0)</f>
        <v>0</v>
      </c>
      <c r="BJ618" s="17" t="s">
        <v>89</v>
      </c>
      <c r="BK618" s="185">
        <f>ROUND(I618*H618,2)</f>
        <v>0</v>
      </c>
      <c r="BL618" s="17" t="s">
        <v>158</v>
      </c>
      <c r="BM618" s="184" t="s">
        <v>1648</v>
      </c>
    </row>
    <row r="619" s="2" customFormat="1">
      <c r="A619" s="37"/>
      <c r="B619" s="38"/>
      <c r="C619" s="37"/>
      <c r="D619" s="186" t="s">
        <v>160</v>
      </c>
      <c r="E619" s="37"/>
      <c r="F619" s="187" t="s">
        <v>1649</v>
      </c>
      <c r="G619" s="37"/>
      <c r="H619" s="37"/>
      <c r="I619" s="188"/>
      <c r="J619" s="37"/>
      <c r="K619" s="37"/>
      <c r="L619" s="38"/>
      <c r="M619" s="189"/>
      <c r="N619" s="190"/>
      <c r="O619" s="71"/>
      <c r="P619" s="71"/>
      <c r="Q619" s="71"/>
      <c r="R619" s="71"/>
      <c r="S619" s="71"/>
      <c r="T619" s="72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T619" s="17" t="s">
        <v>160</v>
      </c>
      <c r="AU619" s="17" t="s">
        <v>22</v>
      </c>
    </row>
    <row r="620" s="13" customFormat="1">
      <c r="A620" s="13"/>
      <c r="B620" s="193"/>
      <c r="C620" s="13"/>
      <c r="D620" s="191" t="s">
        <v>164</v>
      </c>
      <c r="E620" s="194" t="s">
        <v>3</v>
      </c>
      <c r="F620" s="195" t="s">
        <v>1640</v>
      </c>
      <c r="G620" s="13"/>
      <c r="H620" s="196">
        <v>1.76</v>
      </c>
      <c r="I620" s="197"/>
      <c r="J620" s="13"/>
      <c r="K620" s="13"/>
      <c r="L620" s="193"/>
      <c r="M620" s="198"/>
      <c r="N620" s="199"/>
      <c r="O620" s="199"/>
      <c r="P620" s="199"/>
      <c r="Q620" s="199"/>
      <c r="R620" s="199"/>
      <c r="S620" s="199"/>
      <c r="T620" s="200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T620" s="194" t="s">
        <v>164</v>
      </c>
      <c r="AU620" s="194" t="s">
        <v>22</v>
      </c>
      <c r="AV620" s="13" t="s">
        <v>22</v>
      </c>
      <c r="AW620" s="13" t="s">
        <v>43</v>
      </c>
      <c r="AX620" s="13" t="s">
        <v>82</v>
      </c>
      <c r="AY620" s="194" t="s">
        <v>152</v>
      </c>
    </row>
    <row r="621" s="14" customFormat="1">
      <c r="A621" s="14"/>
      <c r="B621" s="201"/>
      <c r="C621" s="14"/>
      <c r="D621" s="191" t="s">
        <v>164</v>
      </c>
      <c r="E621" s="202" t="s">
        <v>3</v>
      </c>
      <c r="F621" s="203" t="s">
        <v>166</v>
      </c>
      <c r="G621" s="14"/>
      <c r="H621" s="204">
        <v>1.76</v>
      </c>
      <c r="I621" s="205"/>
      <c r="J621" s="14"/>
      <c r="K621" s="14"/>
      <c r="L621" s="201"/>
      <c r="M621" s="206"/>
      <c r="N621" s="207"/>
      <c r="O621" s="207"/>
      <c r="P621" s="207"/>
      <c r="Q621" s="207"/>
      <c r="R621" s="207"/>
      <c r="S621" s="207"/>
      <c r="T621" s="208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02" t="s">
        <v>164</v>
      </c>
      <c r="AU621" s="202" t="s">
        <v>22</v>
      </c>
      <c r="AV621" s="14" t="s">
        <v>158</v>
      </c>
      <c r="AW621" s="14" t="s">
        <v>43</v>
      </c>
      <c r="AX621" s="14" t="s">
        <v>89</v>
      </c>
      <c r="AY621" s="202" t="s">
        <v>152</v>
      </c>
    </row>
    <row r="622" s="2" customFormat="1" ht="44.25" customHeight="1">
      <c r="A622" s="37"/>
      <c r="B622" s="171"/>
      <c r="C622" s="172" t="s">
        <v>1650</v>
      </c>
      <c r="D622" s="172" t="s">
        <v>154</v>
      </c>
      <c r="E622" s="173" t="s">
        <v>1651</v>
      </c>
      <c r="F622" s="174" t="s">
        <v>1652</v>
      </c>
      <c r="G622" s="175" t="s">
        <v>267</v>
      </c>
      <c r="H622" s="176">
        <v>1.76</v>
      </c>
      <c r="I622" s="177"/>
      <c r="J622" s="178">
        <f>ROUND(I622*H622,2)</f>
        <v>0</v>
      </c>
      <c r="K622" s="179"/>
      <c r="L622" s="38"/>
      <c r="M622" s="180" t="s">
        <v>3</v>
      </c>
      <c r="N622" s="181" t="s">
        <v>53</v>
      </c>
      <c r="O622" s="71"/>
      <c r="P622" s="182">
        <f>O622*H622</f>
        <v>0</v>
      </c>
      <c r="Q622" s="182">
        <v>0</v>
      </c>
      <c r="R622" s="182">
        <f>Q622*H622</f>
        <v>0</v>
      </c>
      <c r="S622" s="182">
        <v>0</v>
      </c>
      <c r="T622" s="183">
        <f>S622*H622</f>
        <v>0</v>
      </c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R622" s="184" t="s">
        <v>158</v>
      </c>
      <c r="AT622" s="184" t="s">
        <v>154</v>
      </c>
      <c r="AU622" s="184" t="s">
        <v>22</v>
      </c>
      <c r="AY622" s="17" t="s">
        <v>152</v>
      </c>
      <c r="BE622" s="185">
        <f>IF(N622="základní",J622,0)</f>
        <v>0</v>
      </c>
      <c r="BF622" s="185">
        <f>IF(N622="snížená",J622,0)</f>
        <v>0</v>
      </c>
      <c r="BG622" s="185">
        <f>IF(N622="zákl. přenesená",J622,0)</f>
        <v>0</v>
      </c>
      <c r="BH622" s="185">
        <f>IF(N622="sníž. přenesená",J622,0)</f>
        <v>0</v>
      </c>
      <c r="BI622" s="185">
        <f>IF(N622="nulová",J622,0)</f>
        <v>0</v>
      </c>
      <c r="BJ622" s="17" t="s">
        <v>89</v>
      </c>
      <c r="BK622" s="185">
        <f>ROUND(I622*H622,2)</f>
        <v>0</v>
      </c>
      <c r="BL622" s="17" t="s">
        <v>158</v>
      </c>
      <c r="BM622" s="184" t="s">
        <v>1653</v>
      </c>
    </row>
    <row r="623" s="2" customFormat="1">
      <c r="A623" s="37"/>
      <c r="B623" s="38"/>
      <c r="C623" s="37"/>
      <c r="D623" s="186" t="s">
        <v>160</v>
      </c>
      <c r="E623" s="37"/>
      <c r="F623" s="187" t="s">
        <v>1654</v>
      </c>
      <c r="G623" s="37"/>
      <c r="H623" s="37"/>
      <c r="I623" s="188"/>
      <c r="J623" s="37"/>
      <c r="K623" s="37"/>
      <c r="L623" s="38"/>
      <c r="M623" s="189"/>
      <c r="N623" s="190"/>
      <c r="O623" s="71"/>
      <c r="P623" s="71"/>
      <c r="Q623" s="71"/>
      <c r="R623" s="71"/>
      <c r="S623" s="71"/>
      <c r="T623" s="72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T623" s="17" t="s">
        <v>160</v>
      </c>
      <c r="AU623" s="17" t="s">
        <v>22</v>
      </c>
    </row>
    <row r="624" s="13" customFormat="1">
      <c r="A624" s="13"/>
      <c r="B624" s="193"/>
      <c r="C624" s="13"/>
      <c r="D624" s="191" t="s">
        <v>164</v>
      </c>
      <c r="E624" s="194" t="s">
        <v>3</v>
      </c>
      <c r="F624" s="195" t="s">
        <v>1640</v>
      </c>
      <c r="G624" s="13"/>
      <c r="H624" s="196">
        <v>1.76</v>
      </c>
      <c r="I624" s="197"/>
      <c r="J624" s="13"/>
      <c r="K624" s="13"/>
      <c r="L624" s="193"/>
      <c r="M624" s="198"/>
      <c r="N624" s="199"/>
      <c r="O624" s="199"/>
      <c r="P624" s="199"/>
      <c r="Q624" s="199"/>
      <c r="R624" s="199"/>
      <c r="S624" s="199"/>
      <c r="T624" s="200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194" t="s">
        <v>164</v>
      </c>
      <c r="AU624" s="194" t="s">
        <v>22</v>
      </c>
      <c r="AV624" s="13" t="s">
        <v>22</v>
      </c>
      <c r="AW624" s="13" t="s">
        <v>43</v>
      </c>
      <c r="AX624" s="13" t="s">
        <v>82</v>
      </c>
      <c r="AY624" s="194" t="s">
        <v>152</v>
      </c>
    </row>
    <row r="625" s="14" customFormat="1">
      <c r="A625" s="14"/>
      <c r="B625" s="201"/>
      <c r="C625" s="14"/>
      <c r="D625" s="191" t="s">
        <v>164</v>
      </c>
      <c r="E625" s="202" t="s">
        <v>3</v>
      </c>
      <c r="F625" s="203" t="s">
        <v>166</v>
      </c>
      <c r="G625" s="14"/>
      <c r="H625" s="204">
        <v>1.76</v>
      </c>
      <c r="I625" s="205"/>
      <c r="J625" s="14"/>
      <c r="K625" s="14"/>
      <c r="L625" s="201"/>
      <c r="M625" s="206"/>
      <c r="N625" s="207"/>
      <c r="O625" s="207"/>
      <c r="P625" s="207"/>
      <c r="Q625" s="207"/>
      <c r="R625" s="207"/>
      <c r="S625" s="207"/>
      <c r="T625" s="208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T625" s="202" t="s">
        <v>164</v>
      </c>
      <c r="AU625" s="202" t="s">
        <v>22</v>
      </c>
      <c r="AV625" s="14" t="s">
        <v>158</v>
      </c>
      <c r="AW625" s="14" t="s">
        <v>43</v>
      </c>
      <c r="AX625" s="14" t="s">
        <v>89</v>
      </c>
      <c r="AY625" s="202" t="s">
        <v>152</v>
      </c>
    </row>
    <row r="626" s="12" customFormat="1" ht="22.8" customHeight="1">
      <c r="A626" s="12"/>
      <c r="B626" s="158"/>
      <c r="C626" s="12"/>
      <c r="D626" s="159" t="s">
        <v>81</v>
      </c>
      <c r="E626" s="169" t="s">
        <v>522</v>
      </c>
      <c r="F626" s="169" t="s">
        <v>523</v>
      </c>
      <c r="G626" s="12"/>
      <c r="H626" s="12"/>
      <c r="I626" s="161"/>
      <c r="J626" s="170">
        <f>BK626</f>
        <v>0</v>
      </c>
      <c r="K626" s="12"/>
      <c r="L626" s="158"/>
      <c r="M626" s="163"/>
      <c r="N626" s="164"/>
      <c r="O626" s="164"/>
      <c r="P626" s="165">
        <f>SUM(P627:P630)</f>
        <v>0</v>
      </c>
      <c r="Q626" s="164"/>
      <c r="R626" s="165">
        <f>SUM(R627:R630)</f>
        <v>0</v>
      </c>
      <c r="S626" s="164"/>
      <c r="T626" s="166">
        <f>SUM(T627:T630)</f>
        <v>0</v>
      </c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R626" s="159" t="s">
        <v>89</v>
      </c>
      <c r="AT626" s="167" t="s">
        <v>81</v>
      </c>
      <c r="AU626" s="167" t="s">
        <v>89</v>
      </c>
      <c r="AY626" s="159" t="s">
        <v>152</v>
      </c>
      <c r="BK626" s="168">
        <f>SUM(BK627:BK630)</f>
        <v>0</v>
      </c>
    </row>
    <row r="627" s="2" customFormat="1" ht="49.05" customHeight="1">
      <c r="A627" s="37"/>
      <c r="B627" s="171"/>
      <c r="C627" s="172" t="s">
        <v>1655</v>
      </c>
      <c r="D627" s="172" t="s">
        <v>154</v>
      </c>
      <c r="E627" s="173" t="s">
        <v>1656</v>
      </c>
      <c r="F627" s="174" t="s">
        <v>1657</v>
      </c>
      <c r="G627" s="175" t="s">
        <v>267</v>
      </c>
      <c r="H627" s="176">
        <v>17.524999999999999</v>
      </c>
      <c r="I627" s="177"/>
      <c r="J627" s="178">
        <f>ROUND(I627*H627,2)</f>
        <v>0</v>
      </c>
      <c r="K627" s="179"/>
      <c r="L627" s="38"/>
      <c r="M627" s="180" t="s">
        <v>3</v>
      </c>
      <c r="N627" s="181" t="s">
        <v>53</v>
      </c>
      <c r="O627" s="71"/>
      <c r="P627" s="182">
        <f>O627*H627</f>
        <v>0</v>
      </c>
      <c r="Q627" s="182">
        <v>0</v>
      </c>
      <c r="R627" s="182">
        <f>Q627*H627</f>
        <v>0</v>
      </c>
      <c r="S627" s="182">
        <v>0</v>
      </c>
      <c r="T627" s="183">
        <f>S627*H627</f>
        <v>0</v>
      </c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R627" s="184" t="s">
        <v>158</v>
      </c>
      <c r="AT627" s="184" t="s">
        <v>154</v>
      </c>
      <c r="AU627" s="184" t="s">
        <v>22</v>
      </c>
      <c r="AY627" s="17" t="s">
        <v>152</v>
      </c>
      <c r="BE627" s="185">
        <f>IF(N627="základní",J627,0)</f>
        <v>0</v>
      </c>
      <c r="BF627" s="185">
        <f>IF(N627="snížená",J627,0)</f>
        <v>0</v>
      </c>
      <c r="BG627" s="185">
        <f>IF(N627="zákl. přenesená",J627,0)</f>
        <v>0</v>
      </c>
      <c r="BH627" s="185">
        <f>IF(N627="sníž. přenesená",J627,0)</f>
        <v>0</v>
      </c>
      <c r="BI627" s="185">
        <f>IF(N627="nulová",J627,0)</f>
        <v>0</v>
      </c>
      <c r="BJ627" s="17" t="s">
        <v>89</v>
      </c>
      <c r="BK627" s="185">
        <f>ROUND(I627*H627,2)</f>
        <v>0</v>
      </c>
      <c r="BL627" s="17" t="s">
        <v>158</v>
      </c>
      <c r="BM627" s="184" t="s">
        <v>1658</v>
      </c>
    </row>
    <row r="628" s="2" customFormat="1">
      <c r="A628" s="37"/>
      <c r="B628" s="38"/>
      <c r="C628" s="37"/>
      <c r="D628" s="186" t="s">
        <v>160</v>
      </c>
      <c r="E628" s="37"/>
      <c r="F628" s="187" t="s">
        <v>1659</v>
      </c>
      <c r="G628" s="37"/>
      <c r="H628" s="37"/>
      <c r="I628" s="188"/>
      <c r="J628" s="37"/>
      <c r="K628" s="37"/>
      <c r="L628" s="38"/>
      <c r="M628" s="189"/>
      <c r="N628" s="190"/>
      <c r="O628" s="71"/>
      <c r="P628" s="71"/>
      <c r="Q628" s="71"/>
      <c r="R628" s="71"/>
      <c r="S628" s="71"/>
      <c r="T628" s="72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T628" s="17" t="s">
        <v>160</v>
      </c>
      <c r="AU628" s="17" t="s">
        <v>22</v>
      </c>
    </row>
    <row r="629" s="13" customFormat="1">
      <c r="A629" s="13"/>
      <c r="B629" s="193"/>
      <c r="C629" s="13"/>
      <c r="D629" s="191" t="s">
        <v>164</v>
      </c>
      <c r="E629" s="194" t="s">
        <v>3</v>
      </c>
      <c r="F629" s="195" t="s">
        <v>1660</v>
      </c>
      <c r="G629" s="13"/>
      <c r="H629" s="196">
        <v>17.524999999999999</v>
      </c>
      <c r="I629" s="197"/>
      <c r="J629" s="13"/>
      <c r="K629" s="13"/>
      <c r="L629" s="193"/>
      <c r="M629" s="198"/>
      <c r="N629" s="199"/>
      <c r="O629" s="199"/>
      <c r="P629" s="199"/>
      <c r="Q629" s="199"/>
      <c r="R629" s="199"/>
      <c r="S629" s="199"/>
      <c r="T629" s="200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194" t="s">
        <v>164</v>
      </c>
      <c r="AU629" s="194" t="s">
        <v>22</v>
      </c>
      <c r="AV629" s="13" t="s">
        <v>22</v>
      </c>
      <c r="AW629" s="13" t="s">
        <v>43</v>
      </c>
      <c r="AX629" s="13" t="s">
        <v>82</v>
      </c>
      <c r="AY629" s="194" t="s">
        <v>152</v>
      </c>
    </row>
    <row r="630" s="14" customFormat="1">
      <c r="A630" s="14"/>
      <c r="B630" s="201"/>
      <c r="C630" s="14"/>
      <c r="D630" s="191" t="s">
        <v>164</v>
      </c>
      <c r="E630" s="202" t="s">
        <v>3</v>
      </c>
      <c r="F630" s="203" t="s">
        <v>166</v>
      </c>
      <c r="G630" s="14"/>
      <c r="H630" s="204">
        <v>17.524999999999999</v>
      </c>
      <c r="I630" s="205"/>
      <c r="J630" s="14"/>
      <c r="K630" s="14"/>
      <c r="L630" s="201"/>
      <c r="M630" s="209"/>
      <c r="N630" s="210"/>
      <c r="O630" s="210"/>
      <c r="P630" s="210"/>
      <c r="Q630" s="210"/>
      <c r="R630" s="210"/>
      <c r="S630" s="210"/>
      <c r="T630" s="211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T630" s="202" t="s">
        <v>164</v>
      </c>
      <c r="AU630" s="202" t="s">
        <v>22</v>
      </c>
      <c r="AV630" s="14" t="s">
        <v>158</v>
      </c>
      <c r="AW630" s="14" t="s">
        <v>43</v>
      </c>
      <c r="AX630" s="14" t="s">
        <v>89</v>
      </c>
      <c r="AY630" s="202" t="s">
        <v>152</v>
      </c>
    </row>
    <row r="631" s="2" customFormat="1" ht="6.96" customHeight="1">
      <c r="A631" s="37"/>
      <c r="B631" s="54"/>
      <c r="C631" s="55"/>
      <c r="D631" s="55"/>
      <c r="E631" s="55"/>
      <c r="F631" s="55"/>
      <c r="G631" s="55"/>
      <c r="H631" s="55"/>
      <c r="I631" s="55"/>
      <c r="J631" s="55"/>
      <c r="K631" s="55"/>
      <c r="L631" s="38"/>
      <c r="M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</row>
  </sheetData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90" r:id="rId1" display="https://podminky.urs.cz/item/CS_URS_2021_02/119001405"/>
    <hyperlink ref="F94" r:id="rId2" display="https://podminky.urs.cz/item/CS_URS_2021_02/119001412"/>
    <hyperlink ref="F98" r:id="rId3" display="https://podminky.urs.cz/item/CS_URS_2021_02/119001421"/>
    <hyperlink ref="F102" r:id="rId4" display="https://podminky.urs.cz/item/CS_URS_2021_02/132254202"/>
    <hyperlink ref="F115" r:id="rId5" display="https://podminky.urs.cz/item/CS_URS_2021_02/139001101"/>
    <hyperlink ref="F119" r:id="rId6" display="https://podminky.urs.cz/item/CS_URS_2021_02/139911123"/>
    <hyperlink ref="F123" r:id="rId7" display="https://podminky.urs.cz/item/CS_URS_2021_02/151101101"/>
    <hyperlink ref="F136" r:id="rId8" display="https://podminky.urs.cz/item/CS_URS_2021_02/151101102"/>
    <hyperlink ref="F140" r:id="rId9" display="https://podminky.urs.cz/item/CS_URS_2021_02/151101111"/>
    <hyperlink ref="F153" r:id="rId10" display="https://podminky.urs.cz/item/CS_URS_2021_02/151101112"/>
    <hyperlink ref="F157" r:id="rId11" display="https://podminky.urs.cz/item/CS_URS_2021_02/162251101"/>
    <hyperlink ref="F170" r:id="rId12" display="https://podminky.urs.cz/item/CS_URS_2021_02/162751117"/>
    <hyperlink ref="F183" r:id="rId13" display="https://podminky.urs.cz/item/CS_URS_2021_02/162751119"/>
    <hyperlink ref="F196" r:id="rId14" display="https://podminky.urs.cz/item/CS_URS_2021_02/167151101"/>
    <hyperlink ref="F209" r:id="rId15" display="https://podminky.urs.cz/item/CS_URS_2021_02/171201231"/>
    <hyperlink ref="F222" r:id="rId16" display="https://podminky.urs.cz/item/CS_URS_2021_02/171251201"/>
    <hyperlink ref="F235" r:id="rId17" display="https://podminky.urs.cz/item/CS_URS_2021_02/174151101"/>
    <hyperlink ref="F248" r:id="rId18" display="https://podminky.urs.cz/item/CS_URS_2021_02/175151101"/>
    <hyperlink ref="F261" r:id="rId19" display="https://podminky.urs.cz/item/CS_URS_2021_02/58331351"/>
    <hyperlink ref="F275" r:id="rId20" display="https://podminky.urs.cz/item/CS_URS_2021_02/359901111"/>
    <hyperlink ref="F282" r:id="rId21" display="https://podminky.urs.cz/item/CS_URS_2021_02/359901211"/>
    <hyperlink ref="F287" r:id="rId22" display="https://podminky.urs.cz/item/CS_URS_2021_02/359901212"/>
    <hyperlink ref="F295" r:id="rId23" display="https://podminky.urs.cz/item/CS_URS_2021_02/451572111"/>
    <hyperlink ref="F308" r:id="rId24" display="https://podminky.urs.cz/item/CS_URS_2021_02/452311151"/>
    <hyperlink ref="F312" r:id="rId25" display="https://podminky.urs.cz/item/CS_URS_2021_02/452313151"/>
    <hyperlink ref="F316" r:id="rId26" display="https://podminky.urs.cz/item/CS_URS_2021_02/452351101"/>
    <hyperlink ref="F320" r:id="rId27" display="https://podminky.urs.cz/item/CS_URS_2021_02/452353101"/>
    <hyperlink ref="F328" r:id="rId28" display="https://podminky.urs.cz/item/CS_URS_2021_02/857242122"/>
    <hyperlink ref="F334" r:id="rId29" display="https://podminky.urs.cz/item/CS_URS_2021_02/55253245"/>
    <hyperlink ref="F340" r:id="rId30" display="https://podminky.urs.cz/item/CS_URS_2021_02/55253241"/>
    <hyperlink ref="F344" r:id="rId31" display="https://podminky.urs.cz/item/CS_URS_2021_02/55253247"/>
    <hyperlink ref="F348" r:id="rId32" display="https://podminky.urs.cz/item/CS_URS_2021_02/871315241"/>
    <hyperlink ref="F353" r:id="rId33" display="https://podminky.urs.cz/item/CS_URS_2021_02/877310310"/>
    <hyperlink ref="F358" r:id="rId34" display="https://podminky.urs.cz/item/CS_URS_2021_02/28611892"/>
    <hyperlink ref="F362" r:id="rId35" display="https://podminky.urs.cz/item/CS_URS_2021_02/28611894"/>
    <hyperlink ref="F366" r:id="rId36" display="https://podminky.urs.cz/item/CS_URS_2021_02/877310330"/>
    <hyperlink ref="F371" r:id="rId37" display="https://podminky.urs.cz/item/CS_URS_2021_02/28617235"/>
    <hyperlink ref="F376" r:id="rId38" display="https://podminky.urs.cz/item/CS_URS_2021_02/890411811"/>
    <hyperlink ref="F383" r:id="rId39" display="https://podminky.urs.cz/item/CS_URS_2021_02/891241112"/>
    <hyperlink ref="F389" r:id="rId40" display="https://podminky.urs.cz/item/CS_URS_2021_02/42221303"/>
    <hyperlink ref="F395" r:id="rId41" display="https://podminky.urs.cz/item/CS_URS_2021_02/42291073"/>
    <hyperlink ref="F413" r:id="rId42" display="https://podminky.urs.cz/item/CS_URS_2021_02/891247112"/>
    <hyperlink ref="F420" r:id="rId43" display="https://podminky.urs.cz/item/CS_URS_2021_02/892241111"/>
    <hyperlink ref="F427" r:id="rId44" display="https://podminky.urs.cz/item/CS_URS_2021_02/892273122"/>
    <hyperlink ref="F434" r:id="rId45" display="https://podminky.urs.cz/item/CS_URS_2021_02/892351111"/>
    <hyperlink ref="F439" r:id="rId46" display="https://podminky.urs.cz/item/CS_URS_2021_02/892372111"/>
    <hyperlink ref="F443" r:id="rId47" display="https://podminky.urs.cz/item/CS_URS_2021_02/894411311"/>
    <hyperlink ref="F448" r:id="rId48" display="https://podminky.urs.cz/item/CS_URS_2021_02/59224051"/>
    <hyperlink ref="F453" r:id="rId49" display="https://podminky.urs.cz/item/CS_URS_2021_02/59224011"/>
    <hyperlink ref="F458" r:id="rId50" display="https://podminky.urs.cz/item/CS_URS_2021_02/894412411"/>
    <hyperlink ref="F463" r:id="rId51" display="https://podminky.urs.cz/item/CS_URS_2021_02/59224168"/>
    <hyperlink ref="F468" r:id="rId52" display="https://podminky.urs.cz/item/CS_URS_2021_02/895941111"/>
    <hyperlink ref="F477" r:id="rId53" display="https://podminky.urs.cz/item/CS_URS_2021_02/59223821"/>
    <hyperlink ref="F486" r:id="rId54" display="https://podminky.urs.cz/item/CS_URS_2021_02/59223825"/>
    <hyperlink ref="F495" r:id="rId55" display="https://podminky.urs.cz/item/CS_URS_2021_02/59223820"/>
    <hyperlink ref="F504" r:id="rId56" display="https://podminky.urs.cz/item/CS_URS_2021_02/59223824"/>
    <hyperlink ref="F513" r:id="rId57" display="https://podminky.urs.cz/item/CS_URS_2021_02/899101211"/>
    <hyperlink ref="F520" r:id="rId58" display="https://podminky.urs.cz/item/CS_URS_2021_02/899104112"/>
    <hyperlink ref="F525" r:id="rId59" display="https://podminky.urs.cz/item/CS_URS_2021_02/55241015"/>
    <hyperlink ref="F530" r:id="rId60" display="https://podminky.urs.cz/item/CS_URS_2021_02/899203211"/>
    <hyperlink ref="F537" r:id="rId61" display="https://podminky.urs.cz/item/CS_URS_2021_02/899204112"/>
    <hyperlink ref="F546" r:id="rId62" display="https://podminky.urs.cz/item/CS_URS_2021_02/55242320"/>
    <hyperlink ref="F553" r:id="rId63" display="https://podminky.urs.cz/item/CS_URS_2021_02/55241001"/>
    <hyperlink ref="F560" r:id="rId64" display="https://podminky.urs.cz/item/CS_URS_2021_02/55241000"/>
    <hyperlink ref="F569" r:id="rId65" display="https://podminky.urs.cz/item/CS_URS_2021_02/899231111"/>
    <hyperlink ref="F578" r:id="rId66" display="https://podminky.urs.cz/item/CS_URS_2021_02/899331111"/>
    <hyperlink ref="F583" r:id="rId67" display="https://podminky.urs.cz/item/CS_URS_2021_02/899401112"/>
    <hyperlink ref="F589" r:id="rId68" display="https://podminky.urs.cz/item/CS_URS_2021_02/42291352"/>
    <hyperlink ref="F595" r:id="rId69" display="https://podminky.urs.cz/item/CS_URS_2021_02/899401113"/>
    <hyperlink ref="F602" r:id="rId70" display="https://podminky.urs.cz/item/CS_URS_2021_02/899431111"/>
    <hyperlink ref="F611" r:id="rId71" display="https://podminky.urs.cz/item/CS_URS_2021_02/997221571"/>
    <hyperlink ref="F615" r:id="rId72" display="https://podminky.urs.cz/item/CS_URS_2021_02/997221579"/>
    <hyperlink ref="F619" r:id="rId73" display="https://podminky.urs.cz/item/CS_URS_2021_02/997221612"/>
    <hyperlink ref="F623" r:id="rId74" display="https://podminky.urs.cz/item/CS_URS_2021_02/997221861"/>
    <hyperlink ref="F628" r:id="rId75" display="https://podminky.urs.cz/item/CS_URS_2021_02/998276101"/>
  </hyperlinks>
  <pageMargins left="0.39375" right="0.39375" top="0.39375" bottom="0.39375" header="0" footer="0"/>
  <pageSetup orientation="portrait" blackAndWhite="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124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2" customFormat="1" ht="12" customHeight="1">
      <c r="A8" s="37"/>
      <c r="B8" s="38"/>
      <c r="C8" s="37"/>
      <c r="D8" s="30" t="s">
        <v>126</v>
      </c>
      <c r="E8" s="37"/>
      <c r="F8" s="37"/>
      <c r="G8" s="37"/>
      <c r="H8" s="37"/>
      <c r="I8" s="37"/>
      <c r="J8" s="37"/>
      <c r="K8" s="37"/>
      <c r="L8" s="12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1" t="s">
        <v>1661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0" t="s">
        <v>19</v>
      </c>
      <c r="E11" s="37"/>
      <c r="F11" s="25" t="s">
        <v>20</v>
      </c>
      <c r="G11" s="37"/>
      <c r="H11" s="37"/>
      <c r="I11" s="30" t="s">
        <v>21</v>
      </c>
      <c r="J11" s="25" t="s">
        <v>89</v>
      </c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0" t="s">
        <v>23</v>
      </c>
      <c r="E12" s="37"/>
      <c r="F12" s="25" t="s">
        <v>24</v>
      </c>
      <c r="G12" s="37"/>
      <c r="H12" s="37"/>
      <c r="I12" s="30" t="s">
        <v>25</v>
      </c>
      <c r="J12" s="63" t="str">
        <f>'Rekapitulace stavby'!AN8</f>
        <v>4. 10. 2021</v>
      </c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21.84" customHeight="1">
      <c r="A13" s="37"/>
      <c r="B13" s="38"/>
      <c r="C13" s="37"/>
      <c r="D13" s="24" t="s">
        <v>27</v>
      </c>
      <c r="E13" s="37"/>
      <c r="F13" s="32" t="s">
        <v>28</v>
      </c>
      <c r="G13" s="37"/>
      <c r="H13" s="37"/>
      <c r="I13" s="24" t="s">
        <v>29</v>
      </c>
      <c r="J13" s="32" t="s">
        <v>30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31</v>
      </c>
      <c r="E14" s="37"/>
      <c r="F14" s="37"/>
      <c r="G14" s="37"/>
      <c r="H14" s="37"/>
      <c r="I14" s="30" t="s">
        <v>32</v>
      </c>
      <c r="J14" s="25" t="s">
        <v>33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5" t="s">
        <v>34</v>
      </c>
      <c r="F15" s="37"/>
      <c r="G15" s="37"/>
      <c r="H15" s="37"/>
      <c r="I15" s="30" t="s">
        <v>35</v>
      </c>
      <c r="J15" s="25" t="s">
        <v>36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0" t="s">
        <v>37</v>
      </c>
      <c r="E17" s="37"/>
      <c r="F17" s="37"/>
      <c r="G17" s="37"/>
      <c r="H17" s="37"/>
      <c r="I17" s="30" t="s">
        <v>32</v>
      </c>
      <c r="J17" s="31" t="str">
        <f>'Rekapitulace stavby'!AN13</f>
        <v>Vyplň údaj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1" t="str">
        <f>'Rekapitulace stavby'!E14</f>
        <v>Vyplň údaj</v>
      </c>
      <c r="F18" s="25"/>
      <c r="G18" s="25"/>
      <c r="H18" s="25"/>
      <c r="I18" s="30" t="s">
        <v>35</v>
      </c>
      <c r="J18" s="31" t="str">
        <f>'Rekapitulace stavby'!AN14</f>
        <v>Vyplň údaj</v>
      </c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0" t="s">
        <v>39</v>
      </c>
      <c r="E20" s="37"/>
      <c r="F20" s="37"/>
      <c r="G20" s="37"/>
      <c r="H20" s="37"/>
      <c r="I20" s="30" t="s">
        <v>32</v>
      </c>
      <c r="J20" s="25" t="s">
        <v>40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5" t="s">
        <v>41</v>
      </c>
      <c r="F21" s="37"/>
      <c r="G21" s="37"/>
      <c r="H21" s="37"/>
      <c r="I21" s="30" t="s">
        <v>35</v>
      </c>
      <c r="J21" s="25" t="s">
        <v>42</v>
      </c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0" t="s">
        <v>44</v>
      </c>
      <c r="E23" s="37"/>
      <c r="F23" s="37"/>
      <c r="G23" s="37"/>
      <c r="H23" s="37"/>
      <c r="I23" s="30" t="s">
        <v>32</v>
      </c>
      <c r="J23" s="25" t="str">
        <f>IF('Rekapitulace stavby'!AN19="","",'Rekapitulace stavby'!AN19)</f>
        <v/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5" t="str">
        <f>IF('Rekapitulace stavby'!E20="","",'Rekapitulace stavby'!E20)</f>
        <v xml:space="preserve"> </v>
      </c>
      <c r="F24" s="37"/>
      <c r="G24" s="37"/>
      <c r="H24" s="37"/>
      <c r="I24" s="30" t="s">
        <v>35</v>
      </c>
      <c r="J24" s="25" t="str">
        <f>IF('Rekapitulace stavby'!AN20="","",'Rekapitulace stavby'!AN20)</f>
        <v/>
      </c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0" t="s">
        <v>46</v>
      </c>
      <c r="E26" s="37"/>
      <c r="F26" s="37"/>
      <c r="G26" s="37"/>
      <c r="H26" s="37"/>
      <c r="I26" s="37"/>
      <c r="J26" s="37"/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3"/>
      <c r="B27" s="124"/>
      <c r="C27" s="123"/>
      <c r="D27" s="123"/>
      <c r="E27" s="35" t="s">
        <v>3</v>
      </c>
      <c r="F27" s="35"/>
      <c r="G27" s="35"/>
      <c r="H27" s="35"/>
      <c r="I27" s="123"/>
      <c r="J27" s="123"/>
      <c r="K27" s="123"/>
      <c r="L27" s="125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3"/>
      <c r="E29" s="83"/>
      <c r="F29" s="83"/>
      <c r="G29" s="83"/>
      <c r="H29" s="83"/>
      <c r="I29" s="83"/>
      <c r="J29" s="83"/>
      <c r="K29" s="83"/>
      <c r="L29" s="12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6" t="s">
        <v>48</v>
      </c>
      <c r="E30" s="37"/>
      <c r="F30" s="37"/>
      <c r="G30" s="37"/>
      <c r="H30" s="37"/>
      <c r="I30" s="37"/>
      <c r="J30" s="89">
        <f>ROUND(J88, 2)</f>
        <v>0</v>
      </c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50</v>
      </c>
      <c r="G32" s="37"/>
      <c r="H32" s="37"/>
      <c r="I32" s="42" t="s">
        <v>49</v>
      </c>
      <c r="J32" s="42" t="s">
        <v>51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7" t="s">
        <v>52</v>
      </c>
      <c r="E33" s="30" t="s">
        <v>53</v>
      </c>
      <c r="F33" s="128">
        <f>ROUND((SUM(BE88:BE201)),  2)</f>
        <v>0</v>
      </c>
      <c r="G33" s="37"/>
      <c r="H33" s="37"/>
      <c r="I33" s="129">
        <v>0.20999999999999999</v>
      </c>
      <c r="J33" s="128">
        <f>ROUND(((SUM(BE88:BE201))*I33),  2)</f>
        <v>0</v>
      </c>
      <c r="K33" s="37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0" t="s">
        <v>54</v>
      </c>
      <c r="F34" s="128">
        <f>ROUND((SUM(BF88:BF201)),  2)</f>
        <v>0</v>
      </c>
      <c r="G34" s="37"/>
      <c r="H34" s="37"/>
      <c r="I34" s="129">
        <v>0.14999999999999999</v>
      </c>
      <c r="J34" s="128">
        <f>ROUND(((SUM(BF88:BF201))*I34),  2)</f>
        <v>0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0" t="s">
        <v>55</v>
      </c>
      <c r="F35" s="128">
        <f>ROUND((SUM(BG88:BG201)),  2)</f>
        <v>0</v>
      </c>
      <c r="G35" s="37"/>
      <c r="H35" s="37"/>
      <c r="I35" s="129">
        <v>0.20999999999999999</v>
      </c>
      <c r="J35" s="128">
        <f>0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0" t="s">
        <v>56</v>
      </c>
      <c r="F36" s="128">
        <f>ROUND((SUM(BH88:BH201)),  2)</f>
        <v>0</v>
      </c>
      <c r="G36" s="37"/>
      <c r="H36" s="37"/>
      <c r="I36" s="129">
        <v>0.14999999999999999</v>
      </c>
      <c r="J36" s="128">
        <f>0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57</v>
      </c>
      <c r="F37" s="128">
        <f>ROUND((SUM(BI88:BI201)),  2)</f>
        <v>0</v>
      </c>
      <c r="G37" s="37"/>
      <c r="H37" s="37"/>
      <c r="I37" s="129">
        <v>0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0"/>
      <c r="D39" s="131" t="s">
        <v>58</v>
      </c>
      <c r="E39" s="75"/>
      <c r="F39" s="75"/>
      <c r="G39" s="132" t="s">
        <v>59</v>
      </c>
      <c r="H39" s="133" t="s">
        <v>60</v>
      </c>
      <c r="I39" s="75"/>
      <c r="J39" s="134">
        <f>SUM(J30:J37)</f>
        <v>0</v>
      </c>
      <c r="K39" s="135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hidden="1" s="2" customFormat="1" ht="6.96" customHeight="1">
      <c r="A44" s="37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122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hidden="1" s="2" customFormat="1" ht="24.96" customHeight="1">
      <c r="A45" s="37"/>
      <c r="B45" s="38"/>
      <c r="C45" s="21" t="s">
        <v>130</v>
      </c>
      <c r="D45" s="37"/>
      <c r="E45" s="37"/>
      <c r="F45" s="37"/>
      <c r="G45" s="37"/>
      <c r="H45" s="37"/>
      <c r="I45" s="37"/>
      <c r="J45" s="37"/>
      <c r="K45" s="37"/>
      <c r="L45" s="122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hidden="1" s="2" customFormat="1" ht="6.96" customHeight="1">
      <c r="A46" s="37"/>
      <c r="B46" s="38"/>
      <c r="C46" s="37"/>
      <c r="D46" s="37"/>
      <c r="E46" s="37"/>
      <c r="F46" s="37"/>
      <c r="G46" s="37"/>
      <c r="H46" s="37"/>
      <c r="I46" s="37"/>
      <c r="J46" s="37"/>
      <c r="K46" s="3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12" customHeight="1">
      <c r="A47" s="37"/>
      <c r="B47" s="38"/>
      <c r="C47" s="30" t="s">
        <v>17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26.25" customHeight="1">
      <c r="A48" s="37"/>
      <c r="B48" s="38"/>
      <c r="C48" s="37"/>
      <c r="D48" s="37"/>
      <c r="E48" s="121" t="str">
        <f>E7</f>
        <v>Nový Bydžov - rekonstrukce ul. Metličanská II. a III. etapa A (vlevo ve směru staničení)</v>
      </c>
      <c r="F48" s="30"/>
      <c r="G48" s="30"/>
      <c r="H48" s="30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126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16.5" customHeight="1">
      <c r="A50" s="37"/>
      <c r="B50" s="38"/>
      <c r="C50" s="37"/>
      <c r="D50" s="37"/>
      <c r="E50" s="61" t="str">
        <f>E9</f>
        <v>2021_27_05 - SO 401 Přeložka vedení CETIN a.s.</v>
      </c>
      <c r="F50" s="37"/>
      <c r="G50" s="37"/>
      <c r="H50" s="37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2" customFormat="1" ht="6.96" customHeight="1">
      <c r="A51" s="37"/>
      <c r="B51" s="38"/>
      <c r="C51" s="37"/>
      <c r="D51" s="37"/>
      <c r="E51" s="37"/>
      <c r="F51" s="37"/>
      <c r="G51" s="37"/>
      <c r="H51" s="37"/>
      <c r="I51" s="37"/>
      <c r="J51" s="37"/>
      <c r="K51" s="37"/>
      <c r="L51" s="122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hidden="1" s="2" customFormat="1" ht="12" customHeight="1">
      <c r="A52" s="37"/>
      <c r="B52" s="38"/>
      <c r="C52" s="30" t="s">
        <v>23</v>
      </c>
      <c r="D52" s="37"/>
      <c r="E52" s="37"/>
      <c r="F52" s="25" t="str">
        <f>F12</f>
        <v>Nový Bydžov</v>
      </c>
      <c r="G52" s="37"/>
      <c r="H52" s="37"/>
      <c r="I52" s="30" t="s">
        <v>25</v>
      </c>
      <c r="J52" s="63" t="str">
        <f>IF(J12="","",J12)</f>
        <v>4. 10. 2021</v>
      </c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6.96" customHeight="1">
      <c r="A53" s="37"/>
      <c r="B53" s="38"/>
      <c r="C53" s="37"/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5.15" customHeight="1">
      <c r="A54" s="37"/>
      <c r="B54" s="38"/>
      <c r="C54" s="30" t="s">
        <v>31</v>
      </c>
      <c r="D54" s="37"/>
      <c r="E54" s="37"/>
      <c r="F54" s="25" t="str">
        <f>E15</f>
        <v>Město Nový Bydžov</v>
      </c>
      <c r="G54" s="37"/>
      <c r="H54" s="37"/>
      <c r="I54" s="30" t="s">
        <v>39</v>
      </c>
      <c r="J54" s="35" t="str">
        <f>E21</f>
        <v>VIAPROJEKT s.r.o.</v>
      </c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15.15" customHeight="1">
      <c r="A55" s="37"/>
      <c r="B55" s="38"/>
      <c r="C55" s="30" t="s">
        <v>37</v>
      </c>
      <c r="D55" s="37"/>
      <c r="E55" s="37"/>
      <c r="F55" s="25" t="str">
        <f>IF(E18="","",E18)</f>
        <v>Vyplň údaj</v>
      </c>
      <c r="G55" s="37"/>
      <c r="H55" s="37"/>
      <c r="I55" s="30" t="s">
        <v>44</v>
      </c>
      <c r="J55" s="35" t="str">
        <f>E24</f>
        <v xml:space="preserve"> </v>
      </c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0.32" customHeight="1">
      <c r="A56" s="37"/>
      <c r="B56" s="38"/>
      <c r="C56" s="37"/>
      <c r="D56" s="37"/>
      <c r="E56" s="37"/>
      <c r="F56" s="37"/>
      <c r="G56" s="37"/>
      <c r="H56" s="37"/>
      <c r="I56" s="37"/>
      <c r="J56" s="37"/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29.28" customHeight="1">
      <c r="A57" s="37"/>
      <c r="B57" s="38"/>
      <c r="C57" s="136" t="s">
        <v>131</v>
      </c>
      <c r="D57" s="130"/>
      <c r="E57" s="130"/>
      <c r="F57" s="130"/>
      <c r="G57" s="130"/>
      <c r="H57" s="130"/>
      <c r="I57" s="130"/>
      <c r="J57" s="137" t="s">
        <v>132</v>
      </c>
      <c r="K57" s="130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0.32" customHeight="1">
      <c r="A58" s="37"/>
      <c r="B58" s="38"/>
      <c r="C58" s="37"/>
      <c r="D58" s="37"/>
      <c r="E58" s="37"/>
      <c r="F58" s="37"/>
      <c r="G58" s="37"/>
      <c r="H58" s="37"/>
      <c r="I58" s="37"/>
      <c r="J58" s="37"/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22.8" customHeight="1">
      <c r="A59" s="37"/>
      <c r="B59" s="38"/>
      <c r="C59" s="138" t="s">
        <v>80</v>
      </c>
      <c r="D59" s="37"/>
      <c r="E59" s="37"/>
      <c r="F59" s="37"/>
      <c r="G59" s="37"/>
      <c r="H59" s="37"/>
      <c r="I59" s="37"/>
      <c r="J59" s="89">
        <f>J88</f>
        <v>0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7" t="s">
        <v>133</v>
      </c>
    </row>
    <row r="60" hidden="1" s="9" customFormat="1" ht="24.96" customHeight="1">
      <c r="A60" s="9"/>
      <c r="B60" s="139"/>
      <c r="C60" s="9"/>
      <c r="D60" s="140" t="s">
        <v>134</v>
      </c>
      <c r="E60" s="141"/>
      <c r="F60" s="141"/>
      <c r="G60" s="141"/>
      <c r="H60" s="141"/>
      <c r="I60" s="141"/>
      <c r="J60" s="142">
        <f>J89</f>
        <v>0</v>
      </c>
      <c r="K60" s="9"/>
      <c r="L60" s="13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0" customFormat="1" ht="19.92" customHeight="1">
      <c r="A61" s="10"/>
      <c r="B61" s="143"/>
      <c r="C61" s="10"/>
      <c r="D61" s="144" t="s">
        <v>135</v>
      </c>
      <c r="E61" s="145"/>
      <c r="F61" s="145"/>
      <c r="G61" s="145"/>
      <c r="H61" s="145"/>
      <c r="I61" s="145"/>
      <c r="J61" s="146">
        <f>J90</f>
        <v>0</v>
      </c>
      <c r="K61" s="10"/>
      <c r="L61" s="14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hidden="1" s="9" customFormat="1" ht="24.96" customHeight="1">
      <c r="A62" s="9"/>
      <c r="B62" s="139"/>
      <c r="C62" s="9"/>
      <c r="D62" s="140" t="s">
        <v>1662</v>
      </c>
      <c r="E62" s="141"/>
      <c r="F62" s="141"/>
      <c r="G62" s="141"/>
      <c r="H62" s="141"/>
      <c r="I62" s="141"/>
      <c r="J62" s="142">
        <f>J109</f>
        <v>0</v>
      </c>
      <c r="K62" s="9"/>
      <c r="L62" s="13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hidden="1" s="10" customFormat="1" ht="19.92" customHeight="1">
      <c r="A63" s="10"/>
      <c r="B63" s="143"/>
      <c r="C63" s="10"/>
      <c r="D63" s="144" t="s">
        <v>1663</v>
      </c>
      <c r="E63" s="145"/>
      <c r="F63" s="145"/>
      <c r="G63" s="145"/>
      <c r="H63" s="145"/>
      <c r="I63" s="145"/>
      <c r="J63" s="146">
        <f>J110</f>
        <v>0</v>
      </c>
      <c r="K63" s="10"/>
      <c r="L63" s="14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hidden="1" s="10" customFormat="1" ht="19.92" customHeight="1">
      <c r="A64" s="10"/>
      <c r="B64" s="143"/>
      <c r="C64" s="10"/>
      <c r="D64" s="144" t="s">
        <v>1664</v>
      </c>
      <c r="E64" s="145"/>
      <c r="F64" s="145"/>
      <c r="G64" s="145"/>
      <c r="H64" s="145"/>
      <c r="I64" s="145"/>
      <c r="J64" s="146">
        <f>J137</f>
        <v>0</v>
      </c>
      <c r="K64" s="10"/>
      <c r="L64" s="14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hidden="1" s="10" customFormat="1" ht="19.92" customHeight="1">
      <c r="A65" s="10"/>
      <c r="B65" s="143"/>
      <c r="C65" s="10"/>
      <c r="D65" s="144" t="s">
        <v>1665</v>
      </c>
      <c r="E65" s="145"/>
      <c r="F65" s="145"/>
      <c r="G65" s="145"/>
      <c r="H65" s="145"/>
      <c r="I65" s="145"/>
      <c r="J65" s="146">
        <f>J177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9" customFormat="1" ht="24.96" customHeight="1">
      <c r="A66" s="9"/>
      <c r="B66" s="139"/>
      <c r="C66" s="9"/>
      <c r="D66" s="140" t="s">
        <v>546</v>
      </c>
      <c r="E66" s="141"/>
      <c r="F66" s="141"/>
      <c r="G66" s="141"/>
      <c r="H66" s="141"/>
      <c r="I66" s="141"/>
      <c r="J66" s="142">
        <f>J189</f>
        <v>0</v>
      </c>
      <c r="K66" s="9"/>
      <c r="L66" s="13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hidden="1" s="10" customFormat="1" ht="19.92" customHeight="1">
      <c r="A67" s="10"/>
      <c r="B67" s="143"/>
      <c r="C67" s="10"/>
      <c r="D67" s="144" t="s">
        <v>1153</v>
      </c>
      <c r="E67" s="145"/>
      <c r="F67" s="145"/>
      <c r="G67" s="145"/>
      <c r="H67" s="145"/>
      <c r="I67" s="145"/>
      <c r="J67" s="146">
        <f>J190</f>
        <v>0</v>
      </c>
      <c r="K67" s="10"/>
      <c r="L67" s="14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43"/>
      <c r="C68" s="10"/>
      <c r="D68" s="144" t="s">
        <v>1154</v>
      </c>
      <c r="E68" s="145"/>
      <c r="F68" s="145"/>
      <c r="G68" s="145"/>
      <c r="H68" s="145"/>
      <c r="I68" s="145"/>
      <c r="J68" s="146">
        <f>J196</f>
        <v>0</v>
      </c>
      <c r="K68" s="10"/>
      <c r="L68" s="14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2" customFormat="1" ht="21.84" customHeight="1">
      <c r="A69" s="37"/>
      <c r="B69" s="38"/>
      <c r="C69" s="37"/>
      <c r="D69" s="37"/>
      <c r="E69" s="37"/>
      <c r="F69" s="37"/>
      <c r="G69" s="37"/>
      <c r="H69" s="37"/>
      <c r="I69" s="37"/>
      <c r="J69" s="37"/>
      <c r="K69" s="37"/>
      <c r="L69" s="122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hidden="1" s="2" customFormat="1" ht="6.96" customHeight="1">
      <c r="A70" s="37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122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hidden="1"/>
    <row r="72" hidden="1"/>
    <row r="73" hidden="1"/>
    <row r="74" s="2" customFormat="1" ht="6.96" customHeight="1">
      <c r="A74" s="37"/>
      <c r="B74" s="56"/>
      <c r="C74" s="57"/>
      <c r="D74" s="57"/>
      <c r="E74" s="57"/>
      <c r="F74" s="57"/>
      <c r="G74" s="57"/>
      <c r="H74" s="57"/>
      <c r="I74" s="57"/>
      <c r="J74" s="57"/>
      <c r="K74" s="57"/>
      <c r="L74" s="12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24.96" customHeight="1">
      <c r="A75" s="37"/>
      <c r="B75" s="38"/>
      <c r="C75" s="21" t="s">
        <v>137</v>
      </c>
      <c r="D75" s="37"/>
      <c r="E75" s="37"/>
      <c r="F75" s="37"/>
      <c r="G75" s="37"/>
      <c r="H75" s="37"/>
      <c r="I75" s="37"/>
      <c r="J75" s="37"/>
      <c r="K75" s="37"/>
      <c r="L75" s="12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2" customHeight="1">
      <c r="A77" s="37"/>
      <c r="B77" s="38"/>
      <c r="C77" s="30" t="s">
        <v>17</v>
      </c>
      <c r="D77" s="37"/>
      <c r="E77" s="37"/>
      <c r="F77" s="37"/>
      <c r="G77" s="37"/>
      <c r="H77" s="37"/>
      <c r="I77" s="37"/>
      <c r="J77" s="37"/>
      <c r="K77" s="37"/>
      <c r="L77" s="12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26.25" customHeight="1">
      <c r="A78" s="37"/>
      <c r="B78" s="38"/>
      <c r="C78" s="37"/>
      <c r="D78" s="37"/>
      <c r="E78" s="121" t="str">
        <f>E7</f>
        <v>Nový Bydžov - rekonstrukce ul. Metličanská II. a III. etapa A (vlevo ve směru staničení)</v>
      </c>
      <c r="F78" s="30"/>
      <c r="G78" s="30"/>
      <c r="H78" s="30"/>
      <c r="I78" s="37"/>
      <c r="J78" s="37"/>
      <c r="K78" s="37"/>
      <c r="L78" s="122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2" customHeight="1">
      <c r="A79" s="37"/>
      <c r="B79" s="38"/>
      <c r="C79" s="30" t="s">
        <v>126</v>
      </c>
      <c r="D79" s="37"/>
      <c r="E79" s="37"/>
      <c r="F79" s="37"/>
      <c r="G79" s="37"/>
      <c r="H79" s="37"/>
      <c r="I79" s="37"/>
      <c r="J79" s="37"/>
      <c r="K79" s="37"/>
      <c r="L79" s="12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6.5" customHeight="1">
      <c r="A80" s="37"/>
      <c r="B80" s="38"/>
      <c r="C80" s="37"/>
      <c r="D80" s="37"/>
      <c r="E80" s="61" t="str">
        <f>E9</f>
        <v>2021_27_05 - SO 401 Přeložka vedení CETIN a.s.</v>
      </c>
      <c r="F80" s="37"/>
      <c r="G80" s="37"/>
      <c r="H80" s="37"/>
      <c r="I80" s="37"/>
      <c r="J80" s="37"/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6.96" customHeight="1">
      <c r="A81" s="37"/>
      <c r="B81" s="38"/>
      <c r="C81" s="37"/>
      <c r="D81" s="37"/>
      <c r="E81" s="37"/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12" customHeight="1">
      <c r="A82" s="37"/>
      <c r="B82" s="38"/>
      <c r="C82" s="30" t="s">
        <v>23</v>
      </c>
      <c r="D82" s="37"/>
      <c r="E82" s="37"/>
      <c r="F82" s="25" t="str">
        <f>F12</f>
        <v>Nový Bydžov</v>
      </c>
      <c r="G82" s="37"/>
      <c r="H82" s="37"/>
      <c r="I82" s="30" t="s">
        <v>25</v>
      </c>
      <c r="J82" s="63" t="str">
        <f>IF(J12="","",J12)</f>
        <v>4. 10. 2021</v>
      </c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5.15" customHeight="1">
      <c r="A84" s="37"/>
      <c r="B84" s="38"/>
      <c r="C84" s="30" t="s">
        <v>31</v>
      </c>
      <c r="D84" s="37"/>
      <c r="E84" s="37"/>
      <c r="F84" s="25" t="str">
        <f>E15</f>
        <v>Město Nový Bydžov</v>
      </c>
      <c r="G84" s="37"/>
      <c r="H84" s="37"/>
      <c r="I84" s="30" t="s">
        <v>39</v>
      </c>
      <c r="J84" s="35" t="str">
        <f>E21</f>
        <v>VIAPROJEKT s.r.o.</v>
      </c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5.15" customHeight="1">
      <c r="A85" s="37"/>
      <c r="B85" s="38"/>
      <c r="C85" s="30" t="s">
        <v>37</v>
      </c>
      <c r="D85" s="37"/>
      <c r="E85" s="37"/>
      <c r="F85" s="25" t="str">
        <f>IF(E18="","",E18)</f>
        <v>Vyplň údaj</v>
      </c>
      <c r="G85" s="37"/>
      <c r="H85" s="37"/>
      <c r="I85" s="30" t="s">
        <v>44</v>
      </c>
      <c r="J85" s="35" t="str">
        <f>E24</f>
        <v xml:space="preserve"> </v>
      </c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0.32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11" customFormat="1" ht="29.28" customHeight="1">
      <c r="A87" s="147"/>
      <c r="B87" s="148"/>
      <c r="C87" s="149" t="s">
        <v>138</v>
      </c>
      <c r="D87" s="150" t="s">
        <v>67</v>
      </c>
      <c r="E87" s="150" t="s">
        <v>63</v>
      </c>
      <c r="F87" s="150" t="s">
        <v>64</v>
      </c>
      <c r="G87" s="150" t="s">
        <v>139</v>
      </c>
      <c r="H87" s="150" t="s">
        <v>140</v>
      </c>
      <c r="I87" s="150" t="s">
        <v>141</v>
      </c>
      <c r="J87" s="151" t="s">
        <v>132</v>
      </c>
      <c r="K87" s="152" t="s">
        <v>142</v>
      </c>
      <c r="L87" s="153"/>
      <c r="M87" s="79" t="s">
        <v>3</v>
      </c>
      <c r="N87" s="80" t="s">
        <v>52</v>
      </c>
      <c r="O87" s="80" t="s">
        <v>143</v>
      </c>
      <c r="P87" s="80" t="s">
        <v>144</v>
      </c>
      <c r="Q87" s="80" t="s">
        <v>145</v>
      </c>
      <c r="R87" s="80" t="s">
        <v>146</v>
      </c>
      <c r="S87" s="80" t="s">
        <v>147</v>
      </c>
      <c r="T87" s="81" t="s">
        <v>148</v>
      </c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="2" customFormat="1" ht="22.8" customHeight="1">
      <c r="A88" s="37"/>
      <c r="B88" s="38"/>
      <c r="C88" s="86" t="s">
        <v>149</v>
      </c>
      <c r="D88" s="37"/>
      <c r="E88" s="37"/>
      <c r="F88" s="37"/>
      <c r="G88" s="37"/>
      <c r="H88" s="37"/>
      <c r="I88" s="37"/>
      <c r="J88" s="154">
        <f>BK88</f>
        <v>0</v>
      </c>
      <c r="K88" s="37"/>
      <c r="L88" s="38"/>
      <c r="M88" s="82"/>
      <c r="N88" s="67"/>
      <c r="O88" s="83"/>
      <c r="P88" s="155">
        <f>P89+P109+P189</f>
        <v>0</v>
      </c>
      <c r="Q88" s="83"/>
      <c r="R88" s="155">
        <f>R89+R109+R189</f>
        <v>0</v>
      </c>
      <c r="S88" s="83"/>
      <c r="T88" s="156">
        <f>T89+T109+T189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7" t="s">
        <v>81</v>
      </c>
      <c r="AU88" s="17" t="s">
        <v>133</v>
      </c>
      <c r="BK88" s="157">
        <f>BK89+BK109+BK189</f>
        <v>0</v>
      </c>
    </row>
    <row r="89" s="12" customFormat="1" ht="25.92" customHeight="1">
      <c r="A89" s="12"/>
      <c r="B89" s="158"/>
      <c r="C89" s="12"/>
      <c r="D89" s="159" t="s">
        <v>81</v>
      </c>
      <c r="E89" s="160" t="s">
        <v>150</v>
      </c>
      <c r="F89" s="160" t="s">
        <v>151</v>
      </c>
      <c r="G89" s="12"/>
      <c r="H89" s="12"/>
      <c r="I89" s="161"/>
      <c r="J89" s="162">
        <f>BK89</f>
        <v>0</v>
      </c>
      <c r="K89" s="12"/>
      <c r="L89" s="158"/>
      <c r="M89" s="163"/>
      <c r="N89" s="164"/>
      <c r="O89" s="164"/>
      <c r="P89" s="165">
        <f>P90</f>
        <v>0</v>
      </c>
      <c r="Q89" s="164"/>
      <c r="R89" s="165">
        <f>R90</f>
        <v>0</v>
      </c>
      <c r="S89" s="164"/>
      <c r="T89" s="166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59" t="s">
        <v>89</v>
      </c>
      <c r="AT89" s="167" t="s">
        <v>81</v>
      </c>
      <c r="AU89" s="167" t="s">
        <v>82</v>
      </c>
      <c r="AY89" s="159" t="s">
        <v>152</v>
      </c>
      <c r="BK89" s="168">
        <f>BK90</f>
        <v>0</v>
      </c>
    </row>
    <row r="90" s="12" customFormat="1" ht="22.8" customHeight="1">
      <c r="A90" s="12"/>
      <c r="B90" s="158"/>
      <c r="C90" s="12"/>
      <c r="D90" s="159" t="s">
        <v>81</v>
      </c>
      <c r="E90" s="169" t="s">
        <v>89</v>
      </c>
      <c r="F90" s="169" t="s">
        <v>153</v>
      </c>
      <c r="G90" s="12"/>
      <c r="H90" s="12"/>
      <c r="I90" s="161"/>
      <c r="J90" s="170">
        <f>BK90</f>
        <v>0</v>
      </c>
      <c r="K90" s="12"/>
      <c r="L90" s="158"/>
      <c r="M90" s="163"/>
      <c r="N90" s="164"/>
      <c r="O90" s="164"/>
      <c r="P90" s="165">
        <f>SUM(P91:P108)</f>
        <v>0</v>
      </c>
      <c r="Q90" s="164"/>
      <c r="R90" s="165">
        <f>SUM(R91:R108)</f>
        <v>0</v>
      </c>
      <c r="S90" s="164"/>
      <c r="T90" s="166">
        <f>SUM(T91:T108)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59" t="s">
        <v>89</v>
      </c>
      <c r="AT90" s="167" t="s">
        <v>81</v>
      </c>
      <c r="AU90" s="167" t="s">
        <v>89</v>
      </c>
      <c r="AY90" s="159" t="s">
        <v>152</v>
      </c>
      <c r="BK90" s="168">
        <f>SUM(BK91:BK108)</f>
        <v>0</v>
      </c>
    </row>
    <row r="91" s="2" customFormat="1" ht="16.5" customHeight="1">
      <c r="A91" s="37"/>
      <c r="B91" s="171"/>
      <c r="C91" s="172" t="s">
        <v>89</v>
      </c>
      <c r="D91" s="172" t="s">
        <v>154</v>
      </c>
      <c r="E91" s="173" t="s">
        <v>1666</v>
      </c>
      <c r="F91" s="174" t="s">
        <v>1667</v>
      </c>
      <c r="G91" s="175" t="s">
        <v>230</v>
      </c>
      <c r="H91" s="176">
        <v>53</v>
      </c>
      <c r="I91" s="177"/>
      <c r="J91" s="178">
        <f>ROUND(I91*H91,2)</f>
        <v>0</v>
      </c>
      <c r="K91" s="179"/>
      <c r="L91" s="38"/>
      <c r="M91" s="180" t="s">
        <v>3</v>
      </c>
      <c r="N91" s="181" t="s">
        <v>53</v>
      </c>
      <c r="O91" s="71"/>
      <c r="P91" s="182">
        <f>O91*H91</f>
        <v>0</v>
      </c>
      <c r="Q91" s="182">
        <v>0</v>
      </c>
      <c r="R91" s="182">
        <f>Q91*H91</f>
        <v>0</v>
      </c>
      <c r="S91" s="182">
        <v>0</v>
      </c>
      <c r="T91" s="183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4" t="s">
        <v>158</v>
      </c>
      <c r="AT91" s="184" t="s">
        <v>154</v>
      </c>
      <c r="AU91" s="184" t="s">
        <v>22</v>
      </c>
      <c r="AY91" s="17" t="s">
        <v>152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17" t="s">
        <v>89</v>
      </c>
      <c r="BK91" s="185">
        <f>ROUND(I91*H91,2)</f>
        <v>0</v>
      </c>
      <c r="BL91" s="17" t="s">
        <v>158</v>
      </c>
      <c r="BM91" s="184" t="s">
        <v>1668</v>
      </c>
    </row>
    <row r="92" s="2" customFormat="1" ht="16.5" customHeight="1">
      <c r="A92" s="37"/>
      <c r="B92" s="171"/>
      <c r="C92" s="172" t="s">
        <v>22</v>
      </c>
      <c r="D92" s="172" t="s">
        <v>154</v>
      </c>
      <c r="E92" s="173" t="s">
        <v>1669</v>
      </c>
      <c r="F92" s="174" t="s">
        <v>1670</v>
      </c>
      <c r="G92" s="175" t="s">
        <v>230</v>
      </c>
      <c r="H92" s="176">
        <v>26</v>
      </c>
      <c r="I92" s="177"/>
      <c r="J92" s="178">
        <f>ROUND(I92*H92,2)</f>
        <v>0</v>
      </c>
      <c r="K92" s="179"/>
      <c r="L92" s="38"/>
      <c r="M92" s="180" t="s">
        <v>3</v>
      </c>
      <c r="N92" s="181" t="s">
        <v>53</v>
      </c>
      <c r="O92" s="71"/>
      <c r="P92" s="182">
        <f>O92*H92</f>
        <v>0</v>
      </c>
      <c r="Q92" s="182">
        <v>0</v>
      </c>
      <c r="R92" s="182">
        <f>Q92*H92</f>
        <v>0</v>
      </c>
      <c r="S92" s="182">
        <v>0</v>
      </c>
      <c r="T92" s="183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4" t="s">
        <v>158</v>
      </c>
      <c r="AT92" s="184" t="s">
        <v>154</v>
      </c>
      <c r="AU92" s="184" t="s">
        <v>22</v>
      </c>
      <c r="AY92" s="17" t="s">
        <v>152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17" t="s">
        <v>89</v>
      </c>
      <c r="BK92" s="185">
        <f>ROUND(I92*H92,2)</f>
        <v>0</v>
      </c>
      <c r="BL92" s="17" t="s">
        <v>158</v>
      </c>
      <c r="BM92" s="184" t="s">
        <v>1671</v>
      </c>
    </row>
    <row r="93" s="2" customFormat="1" ht="16.5" customHeight="1">
      <c r="A93" s="37"/>
      <c r="B93" s="171"/>
      <c r="C93" s="172" t="s">
        <v>170</v>
      </c>
      <c r="D93" s="172" t="s">
        <v>154</v>
      </c>
      <c r="E93" s="173" t="s">
        <v>1672</v>
      </c>
      <c r="F93" s="174" t="s">
        <v>1673</v>
      </c>
      <c r="G93" s="175" t="s">
        <v>230</v>
      </c>
      <c r="H93" s="176">
        <v>4</v>
      </c>
      <c r="I93" s="177"/>
      <c r="J93" s="178">
        <f>ROUND(I93*H93,2)</f>
        <v>0</v>
      </c>
      <c r="K93" s="179"/>
      <c r="L93" s="38"/>
      <c r="M93" s="180" t="s">
        <v>3</v>
      </c>
      <c r="N93" s="181" t="s">
        <v>53</v>
      </c>
      <c r="O93" s="71"/>
      <c r="P93" s="182">
        <f>O93*H93</f>
        <v>0</v>
      </c>
      <c r="Q93" s="182">
        <v>0</v>
      </c>
      <c r="R93" s="182">
        <f>Q93*H93</f>
        <v>0</v>
      </c>
      <c r="S93" s="182">
        <v>0</v>
      </c>
      <c r="T93" s="183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4" t="s">
        <v>158</v>
      </c>
      <c r="AT93" s="184" t="s">
        <v>154</v>
      </c>
      <c r="AU93" s="184" t="s">
        <v>22</v>
      </c>
      <c r="AY93" s="17" t="s">
        <v>152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17" t="s">
        <v>89</v>
      </c>
      <c r="BK93" s="185">
        <f>ROUND(I93*H93,2)</f>
        <v>0</v>
      </c>
      <c r="BL93" s="17" t="s">
        <v>158</v>
      </c>
      <c r="BM93" s="184" t="s">
        <v>1674</v>
      </c>
    </row>
    <row r="94" s="2" customFormat="1" ht="24.15" customHeight="1">
      <c r="A94" s="37"/>
      <c r="B94" s="171"/>
      <c r="C94" s="172" t="s">
        <v>158</v>
      </c>
      <c r="D94" s="172" t="s">
        <v>154</v>
      </c>
      <c r="E94" s="173" t="s">
        <v>1675</v>
      </c>
      <c r="F94" s="174" t="s">
        <v>1676</v>
      </c>
      <c r="G94" s="175" t="s">
        <v>230</v>
      </c>
      <c r="H94" s="176">
        <v>44</v>
      </c>
      <c r="I94" s="177"/>
      <c r="J94" s="178">
        <f>ROUND(I94*H94,2)</f>
        <v>0</v>
      </c>
      <c r="K94" s="179"/>
      <c r="L94" s="38"/>
      <c r="M94" s="180" t="s">
        <v>3</v>
      </c>
      <c r="N94" s="181" t="s">
        <v>53</v>
      </c>
      <c r="O94" s="71"/>
      <c r="P94" s="182">
        <f>O94*H94</f>
        <v>0</v>
      </c>
      <c r="Q94" s="182">
        <v>0</v>
      </c>
      <c r="R94" s="182">
        <f>Q94*H94</f>
        <v>0</v>
      </c>
      <c r="S94" s="182">
        <v>0</v>
      </c>
      <c r="T94" s="183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4" t="s">
        <v>158</v>
      </c>
      <c r="AT94" s="184" t="s">
        <v>154</v>
      </c>
      <c r="AU94" s="184" t="s">
        <v>22</v>
      </c>
      <c r="AY94" s="17" t="s">
        <v>152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17" t="s">
        <v>89</v>
      </c>
      <c r="BK94" s="185">
        <f>ROUND(I94*H94,2)</f>
        <v>0</v>
      </c>
      <c r="BL94" s="17" t="s">
        <v>158</v>
      </c>
      <c r="BM94" s="184" t="s">
        <v>1677</v>
      </c>
    </row>
    <row r="95" s="2" customFormat="1" ht="16.5" customHeight="1">
      <c r="A95" s="37"/>
      <c r="B95" s="171"/>
      <c r="C95" s="172" t="s">
        <v>182</v>
      </c>
      <c r="D95" s="172" t="s">
        <v>154</v>
      </c>
      <c r="E95" s="173" t="s">
        <v>1678</v>
      </c>
      <c r="F95" s="174" t="s">
        <v>1679</v>
      </c>
      <c r="G95" s="175" t="s">
        <v>230</v>
      </c>
      <c r="H95" s="176">
        <v>49.600000000000001</v>
      </c>
      <c r="I95" s="177"/>
      <c r="J95" s="178">
        <f>ROUND(I95*H95,2)</f>
        <v>0</v>
      </c>
      <c r="K95" s="179"/>
      <c r="L95" s="38"/>
      <c r="M95" s="180" t="s">
        <v>3</v>
      </c>
      <c r="N95" s="181" t="s">
        <v>53</v>
      </c>
      <c r="O95" s="71"/>
      <c r="P95" s="182">
        <f>O95*H95</f>
        <v>0</v>
      </c>
      <c r="Q95" s="182">
        <v>0</v>
      </c>
      <c r="R95" s="182">
        <f>Q95*H95</f>
        <v>0</v>
      </c>
      <c r="S95" s="182">
        <v>0</v>
      </c>
      <c r="T95" s="183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4" t="s">
        <v>158</v>
      </c>
      <c r="AT95" s="184" t="s">
        <v>154</v>
      </c>
      <c r="AU95" s="184" t="s">
        <v>22</v>
      </c>
      <c r="AY95" s="17" t="s">
        <v>152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7" t="s">
        <v>89</v>
      </c>
      <c r="BK95" s="185">
        <f>ROUND(I95*H95,2)</f>
        <v>0</v>
      </c>
      <c r="BL95" s="17" t="s">
        <v>158</v>
      </c>
      <c r="BM95" s="184" t="s">
        <v>1680</v>
      </c>
    </row>
    <row r="96" s="2" customFormat="1" ht="16.5" customHeight="1">
      <c r="A96" s="37"/>
      <c r="B96" s="171"/>
      <c r="C96" s="172" t="s">
        <v>188</v>
      </c>
      <c r="D96" s="172" t="s">
        <v>154</v>
      </c>
      <c r="E96" s="173" t="s">
        <v>1681</v>
      </c>
      <c r="F96" s="174" t="s">
        <v>1682</v>
      </c>
      <c r="G96" s="175" t="s">
        <v>259</v>
      </c>
      <c r="H96" s="176">
        <v>2</v>
      </c>
      <c r="I96" s="177"/>
      <c r="J96" s="178">
        <f>ROUND(I96*H96,2)</f>
        <v>0</v>
      </c>
      <c r="K96" s="179"/>
      <c r="L96" s="38"/>
      <c r="M96" s="180" t="s">
        <v>3</v>
      </c>
      <c r="N96" s="181" t="s">
        <v>53</v>
      </c>
      <c r="O96" s="71"/>
      <c r="P96" s="182">
        <f>O96*H96</f>
        <v>0</v>
      </c>
      <c r="Q96" s="182">
        <v>0</v>
      </c>
      <c r="R96" s="182">
        <f>Q96*H96</f>
        <v>0</v>
      </c>
      <c r="S96" s="182">
        <v>0</v>
      </c>
      <c r="T96" s="183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4" t="s">
        <v>158</v>
      </c>
      <c r="AT96" s="184" t="s">
        <v>154</v>
      </c>
      <c r="AU96" s="184" t="s">
        <v>22</v>
      </c>
      <c r="AY96" s="17" t="s">
        <v>152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17" t="s">
        <v>89</v>
      </c>
      <c r="BK96" s="185">
        <f>ROUND(I96*H96,2)</f>
        <v>0</v>
      </c>
      <c r="BL96" s="17" t="s">
        <v>158</v>
      </c>
      <c r="BM96" s="184" t="s">
        <v>1683</v>
      </c>
    </row>
    <row r="97" s="2" customFormat="1" ht="21.75" customHeight="1">
      <c r="A97" s="37"/>
      <c r="B97" s="171"/>
      <c r="C97" s="172" t="s">
        <v>192</v>
      </c>
      <c r="D97" s="172" t="s">
        <v>154</v>
      </c>
      <c r="E97" s="173" t="s">
        <v>1684</v>
      </c>
      <c r="F97" s="174" t="s">
        <v>1685</v>
      </c>
      <c r="G97" s="175" t="s">
        <v>230</v>
      </c>
      <c r="H97" s="176">
        <v>30.800000000000001</v>
      </c>
      <c r="I97" s="177"/>
      <c r="J97" s="178">
        <f>ROUND(I97*H97,2)</f>
        <v>0</v>
      </c>
      <c r="K97" s="179"/>
      <c r="L97" s="38"/>
      <c r="M97" s="180" t="s">
        <v>3</v>
      </c>
      <c r="N97" s="181" t="s">
        <v>53</v>
      </c>
      <c r="O97" s="71"/>
      <c r="P97" s="182">
        <f>O97*H97</f>
        <v>0</v>
      </c>
      <c r="Q97" s="182">
        <v>0</v>
      </c>
      <c r="R97" s="182">
        <f>Q97*H97</f>
        <v>0</v>
      </c>
      <c r="S97" s="182">
        <v>0</v>
      </c>
      <c r="T97" s="183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4" t="s">
        <v>158</v>
      </c>
      <c r="AT97" s="184" t="s">
        <v>154</v>
      </c>
      <c r="AU97" s="184" t="s">
        <v>22</v>
      </c>
      <c r="AY97" s="17" t="s">
        <v>152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7" t="s">
        <v>89</v>
      </c>
      <c r="BK97" s="185">
        <f>ROUND(I97*H97,2)</f>
        <v>0</v>
      </c>
      <c r="BL97" s="17" t="s">
        <v>158</v>
      </c>
      <c r="BM97" s="184" t="s">
        <v>1686</v>
      </c>
    </row>
    <row r="98" s="2" customFormat="1" ht="21.75" customHeight="1">
      <c r="A98" s="37"/>
      <c r="B98" s="171"/>
      <c r="C98" s="172" t="s">
        <v>195</v>
      </c>
      <c r="D98" s="172" t="s">
        <v>154</v>
      </c>
      <c r="E98" s="173" t="s">
        <v>1687</v>
      </c>
      <c r="F98" s="174" t="s">
        <v>1688</v>
      </c>
      <c r="G98" s="175" t="s">
        <v>230</v>
      </c>
      <c r="H98" s="176">
        <v>18</v>
      </c>
      <c r="I98" s="177"/>
      <c r="J98" s="178">
        <f>ROUND(I98*H98,2)</f>
        <v>0</v>
      </c>
      <c r="K98" s="179"/>
      <c r="L98" s="38"/>
      <c r="M98" s="180" t="s">
        <v>3</v>
      </c>
      <c r="N98" s="181" t="s">
        <v>53</v>
      </c>
      <c r="O98" s="71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4" t="s">
        <v>158</v>
      </c>
      <c r="AT98" s="184" t="s">
        <v>154</v>
      </c>
      <c r="AU98" s="184" t="s">
        <v>22</v>
      </c>
      <c r="AY98" s="17" t="s">
        <v>152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7" t="s">
        <v>89</v>
      </c>
      <c r="BK98" s="185">
        <f>ROUND(I98*H98,2)</f>
        <v>0</v>
      </c>
      <c r="BL98" s="17" t="s">
        <v>158</v>
      </c>
      <c r="BM98" s="184" t="s">
        <v>1689</v>
      </c>
    </row>
    <row r="99" s="2" customFormat="1" ht="16.5" customHeight="1">
      <c r="A99" s="37"/>
      <c r="B99" s="171"/>
      <c r="C99" s="172" t="s">
        <v>201</v>
      </c>
      <c r="D99" s="172" t="s">
        <v>154</v>
      </c>
      <c r="E99" s="173" t="s">
        <v>1690</v>
      </c>
      <c r="F99" s="174" t="s">
        <v>1691</v>
      </c>
      <c r="G99" s="175" t="s">
        <v>230</v>
      </c>
      <c r="H99" s="176">
        <v>90</v>
      </c>
      <c r="I99" s="177"/>
      <c r="J99" s="178">
        <f>ROUND(I99*H99,2)</f>
        <v>0</v>
      </c>
      <c r="K99" s="179"/>
      <c r="L99" s="38"/>
      <c r="M99" s="180" t="s">
        <v>3</v>
      </c>
      <c r="N99" s="181" t="s">
        <v>53</v>
      </c>
      <c r="O99" s="71"/>
      <c r="P99" s="182">
        <f>O99*H99</f>
        <v>0</v>
      </c>
      <c r="Q99" s="182">
        <v>0</v>
      </c>
      <c r="R99" s="182">
        <f>Q99*H99</f>
        <v>0</v>
      </c>
      <c r="S99" s="182">
        <v>0</v>
      </c>
      <c r="T99" s="183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4" t="s">
        <v>158</v>
      </c>
      <c r="AT99" s="184" t="s">
        <v>154</v>
      </c>
      <c r="AU99" s="184" t="s">
        <v>22</v>
      </c>
      <c r="AY99" s="17" t="s">
        <v>152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7" t="s">
        <v>89</v>
      </c>
      <c r="BK99" s="185">
        <f>ROUND(I99*H99,2)</f>
        <v>0</v>
      </c>
      <c r="BL99" s="17" t="s">
        <v>158</v>
      </c>
      <c r="BM99" s="184" t="s">
        <v>1692</v>
      </c>
    </row>
    <row r="100" s="2" customFormat="1" ht="16.5" customHeight="1">
      <c r="A100" s="37"/>
      <c r="B100" s="171"/>
      <c r="C100" s="172" t="s">
        <v>176</v>
      </c>
      <c r="D100" s="172" t="s">
        <v>154</v>
      </c>
      <c r="E100" s="173" t="s">
        <v>1693</v>
      </c>
      <c r="F100" s="174" t="s">
        <v>1694</v>
      </c>
      <c r="G100" s="175" t="s">
        <v>230</v>
      </c>
      <c r="H100" s="176">
        <v>82.599999999999994</v>
      </c>
      <c r="I100" s="177"/>
      <c r="J100" s="178">
        <f>ROUND(I100*H100,2)</f>
        <v>0</v>
      </c>
      <c r="K100" s="179"/>
      <c r="L100" s="38"/>
      <c r="M100" s="180" t="s">
        <v>3</v>
      </c>
      <c r="N100" s="181" t="s">
        <v>53</v>
      </c>
      <c r="O100" s="71"/>
      <c r="P100" s="182">
        <f>O100*H100</f>
        <v>0</v>
      </c>
      <c r="Q100" s="182">
        <v>0</v>
      </c>
      <c r="R100" s="182">
        <f>Q100*H100</f>
        <v>0</v>
      </c>
      <c r="S100" s="182">
        <v>0</v>
      </c>
      <c r="T100" s="183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4" t="s">
        <v>158</v>
      </c>
      <c r="AT100" s="184" t="s">
        <v>154</v>
      </c>
      <c r="AU100" s="184" t="s">
        <v>22</v>
      </c>
      <c r="AY100" s="17" t="s">
        <v>152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17" t="s">
        <v>89</v>
      </c>
      <c r="BK100" s="185">
        <f>ROUND(I100*H100,2)</f>
        <v>0</v>
      </c>
      <c r="BL100" s="17" t="s">
        <v>158</v>
      </c>
      <c r="BM100" s="184" t="s">
        <v>1695</v>
      </c>
    </row>
    <row r="101" s="2" customFormat="1" ht="16.5" customHeight="1">
      <c r="A101" s="37"/>
      <c r="B101" s="171"/>
      <c r="C101" s="172" t="s">
        <v>209</v>
      </c>
      <c r="D101" s="172" t="s">
        <v>154</v>
      </c>
      <c r="E101" s="173" t="s">
        <v>1696</v>
      </c>
      <c r="F101" s="174" t="s">
        <v>1697</v>
      </c>
      <c r="G101" s="175" t="s">
        <v>230</v>
      </c>
      <c r="H101" s="176">
        <v>20.800000000000001</v>
      </c>
      <c r="I101" s="177"/>
      <c r="J101" s="178">
        <f>ROUND(I101*H101,2)</f>
        <v>0</v>
      </c>
      <c r="K101" s="179"/>
      <c r="L101" s="38"/>
      <c r="M101" s="180" t="s">
        <v>3</v>
      </c>
      <c r="N101" s="181" t="s">
        <v>53</v>
      </c>
      <c r="O101" s="71"/>
      <c r="P101" s="182">
        <f>O101*H101</f>
        <v>0</v>
      </c>
      <c r="Q101" s="182">
        <v>0</v>
      </c>
      <c r="R101" s="182">
        <f>Q101*H101</f>
        <v>0</v>
      </c>
      <c r="S101" s="182">
        <v>0</v>
      </c>
      <c r="T101" s="183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4" t="s">
        <v>158</v>
      </c>
      <c r="AT101" s="184" t="s">
        <v>154</v>
      </c>
      <c r="AU101" s="184" t="s">
        <v>22</v>
      </c>
      <c r="AY101" s="17" t="s">
        <v>152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17" t="s">
        <v>89</v>
      </c>
      <c r="BK101" s="185">
        <f>ROUND(I101*H101,2)</f>
        <v>0</v>
      </c>
      <c r="BL101" s="17" t="s">
        <v>158</v>
      </c>
      <c r="BM101" s="184" t="s">
        <v>1698</v>
      </c>
    </row>
    <row r="102" s="2" customFormat="1" ht="16.5" customHeight="1">
      <c r="A102" s="37"/>
      <c r="B102" s="171"/>
      <c r="C102" s="172" t="s">
        <v>211</v>
      </c>
      <c r="D102" s="172" t="s">
        <v>154</v>
      </c>
      <c r="E102" s="173" t="s">
        <v>1699</v>
      </c>
      <c r="F102" s="174" t="s">
        <v>1700</v>
      </c>
      <c r="G102" s="175" t="s">
        <v>230</v>
      </c>
      <c r="H102" s="176">
        <v>10</v>
      </c>
      <c r="I102" s="177"/>
      <c r="J102" s="178">
        <f>ROUND(I102*H102,2)</f>
        <v>0</v>
      </c>
      <c r="K102" s="179"/>
      <c r="L102" s="38"/>
      <c r="M102" s="180" t="s">
        <v>3</v>
      </c>
      <c r="N102" s="181" t="s">
        <v>53</v>
      </c>
      <c r="O102" s="71"/>
      <c r="P102" s="182">
        <f>O102*H102</f>
        <v>0</v>
      </c>
      <c r="Q102" s="182">
        <v>0</v>
      </c>
      <c r="R102" s="182">
        <f>Q102*H102</f>
        <v>0</v>
      </c>
      <c r="S102" s="182">
        <v>0</v>
      </c>
      <c r="T102" s="183">
        <f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4" t="s">
        <v>158</v>
      </c>
      <c r="AT102" s="184" t="s">
        <v>154</v>
      </c>
      <c r="AU102" s="184" t="s">
        <v>22</v>
      </c>
      <c r="AY102" s="17" t="s">
        <v>152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7" t="s">
        <v>89</v>
      </c>
      <c r="BK102" s="185">
        <f>ROUND(I102*H102,2)</f>
        <v>0</v>
      </c>
      <c r="BL102" s="17" t="s">
        <v>158</v>
      </c>
      <c r="BM102" s="184" t="s">
        <v>1701</v>
      </c>
    </row>
    <row r="103" s="2" customFormat="1" ht="16.5" customHeight="1">
      <c r="A103" s="37"/>
      <c r="B103" s="171"/>
      <c r="C103" s="172" t="s">
        <v>218</v>
      </c>
      <c r="D103" s="172" t="s">
        <v>154</v>
      </c>
      <c r="E103" s="173" t="s">
        <v>1702</v>
      </c>
      <c r="F103" s="174" t="s">
        <v>1703</v>
      </c>
      <c r="G103" s="175" t="s">
        <v>230</v>
      </c>
      <c r="H103" s="176">
        <v>20</v>
      </c>
      <c r="I103" s="177"/>
      <c r="J103" s="178">
        <f>ROUND(I103*H103,2)</f>
        <v>0</v>
      </c>
      <c r="K103" s="179"/>
      <c r="L103" s="38"/>
      <c r="M103" s="180" t="s">
        <v>3</v>
      </c>
      <c r="N103" s="181" t="s">
        <v>53</v>
      </c>
      <c r="O103" s="71"/>
      <c r="P103" s="182">
        <f>O103*H103</f>
        <v>0</v>
      </c>
      <c r="Q103" s="182">
        <v>0</v>
      </c>
      <c r="R103" s="182">
        <f>Q103*H103</f>
        <v>0</v>
      </c>
      <c r="S103" s="182">
        <v>0</v>
      </c>
      <c r="T103" s="183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4" t="s">
        <v>158</v>
      </c>
      <c r="AT103" s="184" t="s">
        <v>154</v>
      </c>
      <c r="AU103" s="184" t="s">
        <v>22</v>
      </c>
      <c r="AY103" s="17" t="s">
        <v>152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7" t="s">
        <v>89</v>
      </c>
      <c r="BK103" s="185">
        <f>ROUND(I103*H103,2)</f>
        <v>0</v>
      </c>
      <c r="BL103" s="17" t="s">
        <v>158</v>
      </c>
      <c r="BM103" s="184" t="s">
        <v>1704</v>
      </c>
    </row>
    <row r="104" s="2" customFormat="1" ht="21.75" customHeight="1">
      <c r="A104" s="37"/>
      <c r="B104" s="171"/>
      <c r="C104" s="172" t="s">
        <v>223</v>
      </c>
      <c r="D104" s="172" t="s">
        <v>154</v>
      </c>
      <c r="E104" s="173" t="s">
        <v>1705</v>
      </c>
      <c r="F104" s="174" t="s">
        <v>1706</v>
      </c>
      <c r="G104" s="175" t="s">
        <v>230</v>
      </c>
      <c r="H104" s="176">
        <v>44</v>
      </c>
      <c r="I104" s="177"/>
      <c r="J104" s="178">
        <f>ROUND(I104*H104,2)</f>
        <v>0</v>
      </c>
      <c r="K104" s="179"/>
      <c r="L104" s="38"/>
      <c r="M104" s="180" t="s">
        <v>3</v>
      </c>
      <c r="N104" s="181" t="s">
        <v>53</v>
      </c>
      <c r="O104" s="71"/>
      <c r="P104" s="182">
        <f>O104*H104</f>
        <v>0</v>
      </c>
      <c r="Q104" s="182">
        <v>0</v>
      </c>
      <c r="R104" s="182">
        <f>Q104*H104</f>
        <v>0</v>
      </c>
      <c r="S104" s="182">
        <v>0</v>
      </c>
      <c r="T104" s="183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4" t="s">
        <v>158</v>
      </c>
      <c r="AT104" s="184" t="s">
        <v>154</v>
      </c>
      <c r="AU104" s="184" t="s">
        <v>22</v>
      </c>
      <c r="AY104" s="17" t="s">
        <v>152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17" t="s">
        <v>89</v>
      </c>
      <c r="BK104" s="185">
        <f>ROUND(I104*H104,2)</f>
        <v>0</v>
      </c>
      <c r="BL104" s="17" t="s">
        <v>158</v>
      </c>
      <c r="BM104" s="184" t="s">
        <v>1707</v>
      </c>
    </row>
    <row r="105" s="2" customFormat="1" ht="16.5" customHeight="1">
      <c r="A105" s="37"/>
      <c r="B105" s="171"/>
      <c r="C105" s="172" t="s">
        <v>9</v>
      </c>
      <c r="D105" s="172" t="s">
        <v>154</v>
      </c>
      <c r="E105" s="173" t="s">
        <v>1708</v>
      </c>
      <c r="F105" s="174" t="s">
        <v>1709</v>
      </c>
      <c r="G105" s="175" t="s">
        <v>230</v>
      </c>
      <c r="H105" s="176">
        <v>34</v>
      </c>
      <c r="I105" s="177"/>
      <c r="J105" s="178">
        <f>ROUND(I105*H105,2)</f>
        <v>0</v>
      </c>
      <c r="K105" s="179"/>
      <c r="L105" s="38"/>
      <c r="M105" s="180" t="s">
        <v>3</v>
      </c>
      <c r="N105" s="181" t="s">
        <v>53</v>
      </c>
      <c r="O105" s="71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4" t="s">
        <v>158</v>
      </c>
      <c r="AT105" s="184" t="s">
        <v>154</v>
      </c>
      <c r="AU105" s="184" t="s">
        <v>22</v>
      </c>
      <c r="AY105" s="17" t="s">
        <v>152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7" t="s">
        <v>89</v>
      </c>
      <c r="BK105" s="185">
        <f>ROUND(I105*H105,2)</f>
        <v>0</v>
      </c>
      <c r="BL105" s="17" t="s">
        <v>158</v>
      </c>
      <c r="BM105" s="184" t="s">
        <v>1710</v>
      </c>
    </row>
    <row r="106" s="2" customFormat="1" ht="16.5" customHeight="1">
      <c r="A106" s="37"/>
      <c r="B106" s="171"/>
      <c r="C106" s="172" t="s">
        <v>235</v>
      </c>
      <c r="D106" s="172" t="s">
        <v>154</v>
      </c>
      <c r="E106" s="173" t="s">
        <v>1711</v>
      </c>
      <c r="F106" s="174" t="s">
        <v>1712</v>
      </c>
      <c r="G106" s="175" t="s">
        <v>230</v>
      </c>
      <c r="H106" s="176">
        <v>30</v>
      </c>
      <c r="I106" s="177"/>
      <c r="J106" s="178">
        <f>ROUND(I106*H106,2)</f>
        <v>0</v>
      </c>
      <c r="K106" s="179"/>
      <c r="L106" s="38"/>
      <c r="M106" s="180" t="s">
        <v>3</v>
      </c>
      <c r="N106" s="181" t="s">
        <v>53</v>
      </c>
      <c r="O106" s="71"/>
      <c r="P106" s="182">
        <f>O106*H106</f>
        <v>0</v>
      </c>
      <c r="Q106" s="182">
        <v>0</v>
      </c>
      <c r="R106" s="182">
        <f>Q106*H106</f>
        <v>0</v>
      </c>
      <c r="S106" s="182">
        <v>0</v>
      </c>
      <c r="T106" s="183">
        <f>S106*H106</f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4" t="s">
        <v>158</v>
      </c>
      <c r="AT106" s="184" t="s">
        <v>154</v>
      </c>
      <c r="AU106" s="184" t="s">
        <v>22</v>
      </c>
      <c r="AY106" s="17" t="s">
        <v>152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17" t="s">
        <v>89</v>
      </c>
      <c r="BK106" s="185">
        <f>ROUND(I106*H106,2)</f>
        <v>0</v>
      </c>
      <c r="BL106" s="17" t="s">
        <v>158</v>
      </c>
      <c r="BM106" s="184" t="s">
        <v>1713</v>
      </c>
    </row>
    <row r="107" s="2" customFormat="1" ht="16.5" customHeight="1">
      <c r="A107" s="37"/>
      <c r="B107" s="171"/>
      <c r="C107" s="172" t="s">
        <v>241</v>
      </c>
      <c r="D107" s="172" t="s">
        <v>154</v>
      </c>
      <c r="E107" s="173" t="s">
        <v>1714</v>
      </c>
      <c r="F107" s="174" t="s">
        <v>1715</v>
      </c>
      <c r="G107" s="175" t="s">
        <v>230</v>
      </c>
      <c r="H107" s="176">
        <v>225</v>
      </c>
      <c r="I107" s="177"/>
      <c r="J107" s="178">
        <f>ROUND(I107*H107,2)</f>
        <v>0</v>
      </c>
      <c r="K107" s="179"/>
      <c r="L107" s="38"/>
      <c r="M107" s="180" t="s">
        <v>3</v>
      </c>
      <c r="N107" s="181" t="s">
        <v>53</v>
      </c>
      <c r="O107" s="71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4" t="s">
        <v>158</v>
      </c>
      <c r="AT107" s="184" t="s">
        <v>154</v>
      </c>
      <c r="AU107" s="184" t="s">
        <v>22</v>
      </c>
      <c r="AY107" s="17" t="s">
        <v>152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7" t="s">
        <v>89</v>
      </c>
      <c r="BK107" s="185">
        <f>ROUND(I107*H107,2)</f>
        <v>0</v>
      </c>
      <c r="BL107" s="17" t="s">
        <v>158</v>
      </c>
      <c r="BM107" s="184" t="s">
        <v>1716</v>
      </c>
    </row>
    <row r="108" s="2" customFormat="1" ht="21.75" customHeight="1">
      <c r="A108" s="37"/>
      <c r="B108" s="171"/>
      <c r="C108" s="172" t="s">
        <v>248</v>
      </c>
      <c r="D108" s="172" t="s">
        <v>154</v>
      </c>
      <c r="E108" s="173" t="s">
        <v>1717</v>
      </c>
      <c r="F108" s="174" t="s">
        <v>1718</v>
      </c>
      <c r="G108" s="175" t="s">
        <v>259</v>
      </c>
      <c r="H108" s="176">
        <v>2</v>
      </c>
      <c r="I108" s="177"/>
      <c r="J108" s="178">
        <f>ROUND(I108*H108,2)</f>
        <v>0</v>
      </c>
      <c r="K108" s="179"/>
      <c r="L108" s="38"/>
      <c r="M108" s="180" t="s">
        <v>3</v>
      </c>
      <c r="N108" s="181" t="s">
        <v>53</v>
      </c>
      <c r="O108" s="71"/>
      <c r="P108" s="182">
        <f>O108*H108</f>
        <v>0</v>
      </c>
      <c r="Q108" s="182">
        <v>0</v>
      </c>
      <c r="R108" s="182">
        <f>Q108*H108</f>
        <v>0</v>
      </c>
      <c r="S108" s="182">
        <v>0</v>
      </c>
      <c r="T108" s="183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4" t="s">
        <v>158</v>
      </c>
      <c r="AT108" s="184" t="s">
        <v>154</v>
      </c>
      <c r="AU108" s="184" t="s">
        <v>22</v>
      </c>
      <c r="AY108" s="17" t="s">
        <v>152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17" t="s">
        <v>89</v>
      </c>
      <c r="BK108" s="185">
        <f>ROUND(I108*H108,2)</f>
        <v>0</v>
      </c>
      <c r="BL108" s="17" t="s">
        <v>158</v>
      </c>
      <c r="BM108" s="184" t="s">
        <v>1719</v>
      </c>
    </row>
    <row r="109" s="12" customFormat="1" ht="25.92" customHeight="1">
      <c r="A109" s="12"/>
      <c r="B109" s="158"/>
      <c r="C109" s="12"/>
      <c r="D109" s="159" t="s">
        <v>81</v>
      </c>
      <c r="E109" s="160" t="s">
        <v>389</v>
      </c>
      <c r="F109" s="160" t="s">
        <v>1720</v>
      </c>
      <c r="G109" s="12"/>
      <c r="H109" s="12"/>
      <c r="I109" s="161"/>
      <c r="J109" s="162">
        <f>BK109</f>
        <v>0</v>
      </c>
      <c r="K109" s="12"/>
      <c r="L109" s="158"/>
      <c r="M109" s="163"/>
      <c r="N109" s="164"/>
      <c r="O109" s="164"/>
      <c r="P109" s="165">
        <f>P110+P137+P177</f>
        <v>0</v>
      </c>
      <c r="Q109" s="164"/>
      <c r="R109" s="165">
        <f>R110+R137+R177</f>
        <v>0</v>
      </c>
      <c r="S109" s="164"/>
      <c r="T109" s="166">
        <f>T110+T137+T177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159" t="s">
        <v>170</v>
      </c>
      <c r="AT109" s="167" t="s">
        <v>81</v>
      </c>
      <c r="AU109" s="167" t="s">
        <v>82</v>
      </c>
      <c r="AY109" s="159" t="s">
        <v>152</v>
      </c>
      <c r="BK109" s="168">
        <f>BK110+BK137+BK177</f>
        <v>0</v>
      </c>
    </row>
    <row r="110" s="12" customFormat="1" ht="22.8" customHeight="1">
      <c r="A110" s="12"/>
      <c r="B110" s="158"/>
      <c r="C110" s="12"/>
      <c r="D110" s="159" t="s">
        <v>81</v>
      </c>
      <c r="E110" s="169" t="s">
        <v>1721</v>
      </c>
      <c r="F110" s="169" t="s">
        <v>1722</v>
      </c>
      <c r="G110" s="12"/>
      <c r="H110" s="12"/>
      <c r="I110" s="161"/>
      <c r="J110" s="170">
        <f>BK110</f>
        <v>0</v>
      </c>
      <c r="K110" s="12"/>
      <c r="L110" s="158"/>
      <c r="M110" s="163"/>
      <c r="N110" s="164"/>
      <c r="O110" s="164"/>
      <c r="P110" s="165">
        <f>SUM(P111:P136)</f>
        <v>0</v>
      </c>
      <c r="Q110" s="164"/>
      <c r="R110" s="165">
        <f>SUM(R111:R136)</f>
        <v>0</v>
      </c>
      <c r="S110" s="164"/>
      <c r="T110" s="166">
        <f>SUM(T111:T136)</f>
        <v>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R110" s="159" t="s">
        <v>170</v>
      </c>
      <c r="AT110" s="167" t="s">
        <v>81</v>
      </c>
      <c r="AU110" s="167" t="s">
        <v>89</v>
      </c>
      <c r="AY110" s="159" t="s">
        <v>152</v>
      </c>
      <c r="BK110" s="168">
        <f>SUM(BK111:BK136)</f>
        <v>0</v>
      </c>
    </row>
    <row r="111" s="2" customFormat="1" ht="24.15" customHeight="1">
      <c r="A111" s="37"/>
      <c r="B111" s="171"/>
      <c r="C111" s="172" t="s">
        <v>256</v>
      </c>
      <c r="D111" s="172" t="s">
        <v>154</v>
      </c>
      <c r="E111" s="173" t="s">
        <v>1723</v>
      </c>
      <c r="F111" s="174" t="s">
        <v>1724</v>
      </c>
      <c r="G111" s="175" t="s">
        <v>259</v>
      </c>
      <c r="H111" s="176">
        <v>1</v>
      </c>
      <c r="I111" s="177"/>
      <c r="J111" s="178">
        <f>ROUND(I111*H111,2)</f>
        <v>0</v>
      </c>
      <c r="K111" s="179"/>
      <c r="L111" s="38"/>
      <c r="M111" s="180" t="s">
        <v>3</v>
      </c>
      <c r="N111" s="181" t="s">
        <v>53</v>
      </c>
      <c r="O111" s="71"/>
      <c r="P111" s="182">
        <f>O111*H111</f>
        <v>0</v>
      </c>
      <c r="Q111" s="182">
        <v>0</v>
      </c>
      <c r="R111" s="182">
        <f>Q111*H111</f>
        <v>0</v>
      </c>
      <c r="S111" s="182">
        <v>0</v>
      </c>
      <c r="T111" s="183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4" t="s">
        <v>1585</v>
      </c>
      <c r="AT111" s="184" t="s">
        <v>154</v>
      </c>
      <c r="AU111" s="184" t="s">
        <v>22</v>
      </c>
      <c r="AY111" s="17" t="s">
        <v>152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7" t="s">
        <v>89</v>
      </c>
      <c r="BK111" s="185">
        <f>ROUND(I111*H111,2)</f>
        <v>0</v>
      </c>
      <c r="BL111" s="17" t="s">
        <v>1585</v>
      </c>
      <c r="BM111" s="184" t="s">
        <v>1725</v>
      </c>
    </row>
    <row r="112" s="2" customFormat="1" ht="16.5" customHeight="1">
      <c r="A112" s="37"/>
      <c r="B112" s="171"/>
      <c r="C112" s="172" t="s">
        <v>264</v>
      </c>
      <c r="D112" s="172" t="s">
        <v>154</v>
      </c>
      <c r="E112" s="173" t="s">
        <v>1726</v>
      </c>
      <c r="F112" s="174" t="s">
        <v>1727</v>
      </c>
      <c r="G112" s="175" t="s">
        <v>259</v>
      </c>
      <c r="H112" s="176">
        <v>1</v>
      </c>
      <c r="I112" s="177"/>
      <c r="J112" s="178">
        <f>ROUND(I112*H112,2)</f>
        <v>0</v>
      </c>
      <c r="K112" s="179"/>
      <c r="L112" s="38"/>
      <c r="M112" s="180" t="s">
        <v>3</v>
      </c>
      <c r="N112" s="181" t="s">
        <v>53</v>
      </c>
      <c r="O112" s="71"/>
      <c r="P112" s="182">
        <f>O112*H112</f>
        <v>0</v>
      </c>
      <c r="Q112" s="182">
        <v>0</v>
      </c>
      <c r="R112" s="182">
        <f>Q112*H112</f>
        <v>0</v>
      </c>
      <c r="S112" s="182">
        <v>0</v>
      </c>
      <c r="T112" s="183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4" t="s">
        <v>1585</v>
      </c>
      <c r="AT112" s="184" t="s">
        <v>154</v>
      </c>
      <c r="AU112" s="184" t="s">
        <v>22</v>
      </c>
      <c r="AY112" s="17" t="s">
        <v>152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17" t="s">
        <v>89</v>
      </c>
      <c r="BK112" s="185">
        <f>ROUND(I112*H112,2)</f>
        <v>0</v>
      </c>
      <c r="BL112" s="17" t="s">
        <v>1585</v>
      </c>
      <c r="BM112" s="184" t="s">
        <v>1728</v>
      </c>
    </row>
    <row r="113" s="2" customFormat="1" ht="16.5" customHeight="1">
      <c r="A113" s="37"/>
      <c r="B113" s="171"/>
      <c r="C113" s="172" t="s">
        <v>8</v>
      </c>
      <c r="D113" s="172" t="s">
        <v>154</v>
      </c>
      <c r="E113" s="173" t="s">
        <v>1729</v>
      </c>
      <c r="F113" s="174" t="s">
        <v>1730</v>
      </c>
      <c r="G113" s="175" t="s">
        <v>230</v>
      </c>
      <c r="H113" s="176">
        <v>162</v>
      </c>
      <c r="I113" s="177"/>
      <c r="J113" s="178">
        <f>ROUND(I113*H113,2)</f>
        <v>0</v>
      </c>
      <c r="K113" s="179"/>
      <c r="L113" s="38"/>
      <c r="M113" s="180" t="s">
        <v>3</v>
      </c>
      <c r="N113" s="181" t="s">
        <v>53</v>
      </c>
      <c r="O113" s="71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4" t="s">
        <v>1585</v>
      </c>
      <c r="AT113" s="184" t="s">
        <v>154</v>
      </c>
      <c r="AU113" s="184" t="s">
        <v>22</v>
      </c>
      <c r="AY113" s="17" t="s">
        <v>152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7" t="s">
        <v>89</v>
      </c>
      <c r="BK113" s="185">
        <f>ROUND(I113*H113,2)</f>
        <v>0</v>
      </c>
      <c r="BL113" s="17" t="s">
        <v>1585</v>
      </c>
      <c r="BM113" s="184" t="s">
        <v>1731</v>
      </c>
    </row>
    <row r="114" s="2" customFormat="1" ht="16.5" customHeight="1">
      <c r="A114" s="37"/>
      <c r="B114" s="171"/>
      <c r="C114" s="172" t="s">
        <v>273</v>
      </c>
      <c r="D114" s="172" t="s">
        <v>154</v>
      </c>
      <c r="E114" s="173" t="s">
        <v>1732</v>
      </c>
      <c r="F114" s="174" t="s">
        <v>1733</v>
      </c>
      <c r="G114" s="175" t="s">
        <v>230</v>
      </c>
      <c r="H114" s="176">
        <v>42</v>
      </c>
      <c r="I114" s="177"/>
      <c r="J114" s="178">
        <f>ROUND(I114*H114,2)</f>
        <v>0</v>
      </c>
      <c r="K114" s="179"/>
      <c r="L114" s="38"/>
      <c r="M114" s="180" t="s">
        <v>3</v>
      </c>
      <c r="N114" s="181" t="s">
        <v>53</v>
      </c>
      <c r="O114" s="71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4" t="s">
        <v>1585</v>
      </c>
      <c r="AT114" s="184" t="s">
        <v>154</v>
      </c>
      <c r="AU114" s="184" t="s">
        <v>22</v>
      </c>
      <c r="AY114" s="17" t="s">
        <v>152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7" t="s">
        <v>89</v>
      </c>
      <c r="BK114" s="185">
        <f>ROUND(I114*H114,2)</f>
        <v>0</v>
      </c>
      <c r="BL114" s="17" t="s">
        <v>1585</v>
      </c>
      <c r="BM114" s="184" t="s">
        <v>1734</v>
      </c>
    </row>
    <row r="115" s="2" customFormat="1" ht="16.5" customHeight="1">
      <c r="A115" s="37"/>
      <c r="B115" s="171"/>
      <c r="C115" s="172" t="s">
        <v>279</v>
      </c>
      <c r="D115" s="172" t="s">
        <v>154</v>
      </c>
      <c r="E115" s="173" t="s">
        <v>1735</v>
      </c>
      <c r="F115" s="174" t="s">
        <v>1736</v>
      </c>
      <c r="G115" s="175" t="s">
        <v>230</v>
      </c>
      <c r="H115" s="176">
        <v>41</v>
      </c>
      <c r="I115" s="177"/>
      <c r="J115" s="178">
        <f>ROUND(I115*H115,2)</f>
        <v>0</v>
      </c>
      <c r="K115" s="179"/>
      <c r="L115" s="38"/>
      <c r="M115" s="180" t="s">
        <v>3</v>
      </c>
      <c r="N115" s="181" t="s">
        <v>53</v>
      </c>
      <c r="O115" s="71"/>
      <c r="P115" s="182">
        <f>O115*H115</f>
        <v>0</v>
      </c>
      <c r="Q115" s="182">
        <v>0</v>
      </c>
      <c r="R115" s="182">
        <f>Q115*H115</f>
        <v>0</v>
      </c>
      <c r="S115" s="182">
        <v>0</v>
      </c>
      <c r="T115" s="183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4" t="s">
        <v>1585</v>
      </c>
      <c r="AT115" s="184" t="s">
        <v>154</v>
      </c>
      <c r="AU115" s="184" t="s">
        <v>22</v>
      </c>
      <c r="AY115" s="17" t="s">
        <v>152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17" t="s">
        <v>89</v>
      </c>
      <c r="BK115" s="185">
        <f>ROUND(I115*H115,2)</f>
        <v>0</v>
      </c>
      <c r="BL115" s="17" t="s">
        <v>1585</v>
      </c>
      <c r="BM115" s="184" t="s">
        <v>1737</v>
      </c>
    </row>
    <row r="116" s="2" customFormat="1" ht="16.5" customHeight="1">
      <c r="A116" s="37"/>
      <c r="B116" s="171"/>
      <c r="C116" s="172" t="s">
        <v>282</v>
      </c>
      <c r="D116" s="172" t="s">
        <v>154</v>
      </c>
      <c r="E116" s="173" t="s">
        <v>1738</v>
      </c>
      <c r="F116" s="174" t="s">
        <v>1739</v>
      </c>
      <c r="G116" s="175" t="s">
        <v>259</v>
      </c>
      <c r="H116" s="176">
        <v>5</v>
      </c>
      <c r="I116" s="177"/>
      <c r="J116" s="178">
        <f>ROUND(I116*H116,2)</f>
        <v>0</v>
      </c>
      <c r="K116" s="179"/>
      <c r="L116" s="38"/>
      <c r="M116" s="180" t="s">
        <v>3</v>
      </c>
      <c r="N116" s="181" t="s">
        <v>53</v>
      </c>
      <c r="O116" s="71"/>
      <c r="P116" s="182">
        <f>O116*H116</f>
        <v>0</v>
      </c>
      <c r="Q116" s="182">
        <v>0</v>
      </c>
      <c r="R116" s="182">
        <f>Q116*H116</f>
        <v>0</v>
      </c>
      <c r="S116" s="182">
        <v>0</v>
      </c>
      <c r="T116" s="183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4" t="s">
        <v>1585</v>
      </c>
      <c r="AT116" s="184" t="s">
        <v>154</v>
      </c>
      <c r="AU116" s="184" t="s">
        <v>22</v>
      </c>
      <c r="AY116" s="17" t="s">
        <v>152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17" t="s">
        <v>89</v>
      </c>
      <c r="BK116" s="185">
        <f>ROUND(I116*H116,2)</f>
        <v>0</v>
      </c>
      <c r="BL116" s="17" t="s">
        <v>1585</v>
      </c>
      <c r="BM116" s="184" t="s">
        <v>1740</v>
      </c>
    </row>
    <row r="117" s="2" customFormat="1" ht="16.5" customHeight="1">
      <c r="A117" s="37"/>
      <c r="B117" s="171"/>
      <c r="C117" s="172" t="s">
        <v>288</v>
      </c>
      <c r="D117" s="172" t="s">
        <v>154</v>
      </c>
      <c r="E117" s="173" t="s">
        <v>1741</v>
      </c>
      <c r="F117" s="174" t="s">
        <v>1742</v>
      </c>
      <c r="G117" s="175" t="s">
        <v>259</v>
      </c>
      <c r="H117" s="176">
        <v>56</v>
      </c>
      <c r="I117" s="177"/>
      <c r="J117" s="178">
        <f>ROUND(I117*H117,2)</f>
        <v>0</v>
      </c>
      <c r="K117" s="179"/>
      <c r="L117" s="38"/>
      <c r="M117" s="180" t="s">
        <v>3</v>
      </c>
      <c r="N117" s="181" t="s">
        <v>53</v>
      </c>
      <c r="O117" s="71"/>
      <c r="P117" s="182">
        <f>O117*H117</f>
        <v>0</v>
      </c>
      <c r="Q117" s="182">
        <v>0</v>
      </c>
      <c r="R117" s="182">
        <f>Q117*H117</f>
        <v>0</v>
      </c>
      <c r="S117" s="182">
        <v>0</v>
      </c>
      <c r="T117" s="183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4" t="s">
        <v>1585</v>
      </c>
      <c r="AT117" s="184" t="s">
        <v>154</v>
      </c>
      <c r="AU117" s="184" t="s">
        <v>22</v>
      </c>
      <c r="AY117" s="17" t="s">
        <v>152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17" t="s">
        <v>89</v>
      </c>
      <c r="BK117" s="185">
        <f>ROUND(I117*H117,2)</f>
        <v>0</v>
      </c>
      <c r="BL117" s="17" t="s">
        <v>1585</v>
      </c>
      <c r="BM117" s="184" t="s">
        <v>1743</v>
      </c>
    </row>
    <row r="118" s="2" customFormat="1" ht="16.5" customHeight="1">
      <c r="A118" s="37"/>
      <c r="B118" s="171"/>
      <c r="C118" s="172" t="s">
        <v>294</v>
      </c>
      <c r="D118" s="172" t="s">
        <v>154</v>
      </c>
      <c r="E118" s="173" t="s">
        <v>1744</v>
      </c>
      <c r="F118" s="174" t="s">
        <v>1745</v>
      </c>
      <c r="G118" s="175" t="s">
        <v>259</v>
      </c>
      <c r="H118" s="176">
        <v>58</v>
      </c>
      <c r="I118" s="177"/>
      <c r="J118" s="178">
        <f>ROUND(I118*H118,2)</f>
        <v>0</v>
      </c>
      <c r="K118" s="179"/>
      <c r="L118" s="38"/>
      <c r="M118" s="180" t="s">
        <v>3</v>
      </c>
      <c r="N118" s="181" t="s">
        <v>53</v>
      </c>
      <c r="O118" s="71"/>
      <c r="P118" s="182">
        <f>O118*H118</f>
        <v>0</v>
      </c>
      <c r="Q118" s="182">
        <v>0</v>
      </c>
      <c r="R118" s="182">
        <f>Q118*H118</f>
        <v>0</v>
      </c>
      <c r="S118" s="182">
        <v>0</v>
      </c>
      <c r="T118" s="183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4" t="s">
        <v>1585</v>
      </c>
      <c r="AT118" s="184" t="s">
        <v>154</v>
      </c>
      <c r="AU118" s="184" t="s">
        <v>22</v>
      </c>
      <c r="AY118" s="17" t="s">
        <v>152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17" t="s">
        <v>89</v>
      </c>
      <c r="BK118" s="185">
        <f>ROUND(I118*H118,2)</f>
        <v>0</v>
      </c>
      <c r="BL118" s="17" t="s">
        <v>1585</v>
      </c>
      <c r="BM118" s="184" t="s">
        <v>1746</v>
      </c>
    </row>
    <row r="119" s="2" customFormat="1" ht="16.5" customHeight="1">
      <c r="A119" s="37"/>
      <c r="B119" s="171"/>
      <c r="C119" s="172" t="s">
        <v>299</v>
      </c>
      <c r="D119" s="172" t="s">
        <v>154</v>
      </c>
      <c r="E119" s="173" t="s">
        <v>1747</v>
      </c>
      <c r="F119" s="174" t="s">
        <v>1748</v>
      </c>
      <c r="G119" s="175" t="s">
        <v>259</v>
      </c>
      <c r="H119" s="176">
        <v>2</v>
      </c>
      <c r="I119" s="177"/>
      <c r="J119" s="178">
        <f>ROUND(I119*H119,2)</f>
        <v>0</v>
      </c>
      <c r="K119" s="179"/>
      <c r="L119" s="38"/>
      <c r="M119" s="180" t="s">
        <v>3</v>
      </c>
      <c r="N119" s="181" t="s">
        <v>53</v>
      </c>
      <c r="O119" s="71"/>
      <c r="P119" s="182">
        <f>O119*H119</f>
        <v>0</v>
      </c>
      <c r="Q119" s="182">
        <v>0</v>
      </c>
      <c r="R119" s="182">
        <f>Q119*H119</f>
        <v>0</v>
      </c>
      <c r="S119" s="182">
        <v>0</v>
      </c>
      <c r="T119" s="183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4" t="s">
        <v>1585</v>
      </c>
      <c r="AT119" s="184" t="s">
        <v>154</v>
      </c>
      <c r="AU119" s="184" t="s">
        <v>22</v>
      </c>
      <c r="AY119" s="17" t="s">
        <v>152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17" t="s">
        <v>89</v>
      </c>
      <c r="BK119" s="185">
        <f>ROUND(I119*H119,2)</f>
        <v>0</v>
      </c>
      <c r="BL119" s="17" t="s">
        <v>1585</v>
      </c>
      <c r="BM119" s="184" t="s">
        <v>1749</v>
      </c>
    </row>
    <row r="120" s="2" customFormat="1" ht="16.5" customHeight="1">
      <c r="A120" s="37"/>
      <c r="B120" s="171"/>
      <c r="C120" s="172" t="s">
        <v>302</v>
      </c>
      <c r="D120" s="172" t="s">
        <v>154</v>
      </c>
      <c r="E120" s="173" t="s">
        <v>1750</v>
      </c>
      <c r="F120" s="174" t="s">
        <v>1751</v>
      </c>
      <c r="G120" s="175" t="s">
        <v>259</v>
      </c>
      <c r="H120" s="176">
        <v>245</v>
      </c>
      <c r="I120" s="177"/>
      <c r="J120" s="178">
        <f>ROUND(I120*H120,2)</f>
        <v>0</v>
      </c>
      <c r="K120" s="179"/>
      <c r="L120" s="38"/>
      <c r="M120" s="180" t="s">
        <v>3</v>
      </c>
      <c r="N120" s="181" t="s">
        <v>53</v>
      </c>
      <c r="O120" s="71"/>
      <c r="P120" s="182">
        <f>O120*H120</f>
        <v>0</v>
      </c>
      <c r="Q120" s="182">
        <v>0</v>
      </c>
      <c r="R120" s="182">
        <f>Q120*H120</f>
        <v>0</v>
      </c>
      <c r="S120" s="182">
        <v>0</v>
      </c>
      <c r="T120" s="183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4" t="s">
        <v>1585</v>
      </c>
      <c r="AT120" s="184" t="s">
        <v>154</v>
      </c>
      <c r="AU120" s="184" t="s">
        <v>22</v>
      </c>
      <c r="AY120" s="17" t="s">
        <v>152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17" t="s">
        <v>89</v>
      </c>
      <c r="BK120" s="185">
        <f>ROUND(I120*H120,2)</f>
        <v>0</v>
      </c>
      <c r="BL120" s="17" t="s">
        <v>1585</v>
      </c>
      <c r="BM120" s="184" t="s">
        <v>1752</v>
      </c>
    </row>
    <row r="121" s="2" customFormat="1" ht="16.5" customHeight="1">
      <c r="A121" s="37"/>
      <c r="B121" s="171"/>
      <c r="C121" s="172" t="s">
        <v>308</v>
      </c>
      <c r="D121" s="172" t="s">
        <v>154</v>
      </c>
      <c r="E121" s="173" t="s">
        <v>1753</v>
      </c>
      <c r="F121" s="174" t="s">
        <v>1754</v>
      </c>
      <c r="G121" s="175" t="s">
        <v>259</v>
      </c>
      <c r="H121" s="176">
        <v>1</v>
      </c>
      <c r="I121" s="177"/>
      <c r="J121" s="178">
        <f>ROUND(I121*H121,2)</f>
        <v>0</v>
      </c>
      <c r="K121" s="179"/>
      <c r="L121" s="38"/>
      <c r="M121" s="180" t="s">
        <v>3</v>
      </c>
      <c r="N121" s="181" t="s">
        <v>53</v>
      </c>
      <c r="O121" s="71"/>
      <c r="P121" s="182">
        <f>O121*H121</f>
        <v>0</v>
      </c>
      <c r="Q121" s="182">
        <v>0</v>
      </c>
      <c r="R121" s="182">
        <f>Q121*H121</f>
        <v>0</v>
      </c>
      <c r="S121" s="182">
        <v>0</v>
      </c>
      <c r="T121" s="183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4" t="s">
        <v>1585</v>
      </c>
      <c r="AT121" s="184" t="s">
        <v>154</v>
      </c>
      <c r="AU121" s="184" t="s">
        <v>22</v>
      </c>
      <c r="AY121" s="17" t="s">
        <v>152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17" t="s">
        <v>89</v>
      </c>
      <c r="BK121" s="185">
        <f>ROUND(I121*H121,2)</f>
        <v>0</v>
      </c>
      <c r="BL121" s="17" t="s">
        <v>1585</v>
      </c>
      <c r="BM121" s="184" t="s">
        <v>1755</v>
      </c>
    </row>
    <row r="122" s="2" customFormat="1" ht="16.5" customHeight="1">
      <c r="A122" s="37"/>
      <c r="B122" s="171"/>
      <c r="C122" s="172" t="s">
        <v>314</v>
      </c>
      <c r="D122" s="172" t="s">
        <v>154</v>
      </c>
      <c r="E122" s="173" t="s">
        <v>1756</v>
      </c>
      <c r="F122" s="174" t="s">
        <v>1757</v>
      </c>
      <c r="G122" s="175" t="s">
        <v>230</v>
      </c>
      <c r="H122" s="176">
        <v>172</v>
      </c>
      <c r="I122" s="177"/>
      <c r="J122" s="178">
        <f>ROUND(I122*H122,2)</f>
        <v>0</v>
      </c>
      <c r="K122" s="179"/>
      <c r="L122" s="38"/>
      <c r="M122" s="180" t="s">
        <v>3</v>
      </c>
      <c r="N122" s="181" t="s">
        <v>53</v>
      </c>
      <c r="O122" s="71"/>
      <c r="P122" s="182">
        <f>O122*H122</f>
        <v>0</v>
      </c>
      <c r="Q122" s="182">
        <v>0</v>
      </c>
      <c r="R122" s="182">
        <f>Q122*H122</f>
        <v>0</v>
      </c>
      <c r="S122" s="182">
        <v>0</v>
      </c>
      <c r="T122" s="183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4" t="s">
        <v>1585</v>
      </c>
      <c r="AT122" s="184" t="s">
        <v>154</v>
      </c>
      <c r="AU122" s="184" t="s">
        <v>22</v>
      </c>
      <c r="AY122" s="17" t="s">
        <v>152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7" t="s">
        <v>89</v>
      </c>
      <c r="BK122" s="185">
        <f>ROUND(I122*H122,2)</f>
        <v>0</v>
      </c>
      <c r="BL122" s="17" t="s">
        <v>1585</v>
      </c>
      <c r="BM122" s="184" t="s">
        <v>1758</v>
      </c>
    </row>
    <row r="123" s="2" customFormat="1" ht="16.5" customHeight="1">
      <c r="A123" s="37"/>
      <c r="B123" s="171"/>
      <c r="C123" s="172" t="s">
        <v>317</v>
      </c>
      <c r="D123" s="172" t="s">
        <v>154</v>
      </c>
      <c r="E123" s="173" t="s">
        <v>1759</v>
      </c>
      <c r="F123" s="174" t="s">
        <v>1760</v>
      </c>
      <c r="G123" s="175" t="s">
        <v>259</v>
      </c>
      <c r="H123" s="176">
        <v>2</v>
      </c>
      <c r="I123" s="177"/>
      <c r="J123" s="178">
        <f>ROUND(I123*H123,2)</f>
        <v>0</v>
      </c>
      <c r="K123" s="179"/>
      <c r="L123" s="38"/>
      <c r="M123" s="180" t="s">
        <v>3</v>
      </c>
      <c r="N123" s="181" t="s">
        <v>53</v>
      </c>
      <c r="O123" s="71"/>
      <c r="P123" s="182">
        <f>O123*H123</f>
        <v>0</v>
      </c>
      <c r="Q123" s="182">
        <v>0</v>
      </c>
      <c r="R123" s="182">
        <f>Q123*H123</f>
        <v>0</v>
      </c>
      <c r="S123" s="182">
        <v>0</v>
      </c>
      <c r="T123" s="183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4" t="s">
        <v>1585</v>
      </c>
      <c r="AT123" s="184" t="s">
        <v>154</v>
      </c>
      <c r="AU123" s="184" t="s">
        <v>22</v>
      </c>
      <c r="AY123" s="17" t="s">
        <v>152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17" t="s">
        <v>89</v>
      </c>
      <c r="BK123" s="185">
        <f>ROUND(I123*H123,2)</f>
        <v>0</v>
      </c>
      <c r="BL123" s="17" t="s">
        <v>1585</v>
      </c>
      <c r="BM123" s="184" t="s">
        <v>1761</v>
      </c>
    </row>
    <row r="124" s="2" customFormat="1" ht="16.5" customHeight="1">
      <c r="A124" s="37"/>
      <c r="B124" s="171"/>
      <c r="C124" s="172" t="s">
        <v>323</v>
      </c>
      <c r="D124" s="172" t="s">
        <v>154</v>
      </c>
      <c r="E124" s="173" t="s">
        <v>1762</v>
      </c>
      <c r="F124" s="174" t="s">
        <v>1763</v>
      </c>
      <c r="G124" s="175" t="s">
        <v>259</v>
      </c>
      <c r="H124" s="176">
        <v>4</v>
      </c>
      <c r="I124" s="177"/>
      <c r="J124" s="178">
        <f>ROUND(I124*H124,2)</f>
        <v>0</v>
      </c>
      <c r="K124" s="179"/>
      <c r="L124" s="38"/>
      <c r="M124" s="180" t="s">
        <v>3</v>
      </c>
      <c r="N124" s="181" t="s">
        <v>53</v>
      </c>
      <c r="O124" s="71"/>
      <c r="P124" s="182">
        <f>O124*H124</f>
        <v>0</v>
      </c>
      <c r="Q124" s="182">
        <v>0</v>
      </c>
      <c r="R124" s="182">
        <f>Q124*H124</f>
        <v>0</v>
      </c>
      <c r="S124" s="182">
        <v>0</v>
      </c>
      <c r="T124" s="183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4" t="s">
        <v>1585</v>
      </c>
      <c r="AT124" s="184" t="s">
        <v>154</v>
      </c>
      <c r="AU124" s="184" t="s">
        <v>22</v>
      </c>
      <c r="AY124" s="17" t="s">
        <v>152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17" t="s">
        <v>89</v>
      </c>
      <c r="BK124" s="185">
        <f>ROUND(I124*H124,2)</f>
        <v>0</v>
      </c>
      <c r="BL124" s="17" t="s">
        <v>1585</v>
      </c>
      <c r="BM124" s="184" t="s">
        <v>1764</v>
      </c>
    </row>
    <row r="125" s="2" customFormat="1" ht="16.5" customHeight="1">
      <c r="A125" s="37"/>
      <c r="B125" s="171"/>
      <c r="C125" s="172" t="s">
        <v>329</v>
      </c>
      <c r="D125" s="172" t="s">
        <v>154</v>
      </c>
      <c r="E125" s="173" t="s">
        <v>1765</v>
      </c>
      <c r="F125" s="174" t="s">
        <v>1766</v>
      </c>
      <c r="G125" s="175" t="s">
        <v>259</v>
      </c>
      <c r="H125" s="176">
        <v>5</v>
      </c>
      <c r="I125" s="177"/>
      <c r="J125" s="178">
        <f>ROUND(I125*H125,2)</f>
        <v>0</v>
      </c>
      <c r="K125" s="179"/>
      <c r="L125" s="38"/>
      <c r="M125" s="180" t="s">
        <v>3</v>
      </c>
      <c r="N125" s="181" t="s">
        <v>53</v>
      </c>
      <c r="O125" s="71"/>
      <c r="P125" s="182">
        <f>O125*H125</f>
        <v>0</v>
      </c>
      <c r="Q125" s="182">
        <v>0</v>
      </c>
      <c r="R125" s="182">
        <f>Q125*H125</f>
        <v>0</v>
      </c>
      <c r="S125" s="182">
        <v>0</v>
      </c>
      <c r="T125" s="183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4" t="s">
        <v>1585</v>
      </c>
      <c r="AT125" s="184" t="s">
        <v>154</v>
      </c>
      <c r="AU125" s="184" t="s">
        <v>22</v>
      </c>
      <c r="AY125" s="17" t="s">
        <v>152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7" t="s">
        <v>89</v>
      </c>
      <c r="BK125" s="185">
        <f>ROUND(I125*H125,2)</f>
        <v>0</v>
      </c>
      <c r="BL125" s="17" t="s">
        <v>1585</v>
      </c>
      <c r="BM125" s="184" t="s">
        <v>1767</v>
      </c>
    </row>
    <row r="126" s="2" customFormat="1" ht="16.5" customHeight="1">
      <c r="A126" s="37"/>
      <c r="B126" s="171"/>
      <c r="C126" s="172" t="s">
        <v>335</v>
      </c>
      <c r="D126" s="172" t="s">
        <v>154</v>
      </c>
      <c r="E126" s="173" t="s">
        <v>1768</v>
      </c>
      <c r="F126" s="174" t="s">
        <v>1769</v>
      </c>
      <c r="G126" s="175" t="s">
        <v>230</v>
      </c>
      <c r="H126" s="176">
        <v>433</v>
      </c>
      <c r="I126" s="177"/>
      <c r="J126" s="178">
        <f>ROUND(I126*H126,2)</f>
        <v>0</v>
      </c>
      <c r="K126" s="179"/>
      <c r="L126" s="38"/>
      <c r="M126" s="180" t="s">
        <v>3</v>
      </c>
      <c r="N126" s="181" t="s">
        <v>53</v>
      </c>
      <c r="O126" s="71"/>
      <c r="P126" s="182">
        <f>O126*H126</f>
        <v>0</v>
      </c>
      <c r="Q126" s="182">
        <v>0</v>
      </c>
      <c r="R126" s="182">
        <f>Q126*H126</f>
        <v>0</v>
      </c>
      <c r="S126" s="182">
        <v>0</v>
      </c>
      <c r="T126" s="183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4" t="s">
        <v>1585</v>
      </c>
      <c r="AT126" s="184" t="s">
        <v>154</v>
      </c>
      <c r="AU126" s="184" t="s">
        <v>22</v>
      </c>
      <c r="AY126" s="17" t="s">
        <v>152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17" t="s">
        <v>89</v>
      </c>
      <c r="BK126" s="185">
        <f>ROUND(I126*H126,2)</f>
        <v>0</v>
      </c>
      <c r="BL126" s="17" t="s">
        <v>1585</v>
      </c>
      <c r="BM126" s="184" t="s">
        <v>1770</v>
      </c>
    </row>
    <row r="127" s="2" customFormat="1" ht="16.5" customHeight="1">
      <c r="A127" s="37"/>
      <c r="B127" s="171"/>
      <c r="C127" s="172" t="s">
        <v>509</v>
      </c>
      <c r="D127" s="172" t="s">
        <v>154</v>
      </c>
      <c r="E127" s="173" t="s">
        <v>1771</v>
      </c>
      <c r="F127" s="174" t="s">
        <v>1772</v>
      </c>
      <c r="G127" s="175" t="s">
        <v>230</v>
      </c>
      <c r="H127" s="176">
        <v>233</v>
      </c>
      <c r="I127" s="177"/>
      <c r="J127" s="178">
        <f>ROUND(I127*H127,2)</f>
        <v>0</v>
      </c>
      <c r="K127" s="179"/>
      <c r="L127" s="38"/>
      <c r="M127" s="180" t="s">
        <v>3</v>
      </c>
      <c r="N127" s="181" t="s">
        <v>53</v>
      </c>
      <c r="O127" s="71"/>
      <c r="P127" s="182">
        <f>O127*H127</f>
        <v>0</v>
      </c>
      <c r="Q127" s="182">
        <v>0</v>
      </c>
      <c r="R127" s="182">
        <f>Q127*H127</f>
        <v>0</v>
      </c>
      <c r="S127" s="182">
        <v>0</v>
      </c>
      <c r="T127" s="183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4" t="s">
        <v>1585</v>
      </c>
      <c r="AT127" s="184" t="s">
        <v>154</v>
      </c>
      <c r="AU127" s="184" t="s">
        <v>22</v>
      </c>
      <c r="AY127" s="17" t="s">
        <v>152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17" t="s">
        <v>89</v>
      </c>
      <c r="BK127" s="185">
        <f>ROUND(I127*H127,2)</f>
        <v>0</v>
      </c>
      <c r="BL127" s="17" t="s">
        <v>1585</v>
      </c>
      <c r="BM127" s="184" t="s">
        <v>1773</v>
      </c>
    </row>
    <row r="128" s="2" customFormat="1" ht="16.5" customHeight="1">
      <c r="A128" s="37"/>
      <c r="B128" s="171"/>
      <c r="C128" s="172" t="s">
        <v>516</v>
      </c>
      <c r="D128" s="172" t="s">
        <v>154</v>
      </c>
      <c r="E128" s="173" t="s">
        <v>1774</v>
      </c>
      <c r="F128" s="174" t="s">
        <v>1775</v>
      </c>
      <c r="G128" s="175" t="s">
        <v>259</v>
      </c>
      <c r="H128" s="176">
        <v>1</v>
      </c>
      <c r="I128" s="177"/>
      <c r="J128" s="178">
        <f>ROUND(I128*H128,2)</f>
        <v>0</v>
      </c>
      <c r="K128" s="179"/>
      <c r="L128" s="38"/>
      <c r="M128" s="180" t="s">
        <v>3</v>
      </c>
      <c r="N128" s="181" t="s">
        <v>53</v>
      </c>
      <c r="O128" s="71"/>
      <c r="P128" s="182">
        <f>O128*H128</f>
        <v>0</v>
      </c>
      <c r="Q128" s="182">
        <v>0</v>
      </c>
      <c r="R128" s="182">
        <f>Q128*H128</f>
        <v>0</v>
      </c>
      <c r="S128" s="182">
        <v>0</v>
      </c>
      <c r="T128" s="183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4" t="s">
        <v>1585</v>
      </c>
      <c r="AT128" s="184" t="s">
        <v>154</v>
      </c>
      <c r="AU128" s="184" t="s">
        <v>22</v>
      </c>
      <c r="AY128" s="17" t="s">
        <v>152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17" t="s">
        <v>89</v>
      </c>
      <c r="BK128" s="185">
        <f>ROUND(I128*H128,2)</f>
        <v>0</v>
      </c>
      <c r="BL128" s="17" t="s">
        <v>1585</v>
      </c>
      <c r="BM128" s="184" t="s">
        <v>1776</v>
      </c>
    </row>
    <row r="129" s="2" customFormat="1" ht="16.5" customHeight="1">
      <c r="A129" s="37"/>
      <c r="B129" s="171"/>
      <c r="C129" s="172" t="s">
        <v>524</v>
      </c>
      <c r="D129" s="172" t="s">
        <v>154</v>
      </c>
      <c r="E129" s="173" t="s">
        <v>1777</v>
      </c>
      <c r="F129" s="174" t="s">
        <v>1778</v>
      </c>
      <c r="G129" s="175" t="s">
        <v>259</v>
      </c>
      <c r="H129" s="176">
        <v>17</v>
      </c>
      <c r="I129" s="177"/>
      <c r="J129" s="178">
        <f>ROUND(I129*H129,2)</f>
        <v>0</v>
      </c>
      <c r="K129" s="179"/>
      <c r="L129" s="38"/>
      <c r="M129" s="180" t="s">
        <v>3</v>
      </c>
      <c r="N129" s="181" t="s">
        <v>53</v>
      </c>
      <c r="O129" s="71"/>
      <c r="P129" s="182">
        <f>O129*H129</f>
        <v>0</v>
      </c>
      <c r="Q129" s="182">
        <v>0</v>
      </c>
      <c r="R129" s="182">
        <f>Q129*H129</f>
        <v>0</v>
      </c>
      <c r="S129" s="182">
        <v>0</v>
      </c>
      <c r="T129" s="183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4" t="s">
        <v>1585</v>
      </c>
      <c r="AT129" s="184" t="s">
        <v>154</v>
      </c>
      <c r="AU129" s="184" t="s">
        <v>22</v>
      </c>
      <c r="AY129" s="17" t="s">
        <v>152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7" t="s">
        <v>89</v>
      </c>
      <c r="BK129" s="185">
        <f>ROUND(I129*H129,2)</f>
        <v>0</v>
      </c>
      <c r="BL129" s="17" t="s">
        <v>1585</v>
      </c>
      <c r="BM129" s="184" t="s">
        <v>1779</v>
      </c>
    </row>
    <row r="130" s="2" customFormat="1" ht="16.5" customHeight="1">
      <c r="A130" s="37"/>
      <c r="B130" s="171"/>
      <c r="C130" s="172" t="s">
        <v>529</v>
      </c>
      <c r="D130" s="172" t="s">
        <v>154</v>
      </c>
      <c r="E130" s="173" t="s">
        <v>1780</v>
      </c>
      <c r="F130" s="174" t="s">
        <v>1781</v>
      </c>
      <c r="G130" s="175" t="s">
        <v>259</v>
      </c>
      <c r="H130" s="176">
        <v>9</v>
      </c>
      <c r="I130" s="177"/>
      <c r="J130" s="178">
        <f>ROUND(I130*H130,2)</f>
        <v>0</v>
      </c>
      <c r="K130" s="179"/>
      <c r="L130" s="38"/>
      <c r="M130" s="180" t="s">
        <v>3</v>
      </c>
      <c r="N130" s="181" t="s">
        <v>53</v>
      </c>
      <c r="O130" s="71"/>
      <c r="P130" s="182">
        <f>O130*H130</f>
        <v>0</v>
      </c>
      <c r="Q130" s="182">
        <v>0</v>
      </c>
      <c r="R130" s="182">
        <f>Q130*H130</f>
        <v>0</v>
      </c>
      <c r="S130" s="182">
        <v>0</v>
      </c>
      <c r="T130" s="183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4" t="s">
        <v>1585</v>
      </c>
      <c r="AT130" s="184" t="s">
        <v>154</v>
      </c>
      <c r="AU130" s="184" t="s">
        <v>22</v>
      </c>
      <c r="AY130" s="17" t="s">
        <v>152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17" t="s">
        <v>89</v>
      </c>
      <c r="BK130" s="185">
        <f>ROUND(I130*H130,2)</f>
        <v>0</v>
      </c>
      <c r="BL130" s="17" t="s">
        <v>1585</v>
      </c>
      <c r="BM130" s="184" t="s">
        <v>1782</v>
      </c>
    </row>
    <row r="131" s="2" customFormat="1" ht="16.5" customHeight="1">
      <c r="A131" s="37"/>
      <c r="B131" s="171"/>
      <c r="C131" s="172" t="s">
        <v>538</v>
      </c>
      <c r="D131" s="172" t="s">
        <v>154</v>
      </c>
      <c r="E131" s="173" t="s">
        <v>1783</v>
      </c>
      <c r="F131" s="174" t="s">
        <v>1784</v>
      </c>
      <c r="G131" s="175" t="s">
        <v>1785</v>
      </c>
      <c r="H131" s="176">
        <v>1</v>
      </c>
      <c r="I131" s="177"/>
      <c r="J131" s="178">
        <f>ROUND(I131*H131,2)</f>
        <v>0</v>
      </c>
      <c r="K131" s="179"/>
      <c r="L131" s="38"/>
      <c r="M131" s="180" t="s">
        <v>3</v>
      </c>
      <c r="N131" s="181" t="s">
        <v>53</v>
      </c>
      <c r="O131" s="71"/>
      <c r="P131" s="182">
        <f>O131*H131</f>
        <v>0</v>
      </c>
      <c r="Q131" s="182">
        <v>0</v>
      </c>
      <c r="R131" s="182">
        <f>Q131*H131</f>
        <v>0</v>
      </c>
      <c r="S131" s="182">
        <v>0</v>
      </c>
      <c r="T131" s="183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4" t="s">
        <v>1585</v>
      </c>
      <c r="AT131" s="184" t="s">
        <v>154</v>
      </c>
      <c r="AU131" s="184" t="s">
        <v>22</v>
      </c>
      <c r="AY131" s="17" t="s">
        <v>152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7" t="s">
        <v>89</v>
      </c>
      <c r="BK131" s="185">
        <f>ROUND(I131*H131,2)</f>
        <v>0</v>
      </c>
      <c r="BL131" s="17" t="s">
        <v>1585</v>
      </c>
      <c r="BM131" s="184" t="s">
        <v>1786</v>
      </c>
    </row>
    <row r="132" s="2" customFormat="1" ht="16.5" customHeight="1">
      <c r="A132" s="37"/>
      <c r="B132" s="171"/>
      <c r="C132" s="172" t="s">
        <v>794</v>
      </c>
      <c r="D132" s="172" t="s">
        <v>154</v>
      </c>
      <c r="E132" s="173" t="s">
        <v>1787</v>
      </c>
      <c r="F132" s="174" t="s">
        <v>1788</v>
      </c>
      <c r="G132" s="175" t="s">
        <v>259</v>
      </c>
      <c r="H132" s="176">
        <v>1</v>
      </c>
      <c r="I132" s="177"/>
      <c r="J132" s="178">
        <f>ROUND(I132*H132,2)</f>
        <v>0</v>
      </c>
      <c r="K132" s="179"/>
      <c r="L132" s="38"/>
      <c r="M132" s="180" t="s">
        <v>3</v>
      </c>
      <c r="N132" s="181" t="s">
        <v>53</v>
      </c>
      <c r="O132" s="71"/>
      <c r="P132" s="182">
        <f>O132*H132</f>
        <v>0</v>
      </c>
      <c r="Q132" s="182">
        <v>0</v>
      </c>
      <c r="R132" s="182">
        <f>Q132*H132</f>
        <v>0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1585</v>
      </c>
      <c r="AT132" s="184" t="s">
        <v>154</v>
      </c>
      <c r="AU132" s="184" t="s">
        <v>22</v>
      </c>
      <c r="AY132" s="17" t="s">
        <v>152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17" t="s">
        <v>89</v>
      </c>
      <c r="BK132" s="185">
        <f>ROUND(I132*H132,2)</f>
        <v>0</v>
      </c>
      <c r="BL132" s="17" t="s">
        <v>1585</v>
      </c>
      <c r="BM132" s="184" t="s">
        <v>1789</v>
      </c>
    </row>
    <row r="133" s="2" customFormat="1" ht="24.15" customHeight="1">
      <c r="A133" s="37"/>
      <c r="B133" s="171"/>
      <c r="C133" s="172" t="s">
        <v>797</v>
      </c>
      <c r="D133" s="172" t="s">
        <v>154</v>
      </c>
      <c r="E133" s="173" t="s">
        <v>1790</v>
      </c>
      <c r="F133" s="174" t="s">
        <v>1791</v>
      </c>
      <c r="G133" s="175" t="s">
        <v>259</v>
      </c>
      <c r="H133" s="176">
        <v>1</v>
      </c>
      <c r="I133" s="177"/>
      <c r="J133" s="178">
        <f>ROUND(I133*H133,2)</f>
        <v>0</v>
      </c>
      <c r="K133" s="179"/>
      <c r="L133" s="38"/>
      <c r="M133" s="180" t="s">
        <v>3</v>
      </c>
      <c r="N133" s="181" t="s">
        <v>53</v>
      </c>
      <c r="O133" s="71"/>
      <c r="P133" s="182">
        <f>O133*H133</f>
        <v>0</v>
      </c>
      <c r="Q133" s="182">
        <v>0</v>
      </c>
      <c r="R133" s="182">
        <f>Q133*H133</f>
        <v>0</v>
      </c>
      <c r="S133" s="182">
        <v>0</v>
      </c>
      <c r="T133" s="18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4" t="s">
        <v>1585</v>
      </c>
      <c r="AT133" s="184" t="s">
        <v>154</v>
      </c>
      <c r="AU133" s="184" t="s">
        <v>22</v>
      </c>
      <c r="AY133" s="17" t="s">
        <v>152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17" t="s">
        <v>89</v>
      </c>
      <c r="BK133" s="185">
        <f>ROUND(I133*H133,2)</f>
        <v>0</v>
      </c>
      <c r="BL133" s="17" t="s">
        <v>1585</v>
      </c>
      <c r="BM133" s="184" t="s">
        <v>1792</v>
      </c>
    </row>
    <row r="134" s="2" customFormat="1" ht="16.5" customHeight="1">
      <c r="A134" s="37"/>
      <c r="B134" s="171"/>
      <c r="C134" s="172" t="s">
        <v>30</v>
      </c>
      <c r="D134" s="172" t="s">
        <v>154</v>
      </c>
      <c r="E134" s="173" t="s">
        <v>1793</v>
      </c>
      <c r="F134" s="174" t="s">
        <v>1794</v>
      </c>
      <c r="G134" s="175" t="s">
        <v>259</v>
      </c>
      <c r="H134" s="176">
        <v>17</v>
      </c>
      <c r="I134" s="177"/>
      <c r="J134" s="178">
        <f>ROUND(I134*H134,2)</f>
        <v>0</v>
      </c>
      <c r="K134" s="179"/>
      <c r="L134" s="38"/>
      <c r="M134" s="180" t="s">
        <v>3</v>
      </c>
      <c r="N134" s="181" t="s">
        <v>53</v>
      </c>
      <c r="O134" s="71"/>
      <c r="P134" s="182">
        <f>O134*H134</f>
        <v>0</v>
      </c>
      <c r="Q134" s="182">
        <v>0</v>
      </c>
      <c r="R134" s="182">
        <f>Q134*H134</f>
        <v>0</v>
      </c>
      <c r="S134" s="182">
        <v>0</v>
      </c>
      <c r="T134" s="183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4" t="s">
        <v>1585</v>
      </c>
      <c r="AT134" s="184" t="s">
        <v>154</v>
      </c>
      <c r="AU134" s="184" t="s">
        <v>22</v>
      </c>
      <c r="AY134" s="17" t="s">
        <v>152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17" t="s">
        <v>89</v>
      </c>
      <c r="BK134" s="185">
        <f>ROUND(I134*H134,2)</f>
        <v>0</v>
      </c>
      <c r="BL134" s="17" t="s">
        <v>1585</v>
      </c>
      <c r="BM134" s="184" t="s">
        <v>1795</v>
      </c>
    </row>
    <row r="135" s="2" customFormat="1" ht="16.5" customHeight="1">
      <c r="A135" s="37"/>
      <c r="B135" s="171"/>
      <c r="C135" s="172" t="s">
        <v>810</v>
      </c>
      <c r="D135" s="172" t="s">
        <v>154</v>
      </c>
      <c r="E135" s="173" t="s">
        <v>1796</v>
      </c>
      <c r="F135" s="174" t="s">
        <v>1797</v>
      </c>
      <c r="G135" s="175" t="s">
        <v>259</v>
      </c>
      <c r="H135" s="176">
        <v>9</v>
      </c>
      <c r="I135" s="177"/>
      <c r="J135" s="178">
        <f>ROUND(I135*H135,2)</f>
        <v>0</v>
      </c>
      <c r="K135" s="179"/>
      <c r="L135" s="38"/>
      <c r="M135" s="180" t="s">
        <v>3</v>
      </c>
      <c r="N135" s="181" t="s">
        <v>53</v>
      </c>
      <c r="O135" s="71"/>
      <c r="P135" s="182">
        <f>O135*H135</f>
        <v>0</v>
      </c>
      <c r="Q135" s="182">
        <v>0</v>
      </c>
      <c r="R135" s="182">
        <f>Q135*H135</f>
        <v>0</v>
      </c>
      <c r="S135" s="182">
        <v>0</v>
      </c>
      <c r="T135" s="183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4" t="s">
        <v>1585</v>
      </c>
      <c r="AT135" s="184" t="s">
        <v>154</v>
      </c>
      <c r="AU135" s="184" t="s">
        <v>22</v>
      </c>
      <c r="AY135" s="17" t="s">
        <v>152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7" t="s">
        <v>89</v>
      </c>
      <c r="BK135" s="185">
        <f>ROUND(I135*H135,2)</f>
        <v>0</v>
      </c>
      <c r="BL135" s="17" t="s">
        <v>1585</v>
      </c>
      <c r="BM135" s="184" t="s">
        <v>1798</v>
      </c>
    </row>
    <row r="136" s="2" customFormat="1" ht="16.5" customHeight="1">
      <c r="A136" s="37"/>
      <c r="B136" s="171"/>
      <c r="C136" s="172" t="s">
        <v>817</v>
      </c>
      <c r="D136" s="172" t="s">
        <v>154</v>
      </c>
      <c r="E136" s="173" t="s">
        <v>1799</v>
      </c>
      <c r="F136" s="174" t="s">
        <v>1800</v>
      </c>
      <c r="G136" s="175" t="s">
        <v>259</v>
      </c>
      <c r="H136" s="176">
        <v>1</v>
      </c>
      <c r="I136" s="177"/>
      <c r="J136" s="178">
        <f>ROUND(I136*H136,2)</f>
        <v>0</v>
      </c>
      <c r="K136" s="179"/>
      <c r="L136" s="38"/>
      <c r="M136" s="180" t="s">
        <v>3</v>
      </c>
      <c r="N136" s="181" t="s">
        <v>53</v>
      </c>
      <c r="O136" s="71"/>
      <c r="P136" s="182">
        <f>O136*H136</f>
        <v>0</v>
      </c>
      <c r="Q136" s="182">
        <v>0</v>
      </c>
      <c r="R136" s="182">
        <f>Q136*H136</f>
        <v>0</v>
      </c>
      <c r="S136" s="182">
        <v>0</v>
      </c>
      <c r="T136" s="183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4" t="s">
        <v>1585</v>
      </c>
      <c r="AT136" s="184" t="s">
        <v>154</v>
      </c>
      <c r="AU136" s="184" t="s">
        <v>22</v>
      </c>
      <c r="AY136" s="17" t="s">
        <v>152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17" t="s">
        <v>89</v>
      </c>
      <c r="BK136" s="185">
        <f>ROUND(I136*H136,2)</f>
        <v>0</v>
      </c>
      <c r="BL136" s="17" t="s">
        <v>1585</v>
      </c>
      <c r="BM136" s="184" t="s">
        <v>1801</v>
      </c>
    </row>
    <row r="137" s="12" customFormat="1" ht="22.8" customHeight="1">
      <c r="A137" s="12"/>
      <c r="B137" s="158"/>
      <c r="C137" s="12"/>
      <c r="D137" s="159" t="s">
        <v>81</v>
      </c>
      <c r="E137" s="169" t="s">
        <v>1802</v>
      </c>
      <c r="F137" s="169" t="s">
        <v>1803</v>
      </c>
      <c r="G137" s="12"/>
      <c r="H137" s="12"/>
      <c r="I137" s="161"/>
      <c r="J137" s="170">
        <f>BK137</f>
        <v>0</v>
      </c>
      <c r="K137" s="12"/>
      <c r="L137" s="158"/>
      <c r="M137" s="163"/>
      <c r="N137" s="164"/>
      <c r="O137" s="164"/>
      <c r="P137" s="165">
        <f>SUM(P138:P176)</f>
        <v>0</v>
      </c>
      <c r="Q137" s="164"/>
      <c r="R137" s="165">
        <f>SUM(R138:R176)</f>
        <v>0</v>
      </c>
      <c r="S137" s="164"/>
      <c r="T137" s="166">
        <f>SUM(T138:T176)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59" t="s">
        <v>170</v>
      </c>
      <c r="AT137" s="167" t="s">
        <v>81</v>
      </c>
      <c r="AU137" s="167" t="s">
        <v>89</v>
      </c>
      <c r="AY137" s="159" t="s">
        <v>152</v>
      </c>
      <c r="BK137" s="168">
        <f>SUM(BK138:BK176)</f>
        <v>0</v>
      </c>
    </row>
    <row r="138" s="2" customFormat="1" ht="16.5" customHeight="1">
      <c r="A138" s="37"/>
      <c r="B138" s="171"/>
      <c r="C138" s="212" t="s">
        <v>822</v>
      </c>
      <c r="D138" s="212" t="s">
        <v>389</v>
      </c>
      <c r="E138" s="213" t="s">
        <v>1804</v>
      </c>
      <c r="F138" s="214" t="s">
        <v>1805</v>
      </c>
      <c r="G138" s="215" t="s">
        <v>259</v>
      </c>
      <c r="H138" s="216">
        <v>3</v>
      </c>
      <c r="I138" s="217"/>
      <c r="J138" s="218">
        <f>ROUND(I138*H138,2)</f>
        <v>0</v>
      </c>
      <c r="K138" s="219"/>
      <c r="L138" s="220"/>
      <c r="M138" s="221" t="s">
        <v>3</v>
      </c>
      <c r="N138" s="222" t="s">
        <v>53</v>
      </c>
      <c r="O138" s="71"/>
      <c r="P138" s="182">
        <f>O138*H138</f>
        <v>0</v>
      </c>
      <c r="Q138" s="182">
        <v>0</v>
      </c>
      <c r="R138" s="182">
        <f>Q138*H138</f>
        <v>0</v>
      </c>
      <c r="S138" s="182">
        <v>0</v>
      </c>
      <c r="T138" s="183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4" t="s">
        <v>1806</v>
      </c>
      <c r="AT138" s="184" t="s">
        <v>389</v>
      </c>
      <c r="AU138" s="184" t="s">
        <v>22</v>
      </c>
      <c r="AY138" s="17" t="s">
        <v>152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17" t="s">
        <v>89</v>
      </c>
      <c r="BK138" s="185">
        <f>ROUND(I138*H138,2)</f>
        <v>0</v>
      </c>
      <c r="BL138" s="17" t="s">
        <v>1585</v>
      </c>
      <c r="BM138" s="184" t="s">
        <v>1807</v>
      </c>
    </row>
    <row r="139" s="2" customFormat="1" ht="16.5" customHeight="1">
      <c r="A139" s="37"/>
      <c r="B139" s="171"/>
      <c r="C139" s="212" t="s">
        <v>826</v>
      </c>
      <c r="D139" s="212" t="s">
        <v>389</v>
      </c>
      <c r="E139" s="213" t="s">
        <v>1808</v>
      </c>
      <c r="F139" s="214" t="s">
        <v>1809</v>
      </c>
      <c r="G139" s="215" t="s">
        <v>259</v>
      </c>
      <c r="H139" s="216">
        <v>10</v>
      </c>
      <c r="I139" s="217"/>
      <c r="J139" s="218">
        <f>ROUND(I139*H139,2)</f>
        <v>0</v>
      </c>
      <c r="K139" s="219"/>
      <c r="L139" s="220"/>
      <c r="M139" s="221" t="s">
        <v>3</v>
      </c>
      <c r="N139" s="222" t="s">
        <v>53</v>
      </c>
      <c r="O139" s="71"/>
      <c r="P139" s="182">
        <f>O139*H139</f>
        <v>0</v>
      </c>
      <c r="Q139" s="182">
        <v>0</v>
      </c>
      <c r="R139" s="182">
        <f>Q139*H139</f>
        <v>0</v>
      </c>
      <c r="S139" s="182">
        <v>0</v>
      </c>
      <c r="T139" s="183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4" t="s">
        <v>1806</v>
      </c>
      <c r="AT139" s="184" t="s">
        <v>389</v>
      </c>
      <c r="AU139" s="184" t="s">
        <v>22</v>
      </c>
      <c r="AY139" s="17" t="s">
        <v>152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17" t="s">
        <v>89</v>
      </c>
      <c r="BK139" s="185">
        <f>ROUND(I139*H139,2)</f>
        <v>0</v>
      </c>
      <c r="BL139" s="17" t="s">
        <v>1585</v>
      </c>
      <c r="BM139" s="184" t="s">
        <v>1810</v>
      </c>
    </row>
    <row r="140" s="2" customFormat="1" ht="16.5" customHeight="1">
      <c r="A140" s="37"/>
      <c r="B140" s="171"/>
      <c r="C140" s="212" t="s">
        <v>833</v>
      </c>
      <c r="D140" s="212" t="s">
        <v>389</v>
      </c>
      <c r="E140" s="213" t="s">
        <v>1811</v>
      </c>
      <c r="F140" s="214" t="s">
        <v>1812</v>
      </c>
      <c r="G140" s="215" t="s">
        <v>259</v>
      </c>
      <c r="H140" s="216">
        <v>149</v>
      </c>
      <c r="I140" s="217"/>
      <c r="J140" s="218">
        <f>ROUND(I140*H140,2)</f>
        <v>0</v>
      </c>
      <c r="K140" s="219"/>
      <c r="L140" s="220"/>
      <c r="M140" s="221" t="s">
        <v>3</v>
      </c>
      <c r="N140" s="222" t="s">
        <v>53</v>
      </c>
      <c r="O140" s="71"/>
      <c r="P140" s="182">
        <f>O140*H140</f>
        <v>0</v>
      </c>
      <c r="Q140" s="182">
        <v>0</v>
      </c>
      <c r="R140" s="182">
        <f>Q140*H140</f>
        <v>0</v>
      </c>
      <c r="S140" s="182">
        <v>0</v>
      </c>
      <c r="T140" s="183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4" t="s">
        <v>1806</v>
      </c>
      <c r="AT140" s="184" t="s">
        <v>389</v>
      </c>
      <c r="AU140" s="184" t="s">
        <v>22</v>
      </c>
      <c r="AY140" s="17" t="s">
        <v>152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17" t="s">
        <v>89</v>
      </c>
      <c r="BK140" s="185">
        <f>ROUND(I140*H140,2)</f>
        <v>0</v>
      </c>
      <c r="BL140" s="17" t="s">
        <v>1585</v>
      </c>
      <c r="BM140" s="184" t="s">
        <v>1813</v>
      </c>
    </row>
    <row r="141" s="2" customFormat="1" ht="16.5" customHeight="1">
      <c r="A141" s="37"/>
      <c r="B141" s="171"/>
      <c r="C141" s="212" t="s">
        <v>839</v>
      </c>
      <c r="D141" s="212" t="s">
        <v>389</v>
      </c>
      <c r="E141" s="213" t="s">
        <v>1814</v>
      </c>
      <c r="F141" s="214" t="s">
        <v>1815</v>
      </c>
      <c r="G141" s="215" t="s">
        <v>1044</v>
      </c>
      <c r="H141" s="216">
        <v>0.59999999999999998</v>
      </c>
      <c r="I141" s="217"/>
      <c r="J141" s="218">
        <f>ROUND(I141*H141,2)</f>
        <v>0</v>
      </c>
      <c r="K141" s="219"/>
      <c r="L141" s="220"/>
      <c r="M141" s="221" t="s">
        <v>3</v>
      </c>
      <c r="N141" s="222" t="s">
        <v>53</v>
      </c>
      <c r="O141" s="71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4" t="s">
        <v>1806</v>
      </c>
      <c r="AT141" s="184" t="s">
        <v>389</v>
      </c>
      <c r="AU141" s="184" t="s">
        <v>22</v>
      </c>
      <c r="AY141" s="17" t="s">
        <v>152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17" t="s">
        <v>89</v>
      </c>
      <c r="BK141" s="185">
        <f>ROUND(I141*H141,2)</f>
        <v>0</v>
      </c>
      <c r="BL141" s="17" t="s">
        <v>1585</v>
      </c>
      <c r="BM141" s="184" t="s">
        <v>1816</v>
      </c>
    </row>
    <row r="142" s="2" customFormat="1" ht="16.5" customHeight="1">
      <c r="A142" s="37"/>
      <c r="B142" s="171"/>
      <c r="C142" s="212" t="s">
        <v>844</v>
      </c>
      <c r="D142" s="212" t="s">
        <v>389</v>
      </c>
      <c r="E142" s="213" t="s">
        <v>1817</v>
      </c>
      <c r="F142" s="214" t="s">
        <v>1818</v>
      </c>
      <c r="G142" s="215" t="s">
        <v>230</v>
      </c>
      <c r="H142" s="216">
        <v>157</v>
      </c>
      <c r="I142" s="217"/>
      <c r="J142" s="218">
        <f>ROUND(I142*H142,2)</f>
        <v>0</v>
      </c>
      <c r="K142" s="219"/>
      <c r="L142" s="220"/>
      <c r="M142" s="221" t="s">
        <v>3</v>
      </c>
      <c r="N142" s="222" t="s">
        <v>53</v>
      </c>
      <c r="O142" s="71"/>
      <c r="P142" s="182">
        <f>O142*H142</f>
        <v>0</v>
      </c>
      <c r="Q142" s="182">
        <v>0</v>
      </c>
      <c r="R142" s="182">
        <f>Q142*H142</f>
        <v>0</v>
      </c>
      <c r="S142" s="182">
        <v>0</v>
      </c>
      <c r="T142" s="183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4" t="s">
        <v>1806</v>
      </c>
      <c r="AT142" s="184" t="s">
        <v>389</v>
      </c>
      <c r="AU142" s="184" t="s">
        <v>22</v>
      </c>
      <c r="AY142" s="17" t="s">
        <v>152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17" t="s">
        <v>89</v>
      </c>
      <c r="BK142" s="185">
        <f>ROUND(I142*H142,2)</f>
        <v>0</v>
      </c>
      <c r="BL142" s="17" t="s">
        <v>1585</v>
      </c>
      <c r="BM142" s="184" t="s">
        <v>1819</v>
      </c>
    </row>
    <row r="143" s="2" customFormat="1" ht="16.5" customHeight="1">
      <c r="A143" s="37"/>
      <c r="B143" s="171"/>
      <c r="C143" s="212" t="s">
        <v>849</v>
      </c>
      <c r="D143" s="212" t="s">
        <v>389</v>
      </c>
      <c r="E143" s="213" t="s">
        <v>1820</v>
      </c>
      <c r="F143" s="214" t="s">
        <v>1821</v>
      </c>
      <c r="G143" s="215" t="s">
        <v>230</v>
      </c>
      <c r="H143" s="216">
        <v>74</v>
      </c>
      <c r="I143" s="217"/>
      <c r="J143" s="218">
        <f>ROUND(I143*H143,2)</f>
        <v>0</v>
      </c>
      <c r="K143" s="219"/>
      <c r="L143" s="220"/>
      <c r="M143" s="221" t="s">
        <v>3</v>
      </c>
      <c r="N143" s="222" t="s">
        <v>53</v>
      </c>
      <c r="O143" s="71"/>
      <c r="P143" s="182">
        <f>O143*H143</f>
        <v>0</v>
      </c>
      <c r="Q143" s="182">
        <v>0</v>
      </c>
      <c r="R143" s="182">
        <f>Q143*H143</f>
        <v>0</v>
      </c>
      <c r="S143" s="182">
        <v>0</v>
      </c>
      <c r="T143" s="183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4" t="s">
        <v>1806</v>
      </c>
      <c r="AT143" s="184" t="s">
        <v>389</v>
      </c>
      <c r="AU143" s="184" t="s">
        <v>22</v>
      </c>
      <c r="AY143" s="17" t="s">
        <v>152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17" t="s">
        <v>89</v>
      </c>
      <c r="BK143" s="185">
        <f>ROUND(I143*H143,2)</f>
        <v>0</v>
      </c>
      <c r="BL143" s="17" t="s">
        <v>1585</v>
      </c>
      <c r="BM143" s="184" t="s">
        <v>1822</v>
      </c>
    </row>
    <row r="144" s="2" customFormat="1" ht="16.5" customHeight="1">
      <c r="A144" s="37"/>
      <c r="B144" s="171"/>
      <c r="C144" s="212" t="s">
        <v>851</v>
      </c>
      <c r="D144" s="212" t="s">
        <v>389</v>
      </c>
      <c r="E144" s="213" t="s">
        <v>1823</v>
      </c>
      <c r="F144" s="214" t="s">
        <v>1824</v>
      </c>
      <c r="G144" s="215" t="s">
        <v>230</v>
      </c>
      <c r="H144" s="216">
        <v>450</v>
      </c>
      <c r="I144" s="217"/>
      <c r="J144" s="218">
        <f>ROUND(I144*H144,2)</f>
        <v>0</v>
      </c>
      <c r="K144" s="219"/>
      <c r="L144" s="220"/>
      <c r="M144" s="221" t="s">
        <v>3</v>
      </c>
      <c r="N144" s="222" t="s">
        <v>53</v>
      </c>
      <c r="O144" s="71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1806</v>
      </c>
      <c r="AT144" s="184" t="s">
        <v>389</v>
      </c>
      <c r="AU144" s="184" t="s">
        <v>22</v>
      </c>
      <c r="AY144" s="17" t="s">
        <v>152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17" t="s">
        <v>89</v>
      </c>
      <c r="BK144" s="185">
        <f>ROUND(I144*H144,2)</f>
        <v>0</v>
      </c>
      <c r="BL144" s="17" t="s">
        <v>1585</v>
      </c>
      <c r="BM144" s="184" t="s">
        <v>1825</v>
      </c>
    </row>
    <row r="145" s="2" customFormat="1" ht="16.5" customHeight="1">
      <c r="A145" s="37"/>
      <c r="B145" s="171"/>
      <c r="C145" s="212" t="s">
        <v>1146</v>
      </c>
      <c r="D145" s="212" t="s">
        <v>389</v>
      </c>
      <c r="E145" s="213" t="s">
        <v>1826</v>
      </c>
      <c r="F145" s="214" t="s">
        <v>1827</v>
      </c>
      <c r="G145" s="215" t="s">
        <v>259</v>
      </c>
      <c r="H145" s="216">
        <v>3</v>
      </c>
      <c r="I145" s="217"/>
      <c r="J145" s="218">
        <f>ROUND(I145*H145,2)</f>
        <v>0</v>
      </c>
      <c r="K145" s="219"/>
      <c r="L145" s="220"/>
      <c r="M145" s="221" t="s">
        <v>3</v>
      </c>
      <c r="N145" s="222" t="s">
        <v>53</v>
      </c>
      <c r="O145" s="71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4" t="s">
        <v>1806</v>
      </c>
      <c r="AT145" s="184" t="s">
        <v>389</v>
      </c>
      <c r="AU145" s="184" t="s">
        <v>22</v>
      </c>
      <c r="AY145" s="17" t="s">
        <v>152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7" t="s">
        <v>89</v>
      </c>
      <c r="BK145" s="185">
        <f>ROUND(I145*H145,2)</f>
        <v>0</v>
      </c>
      <c r="BL145" s="17" t="s">
        <v>1585</v>
      </c>
      <c r="BM145" s="184" t="s">
        <v>1828</v>
      </c>
    </row>
    <row r="146" s="2" customFormat="1" ht="16.5" customHeight="1">
      <c r="A146" s="37"/>
      <c r="B146" s="171"/>
      <c r="C146" s="212" t="s">
        <v>1148</v>
      </c>
      <c r="D146" s="212" t="s">
        <v>389</v>
      </c>
      <c r="E146" s="213" t="s">
        <v>1829</v>
      </c>
      <c r="F146" s="214" t="s">
        <v>1830</v>
      </c>
      <c r="G146" s="215" t="s">
        <v>230</v>
      </c>
      <c r="H146" s="216">
        <v>113</v>
      </c>
      <c r="I146" s="217"/>
      <c r="J146" s="218">
        <f>ROUND(I146*H146,2)</f>
        <v>0</v>
      </c>
      <c r="K146" s="219"/>
      <c r="L146" s="220"/>
      <c r="M146" s="221" t="s">
        <v>3</v>
      </c>
      <c r="N146" s="222" t="s">
        <v>53</v>
      </c>
      <c r="O146" s="71"/>
      <c r="P146" s="182">
        <f>O146*H146</f>
        <v>0</v>
      </c>
      <c r="Q146" s="182">
        <v>0</v>
      </c>
      <c r="R146" s="182">
        <f>Q146*H146</f>
        <v>0</v>
      </c>
      <c r="S146" s="182">
        <v>0</v>
      </c>
      <c r="T146" s="183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4" t="s">
        <v>1806</v>
      </c>
      <c r="AT146" s="184" t="s">
        <v>389</v>
      </c>
      <c r="AU146" s="184" t="s">
        <v>22</v>
      </c>
      <c r="AY146" s="17" t="s">
        <v>152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17" t="s">
        <v>89</v>
      </c>
      <c r="BK146" s="185">
        <f>ROUND(I146*H146,2)</f>
        <v>0</v>
      </c>
      <c r="BL146" s="17" t="s">
        <v>1585</v>
      </c>
      <c r="BM146" s="184" t="s">
        <v>1831</v>
      </c>
    </row>
    <row r="147" s="2" customFormat="1" ht="16.5" customHeight="1">
      <c r="A147" s="37"/>
      <c r="B147" s="171"/>
      <c r="C147" s="212" t="s">
        <v>1150</v>
      </c>
      <c r="D147" s="212" t="s">
        <v>389</v>
      </c>
      <c r="E147" s="213" t="s">
        <v>1832</v>
      </c>
      <c r="F147" s="214" t="s">
        <v>1833</v>
      </c>
      <c r="G147" s="215" t="s">
        <v>230</v>
      </c>
      <c r="H147" s="216">
        <v>191</v>
      </c>
      <c r="I147" s="217"/>
      <c r="J147" s="218">
        <f>ROUND(I147*H147,2)</f>
        <v>0</v>
      </c>
      <c r="K147" s="219"/>
      <c r="L147" s="220"/>
      <c r="M147" s="221" t="s">
        <v>3</v>
      </c>
      <c r="N147" s="222" t="s">
        <v>53</v>
      </c>
      <c r="O147" s="71"/>
      <c r="P147" s="182">
        <f>O147*H147</f>
        <v>0</v>
      </c>
      <c r="Q147" s="182">
        <v>0</v>
      </c>
      <c r="R147" s="182">
        <f>Q147*H147</f>
        <v>0</v>
      </c>
      <c r="S147" s="182">
        <v>0</v>
      </c>
      <c r="T147" s="183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4" t="s">
        <v>1806</v>
      </c>
      <c r="AT147" s="184" t="s">
        <v>389</v>
      </c>
      <c r="AU147" s="184" t="s">
        <v>22</v>
      </c>
      <c r="AY147" s="17" t="s">
        <v>152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17" t="s">
        <v>89</v>
      </c>
      <c r="BK147" s="185">
        <f>ROUND(I147*H147,2)</f>
        <v>0</v>
      </c>
      <c r="BL147" s="17" t="s">
        <v>1585</v>
      </c>
      <c r="BM147" s="184" t="s">
        <v>1834</v>
      </c>
    </row>
    <row r="148" s="2" customFormat="1" ht="16.5" customHeight="1">
      <c r="A148" s="37"/>
      <c r="B148" s="171"/>
      <c r="C148" s="212" t="s">
        <v>1535</v>
      </c>
      <c r="D148" s="212" t="s">
        <v>389</v>
      </c>
      <c r="E148" s="213" t="s">
        <v>1835</v>
      </c>
      <c r="F148" s="214" t="s">
        <v>1836</v>
      </c>
      <c r="G148" s="215" t="s">
        <v>230</v>
      </c>
      <c r="H148" s="216">
        <v>191</v>
      </c>
      <c r="I148" s="217"/>
      <c r="J148" s="218">
        <f>ROUND(I148*H148,2)</f>
        <v>0</v>
      </c>
      <c r="K148" s="219"/>
      <c r="L148" s="220"/>
      <c r="M148" s="221" t="s">
        <v>3</v>
      </c>
      <c r="N148" s="222" t="s">
        <v>53</v>
      </c>
      <c r="O148" s="71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1806</v>
      </c>
      <c r="AT148" s="184" t="s">
        <v>389</v>
      </c>
      <c r="AU148" s="184" t="s">
        <v>22</v>
      </c>
      <c r="AY148" s="17" t="s">
        <v>152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17" t="s">
        <v>89</v>
      </c>
      <c r="BK148" s="185">
        <f>ROUND(I148*H148,2)</f>
        <v>0</v>
      </c>
      <c r="BL148" s="17" t="s">
        <v>1585</v>
      </c>
      <c r="BM148" s="184" t="s">
        <v>1837</v>
      </c>
    </row>
    <row r="149" s="2" customFormat="1" ht="16.5" customHeight="1">
      <c r="A149" s="37"/>
      <c r="B149" s="171"/>
      <c r="C149" s="212" t="s">
        <v>1544</v>
      </c>
      <c r="D149" s="212" t="s">
        <v>389</v>
      </c>
      <c r="E149" s="213" t="s">
        <v>1838</v>
      </c>
      <c r="F149" s="214" t="s">
        <v>1839</v>
      </c>
      <c r="G149" s="215" t="s">
        <v>230</v>
      </c>
      <c r="H149" s="216">
        <v>88</v>
      </c>
      <c r="I149" s="217"/>
      <c r="J149" s="218">
        <f>ROUND(I149*H149,2)</f>
        <v>0</v>
      </c>
      <c r="K149" s="219"/>
      <c r="L149" s="220"/>
      <c r="M149" s="221" t="s">
        <v>3</v>
      </c>
      <c r="N149" s="222" t="s">
        <v>53</v>
      </c>
      <c r="O149" s="71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1806</v>
      </c>
      <c r="AT149" s="184" t="s">
        <v>389</v>
      </c>
      <c r="AU149" s="184" t="s">
        <v>22</v>
      </c>
      <c r="AY149" s="17" t="s">
        <v>152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7" t="s">
        <v>89</v>
      </c>
      <c r="BK149" s="185">
        <f>ROUND(I149*H149,2)</f>
        <v>0</v>
      </c>
      <c r="BL149" s="17" t="s">
        <v>1585</v>
      </c>
      <c r="BM149" s="184" t="s">
        <v>1840</v>
      </c>
    </row>
    <row r="150" s="2" customFormat="1" ht="16.5" customHeight="1">
      <c r="A150" s="37"/>
      <c r="B150" s="171"/>
      <c r="C150" s="212" t="s">
        <v>1550</v>
      </c>
      <c r="D150" s="212" t="s">
        <v>389</v>
      </c>
      <c r="E150" s="213" t="s">
        <v>1841</v>
      </c>
      <c r="F150" s="214" t="s">
        <v>1842</v>
      </c>
      <c r="G150" s="215" t="s">
        <v>230</v>
      </c>
      <c r="H150" s="216">
        <v>120</v>
      </c>
      <c r="I150" s="217"/>
      <c r="J150" s="218">
        <f>ROUND(I150*H150,2)</f>
        <v>0</v>
      </c>
      <c r="K150" s="219"/>
      <c r="L150" s="220"/>
      <c r="M150" s="221" t="s">
        <v>3</v>
      </c>
      <c r="N150" s="222" t="s">
        <v>53</v>
      </c>
      <c r="O150" s="71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1806</v>
      </c>
      <c r="AT150" s="184" t="s">
        <v>389</v>
      </c>
      <c r="AU150" s="184" t="s">
        <v>22</v>
      </c>
      <c r="AY150" s="17" t="s">
        <v>152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17" t="s">
        <v>89</v>
      </c>
      <c r="BK150" s="185">
        <f>ROUND(I150*H150,2)</f>
        <v>0</v>
      </c>
      <c r="BL150" s="17" t="s">
        <v>1585</v>
      </c>
      <c r="BM150" s="184" t="s">
        <v>1843</v>
      </c>
    </row>
    <row r="151" s="2" customFormat="1" ht="16.5" customHeight="1">
      <c r="A151" s="37"/>
      <c r="B151" s="171"/>
      <c r="C151" s="212" t="s">
        <v>1555</v>
      </c>
      <c r="D151" s="212" t="s">
        <v>389</v>
      </c>
      <c r="E151" s="213" t="s">
        <v>1844</v>
      </c>
      <c r="F151" s="214" t="s">
        <v>1845</v>
      </c>
      <c r="G151" s="215" t="s">
        <v>230</v>
      </c>
      <c r="H151" s="216">
        <v>52</v>
      </c>
      <c r="I151" s="217"/>
      <c r="J151" s="218">
        <f>ROUND(I151*H151,2)</f>
        <v>0</v>
      </c>
      <c r="K151" s="219"/>
      <c r="L151" s="220"/>
      <c r="M151" s="221" t="s">
        <v>3</v>
      </c>
      <c r="N151" s="222" t="s">
        <v>53</v>
      </c>
      <c r="O151" s="71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1806</v>
      </c>
      <c r="AT151" s="184" t="s">
        <v>389</v>
      </c>
      <c r="AU151" s="184" t="s">
        <v>22</v>
      </c>
      <c r="AY151" s="17" t="s">
        <v>152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17" t="s">
        <v>89</v>
      </c>
      <c r="BK151" s="185">
        <f>ROUND(I151*H151,2)</f>
        <v>0</v>
      </c>
      <c r="BL151" s="17" t="s">
        <v>1585</v>
      </c>
      <c r="BM151" s="184" t="s">
        <v>1846</v>
      </c>
    </row>
    <row r="152" s="2" customFormat="1" ht="16.5" customHeight="1">
      <c r="A152" s="37"/>
      <c r="B152" s="171"/>
      <c r="C152" s="212" t="s">
        <v>1560</v>
      </c>
      <c r="D152" s="212" t="s">
        <v>389</v>
      </c>
      <c r="E152" s="213" t="s">
        <v>1847</v>
      </c>
      <c r="F152" s="214" t="s">
        <v>1848</v>
      </c>
      <c r="G152" s="215" t="s">
        <v>259</v>
      </c>
      <c r="H152" s="216">
        <v>8</v>
      </c>
      <c r="I152" s="217"/>
      <c r="J152" s="218">
        <f>ROUND(I152*H152,2)</f>
        <v>0</v>
      </c>
      <c r="K152" s="219"/>
      <c r="L152" s="220"/>
      <c r="M152" s="221" t="s">
        <v>3</v>
      </c>
      <c r="N152" s="222" t="s">
        <v>53</v>
      </c>
      <c r="O152" s="71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1806</v>
      </c>
      <c r="AT152" s="184" t="s">
        <v>389</v>
      </c>
      <c r="AU152" s="184" t="s">
        <v>22</v>
      </c>
      <c r="AY152" s="17" t="s">
        <v>152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17" t="s">
        <v>89</v>
      </c>
      <c r="BK152" s="185">
        <f>ROUND(I152*H152,2)</f>
        <v>0</v>
      </c>
      <c r="BL152" s="17" t="s">
        <v>1585</v>
      </c>
      <c r="BM152" s="184" t="s">
        <v>1849</v>
      </c>
    </row>
    <row r="153" s="2" customFormat="1" ht="16.5" customHeight="1">
      <c r="A153" s="37"/>
      <c r="B153" s="171"/>
      <c r="C153" s="212" t="s">
        <v>1565</v>
      </c>
      <c r="D153" s="212" t="s">
        <v>389</v>
      </c>
      <c r="E153" s="213" t="s">
        <v>1850</v>
      </c>
      <c r="F153" s="214" t="s">
        <v>1851</v>
      </c>
      <c r="G153" s="215" t="s">
        <v>1044</v>
      </c>
      <c r="H153" s="216">
        <v>3</v>
      </c>
      <c r="I153" s="217"/>
      <c r="J153" s="218">
        <f>ROUND(I153*H153,2)</f>
        <v>0</v>
      </c>
      <c r="K153" s="219"/>
      <c r="L153" s="220"/>
      <c r="M153" s="221" t="s">
        <v>3</v>
      </c>
      <c r="N153" s="222" t="s">
        <v>53</v>
      </c>
      <c r="O153" s="71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1806</v>
      </c>
      <c r="AT153" s="184" t="s">
        <v>389</v>
      </c>
      <c r="AU153" s="184" t="s">
        <v>22</v>
      </c>
      <c r="AY153" s="17" t="s">
        <v>152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17" t="s">
        <v>89</v>
      </c>
      <c r="BK153" s="185">
        <f>ROUND(I153*H153,2)</f>
        <v>0</v>
      </c>
      <c r="BL153" s="17" t="s">
        <v>1585</v>
      </c>
      <c r="BM153" s="184" t="s">
        <v>1852</v>
      </c>
    </row>
    <row r="154" s="2" customFormat="1" ht="16.5" customHeight="1">
      <c r="A154" s="37"/>
      <c r="B154" s="171"/>
      <c r="C154" s="212" t="s">
        <v>1570</v>
      </c>
      <c r="D154" s="212" t="s">
        <v>389</v>
      </c>
      <c r="E154" s="213" t="s">
        <v>1853</v>
      </c>
      <c r="F154" s="214" t="s">
        <v>1854</v>
      </c>
      <c r="G154" s="215" t="s">
        <v>259</v>
      </c>
      <c r="H154" s="216">
        <v>1</v>
      </c>
      <c r="I154" s="217"/>
      <c r="J154" s="218">
        <f>ROUND(I154*H154,2)</f>
        <v>0</v>
      </c>
      <c r="K154" s="219"/>
      <c r="L154" s="220"/>
      <c r="M154" s="221" t="s">
        <v>3</v>
      </c>
      <c r="N154" s="222" t="s">
        <v>53</v>
      </c>
      <c r="O154" s="71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1806</v>
      </c>
      <c r="AT154" s="184" t="s">
        <v>389</v>
      </c>
      <c r="AU154" s="184" t="s">
        <v>22</v>
      </c>
      <c r="AY154" s="17" t="s">
        <v>152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17" t="s">
        <v>89</v>
      </c>
      <c r="BK154" s="185">
        <f>ROUND(I154*H154,2)</f>
        <v>0</v>
      </c>
      <c r="BL154" s="17" t="s">
        <v>1585</v>
      </c>
      <c r="BM154" s="184" t="s">
        <v>1855</v>
      </c>
    </row>
    <row r="155" s="2" customFormat="1" ht="16.5" customHeight="1">
      <c r="A155" s="37"/>
      <c r="B155" s="171"/>
      <c r="C155" s="212" t="s">
        <v>1575</v>
      </c>
      <c r="D155" s="212" t="s">
        <v>389</v>
      </c>
      <c r="E155" s="213" t="s">
        <v>1856</v>
      </c>
      <c r="F155" s="214" t="s">
        <v>1857</v>
      </c>
      <c r="G155" s="215" t="s">
        <v>259</v>
      </c>
      <c r="H155" s="216">
        <v>1</v>
      </c>
      <c r="I155" s="217"/>
      <c r="J155" s="218">
        <f>ROUND(I155*H155,2)</f>
        <v>0</v>
      </c>
      <c r="K155" s="219"/>
      <c r="L155" s="220"/>
      <c r="M155" s="221" t="s">
        <v>3</v>
      </c>
      <c r="N155" s="222" t="s">
        <v>53</v>
      </c>
      <c r="O155" s="71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4" t="s">
        <v>1806</v>
      </c>
      <c r="AT155" s="184" t="s">
        <v>389</v>
      </c>
      <c r="AU155" s="184" t="s">
        <v>22</v>
      </c>
      <c r="AY155" s="17" t="s">
        <v>152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17" t="s">
        <v>89</v>
      </c>
      <c r="BK155" s="185">
        <f>ROUND(I155*H155,2)</f>
        <v>0</v>
      </c>
      <c r="BL155" s="17" t="s">
        <v>1585</v>
      </c>
      <c r="BM155" s="184" t="s">
        <v>1858</v>
      </c>
    </row>
    <row r="156" s="2" customFormat="1" ht="16.5" customHeight="1">
      <c r="A156" s="37"/>
      <c r="B156" s="171"/>
      <c r="C156" s="212" t="s">
        <v>1580</v>
      </c>
      <c r="D156" s="212" t="s">
        <v>389</v>
      </c>
      <c r="E156" s="213" t="s">
        <v>1859</v>
      </c>
      <c r="F156" s="214" t="s">
        <v>1860</v>
      </c>
      <c r="G156" s="215" t="s">
        <v>259</v>
      </c>
      <c r="H156" s="216">
        <v>37</v>
      </c>
      <c r="I156" s="217"/>
      <c r="J156" s="218">
        <f>ROUND(I156*H156,2)</f>
        <v>0</v>
      </c>
      <c r="K156" s="219"/>
      <c r="L156" s="220"/>
      <c r="M156" s="221" t="s">
        <v>3</v>
      </c>
      <c r="N156" s="222" t="s">
        <v>53</v>
      </c>
      <c r="O156" s="71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1806</v>
      </c>
      <c r="AT156" s="184" t="s">
        <v>389</v>
      </c>
      <c r="AU156" s="184" t="s">
        <v>22</v>
      </c>
      <c r="AY156" s="17" t="s">
        <v>152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17" t="s">
        <v>89</v>
      </c>
      <c r="BK156" s="185">
        <f>ROUND(I156*H156,2)</f>
        <v>0</v>
      </c>
      <c r="BL156" s="17" t="s">
        <v>1585</v>
      </c>
      <c r="BM156" s="184" t="s">
        <v>1861</v>
      </c>
    </row>
    <row r="157" s="2" customFormat="1" ht="16.5" customHeight="1">
      <c r="A157" s="37"/>
      <c r="B157" s="171"/>
      <c r="C157" s="212" t="s">
        <v>1585</v>
      </c>
      <c r="D157" s="212" t="s">
        <v>389</v>
      </c>
      <c r="E157" s="213" t="s">
        <v>1862</v>
      </c>
      <c r="F157" s="214" t="s">
        <v>1863</v>
      </c>
      <c r="G157" s="215" t="s">
        <v>259</v>
      </c>
      <c r="H157" s="216">
        <v>49</v>
      </c>
      <c r="I157" s="217"/>
      <c r="J157" s="218">
        <f>ROUND(I157*H157,2)</f>
        <v>0</v>
      </c>
      <c r="K157" s="219"/>
      <c r="L157" s="220"/>
      <c r="M157" s="221" t="s">
        <v>3</v>
      </c>
      <c r="N157" s="222" t="s">
        <v>53</v>
      </c>
      <c r="O157" s="71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4" t="s">
        <v>1806</v>
      </c>
      <c r="AT157" s="184" t="s">
        <v>389</v>
      </c>
      <c r="AU157" s="184" t="s">
        <v>22</v>
      </c>
      <c r="AY157" s="17" t="s">
        <v>152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17" t="s">
        <v>89</v>
      </c>
      <c r="BK157" s="185">
        <f>ROUND(I157*H157,2)</f>
        <v>0</v>
      </c>
      <c r="BL157" s="17" t="s">
        <v>1585</v>
      </c>
      <c r="BM157" s="184" t="s">
        <v>1864</v>
      </c>
    </row>
    <row r="158" s="2" customFormat="1" ht="16.5" customHeight="1">
      <c r="A158" s="37"/>
      <c r="B158" s="171"/>
      <c r="C158" s="212" t="s">
        <v>1590</v>
      </c>
      <c r="D158" s="212" t="s">
        <v>389</v>
      </c>
      <c r="E158" s="213" t="s">
        <v>1865</v>
      </c>
      <c r="F158" s="214" t="s">
        <v>1866</v>
      </c>
      <c r="G158" s="215" t="s">
        <v>1044</v>
      </c>
      <c r="H158" s="216">
        <v>25</v>
      </c>
      <c r="I158" s="217"/>
      <c r="J158" s="218">
        <f>ROUND(I158*H158,2)</f>
        <v>0</v>
      </c>
      <c r="K158" s="219"/>
      <c r="L158" s="220"/>
      <c r="M158" s="221" t="s">
        <v>3</v>
      </c>
      <c r="N158" s="222" t="s">
        <v>53</v>
      </c>
      <c r="O158" s="71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1806</v>
      </c>
      <c r="AT158" s="184" t="s">
        <v>389</v>
      </c>
      <c r="AU158" s="184" t="s">
        <v>22</v>
      </c>
      <c r="AY158" s="17" t="s">
        <v>152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17" t="s">
        <v>89</v>
      </c>
      <c r="BK158" s="185">
        <f>ROUND(I158*H158,2)</f>
        <v>0</v>
      </c>
      <c r="BL158" s="17" t="s">
        <v>1585</v>
      </c>
      <c r="BM158" s="184" t="s">
        <v>1867</v>
      </c>
    </row>
    <row r="159" s="2" customFormat="1" ht="16.5" customHeight="1">
      <c r="A159" s="37"/>
      <c r="B159" s="171"/>
      <c r="C159" s="212" t="s">
        <v>1595</v>
      </c>
      <c r="D159" s="212" t="s">
        <v>389</v>
      </c>
      <c r="E159" s="213" t="s">
        <v>1868</v>
      </c>
      <c r="F159" s="214" t="s">
        <v>1869</v>
      </c>
      <c r="G159" s="215" t="s">
        <v>259</v>
      </c>
      <c r="H159" s="216">
        <v>2</v>
      </c>
      <c r="I159" s="217"/>
      <c r="J159" s="218">
        <f>ROUND(I159*H159,2)</f>
        <v>0</v>
      </c>
      <c r="K159" s="219"/>
      <c r="L159" s="220"/>
      <c r="M159" s="221" t="s">
        <v>3</v>
      </c>
      <c r="N159" s="222" t="s">
        <v>53</v>
      </c>
      <c r="O159" s="71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1806</v>
      </c>
      <c r="AT159" s="184" t="s">
        <v>389</v>
      </c>
      <c r="AU159" s="184" t="s">
        <v>22</v>
      </c>
      <c r="AY159" s="17" t="s">
        <v>152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17" t="s">
        <v>89</v>
      </c>
      <c r="BK159" s="185">
        <f>ROUND(I159*H159,2)</f>
        <v>0</v>
      </c>
      <c r="BL159" s="17" t="s">
        <v>1585</v>
      </c>
      <c r="BM159" s="184" t="s">
        <v>1870</v>
      </c>
    </row>
    <row r="160" s="2" customFormat="1" ht="16.5" customHeight="1">
      <c r="A160" s="37"/>
      <c r="B160" s="171"/>
      <c r="C160" s="212" t="s">
        <v>1600</v>
      </c>
      <c r="D160" s="212" t="s">
        <v>389</v>
      </c>
      <c r="E160" s="213" t="s">
        <v>1871</v>
      </c>
      <c r="F160" s="214" t="s">
        <v>1872</v>
      </c>
      <c r="G160" s="215" t="s">
        <v>259</v>
      </c>
      <c r="H160" s="216">
        <v>8</v>
      </c>
      <c r="I160" s="217"/>
      <c r="J160" s="218">
        <f>ROUND(I160*H160,2)</f>
        <v>0</v>
      </c>
      <c r="K160" s="219"/>
      <c r="L160" s="220"/>
      <c r="M160" s="221" t="s">
        <v>3</v>
      </c>
      <c r="N160" s="222" t="s">
        <v>53</v>
      </c>
      <c r="O160" s="71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4" t="s">
        <v>1806</v>
      </c>
      <c r="AT160" s="184" t="s">
        <v>389</v>
      </c>
      <c r="AU160" s="184" t="s">
        <v>22</v>
      </c>
      <c r="AY160" s="17" t="s">
        <v>152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17" t="s">
        <v>89</v>
      </c>
      <c r="BK160" s="185">
        <f>ROUND(I160*H160,2)</f>
        <v>0</v>
      </c>
      <c r="BL160" s="17" t="s">
        <v>1585</v>
      </c>
      <c r="BM160" s="184" t="s">
        <v>1873</v>
      </c>
    </row>
    <row r="161" s="2" customFormat="1" ht="16.5" customHeight="1">
      <c r="A161" s="37"/>
      <c r="B161" s="171"/>
      <c r="C161" s="212" t="s">
        <v>165</v>
      </c>
      <c r="D161" s="212" t="s">
        <v>389</v>
      </c>
      <c r="E161" s="213" t="s">
        <v>1874</v>
      </c>
      <c r="F161" s="214" t="s">
        <v>1875</v>
      </c>
      <c r="G161" s="215" t="s">
        <v>259</v>
      </c>
      <c r="H161" s="216">
        <v>2</v>
      </c>
      <c r="I161" s="217"/>
      <c r="J161" s="218">
        <f>ROUND(I161*H161,2)</f>
        <v>0</v>
      </c>
      <c r="K161" s="219"/>
      <c r="L161" s="220"/>
      <c r="M161" s="221" t="s">
        <v>3</v>
      </c>
      <c r="N161" s="222" t="s">
        <v>53</v>
      </c>
      <c r="O161" s="71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1806</v>
      </c>
      <c r="AT161" s="184" t="s">
        <v>389</v>
      </c>
      <c r="AU161" s="184" t="s">
        <v>22</v>
      </c>
      <c r="AY161" s="17" t="s">
        <v>152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17" t="s">
        <v>89</v>
      </c>
      <c r="BK161" s="185">
        <f>ROUND(I161*H161,2)</f>
        <v>0</v>
      </c>
      <c r="BL161" s="17" t="s">
        <v>1585</v>
      </c>
      <c r="BM161" s="184" t="s">
        <v>1876</v>
      </c>
    </row>
    <row r="162" s="2" customFormat="1" ht="16.5" customHeight="1">
      <c r="A162" s="37"/>
      <c r="B162" s="171"/>
      <c r="C162" s="212" t="s">
        <v>1608</v>
      </c>
      <c r="D162" s="212" t="s">
        <v>389</v>
      </c>
      <c r="E162" s="213" t="s">
        <v>1877</v>
      </c>
      <c r="F162" s="214" t="s">
        <v>1878</v>
      </c>
      <c r="G162" s="215" t="s">
        <v>259</v>
      </c>
      <c r="H162" s="216">
        <v>6</v>
      </c>
      <c r="I162" s="217"/>
      <c r="J162" s="218">
        <f>ROUND(I162*H162,2)</f>
        <v>0</v>
      </c>
      <c r="K162" s="219"/>
      <c r="L162" s="220"/>
      <c r="M162" s="221" t="s">
        <v>3</v>
      </c>
      <c r="N162" s="222" t="s">
        <v>53</v>
      </c>
      <c r="O162" s="71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1806</v>
      </c>
      <c r="AT162" s="184" t="s">
        <v>389</v>
      </c>
      <c r="AU162" s="184" t="s">
        <v>22</v>
      </c>
      <c r="AY162" s="17" t="s">
        <v>152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7" t="s">
        <v>89</v>
      </c>
      <c r="BK162" s="185">
        <f>ROUND(I162*H162,2)</f>
        <v>0</v>
      </c>
      <c r="BL162" s="17" t="s">
        <v>1585</v>
      </c>
      <c r="BM162" s="184" t="s">
        <v>1879</v>
      </c>
    </row>
    <row r="163" s="2" customFormat="1" ht="16.5" customHeight="1">
      <c r="A163" s="37"/>
      <c r="B163" s="171"/>
      <c r="C163" s="212" t="s">
        <v>1611</v>
      </c>
      <c r="D163" s="212" t="s">
        <v>389</v>
      </c>
      <c r="E163" s="213" t="s">
        <v>1880</v>
      </c>
      <c r="F163" s="214" t="s">
        <v>1881</v>
      </c>
      <c r="G163" s="215" t="s">
        <v>259</v>
      </c>
      <c r="H163" s="216">
        <v>2</v>
      </c>
      <c r="I163" s="217"/>
      <c r="J163" s="218">
        <f>ROUND(I163*H163,2)</f>
        <v>0</v>
      </c>
      <c r="K163" s="219"/>
      <c r="L163" s="220"/>
      <c r="M163" s="221" t="s">
        <v>3</v>
      </c>
      <c r="N163" s="222" t="s">
        <v>53</v>
      </c>
      <c r="O163" s="71"/>
      <c r="P163" s="182">
        <f>O163*H163</f>
        <v>0</v>
      </c>
      <c r="Q163" s="182">
        <v>0</v>
      </c>
      <c r="R163" s="182">
        <f>Q163*H163</f>
        <v>0</v>
      </c>
      <c r="S163" s="182">
        <v>0</v>
      </c>
      <c r="T163" s="183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4" t="s">
        <v>1806</v>
      </c>
      <c r="AT163" s="184" t="s">
        <v>389</v>
      </c>
      <c r="AU163" s="184" t="s">
        <v>22</v>
      </c>
      <c r="AY163" s="17" t="s">
        <v>152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17" t="s">
        <v>89</v>
      </c>
      <c r="BK163" s="185">
        <f>ROUND(I163*H163,2)</f>
        <v>0</v>
      </c>
      <c r="BL163" s="17" t="s">
        <v>1585</v>
      </c>
      <c r="BM163" s="184" t="s">
        <v>1882</v>
      </c>
    </row>
    <row r="164" s="2" customFormat="1" ht="16.5" customHeight="1">
      <c r="A164" s="37"/>
      <c r="B164" s="171"/>
      <c r="C164" s="212" t="s">
        <v>1053</v>
      </c>
      <c r="D164" s="212" t="s">
        <v>389</v>
      </c>
      <c r="E164" s="213" t="s">
        <v>1883</v>
      </c>
      <c r="F164" s="214" t="s">
        <v>1884</v>
      </c>
      <c r="G164" s="215" t="s">
        <v>259</v>
      </c>
      <c r="H164" s="216">
        <v>5</v>
      </c>
      <c r="I164" s="217"/>
      <c r="J164" s="218">
        <f>ROUND(I164*H164,2)</f>
        <v>0</v>
      </c>
      <c r="K164" s="219"/>
      <c r="L164" s="220"/>
      <c r="M164" s="221" t="s">
        <v>3</v>
      </c>
      <c r="N164" s="222" t="s">
        <v>53</v>
      </c>
      <c r="O164" s="71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1806</v>
      </c>
      <c r="AT164" s="184" t="s">
        <v>389</v>
      </c>
      <c r="AU164" s="184" t="s">
        <v>22</v>
      </c>
      <c r="AY164" s="17" t="s">
        <v>152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17" t="s">
        <v>89</v>
      </c>
      <c r="BK164" s="185">
        <f>ROUND(I164*H164,2)</f>
        <v>0</v>
      </c>
      <c r="BL164" s="17" t="s">
        <v>1585</v>
      </c>
      <c r="BM164" s="184" t="s">
        <v>1885</v>
      </c>
    </row>
    <row r="165" s="2" customFormat="1" ht="16.5" customHeight="1">
      <c r="A165" s="37"/>
      <c r="B165" s="171"/>
      <c r="C165" s="212" t="s">
        <v>1618</v>
      </c>
      <c r="D165" s="212" t="s">
        <v>389</v>
      </c>
      <c r="E165" s="213" t="s">
        <v>1886</v>
      </c>
      <c r="F165" s="214" t="s">
        <v>1887</v>
      </c>
      <c r="G165" s="215" t="s">
        <v>259</v>
      </c>
      <c r="H165" s="216">
        <v>4</v>
      </c>
      <c r="I165" s="217"/>
      <c r="J165" s="218">
        <f>ROUND(I165*H165,2)</f>
        <v>0</v>
      </c>
      <c r="K165" s="219"/>
      <c r="L165" s="220"/>
      <c r="M165" s="221" t="s">
        <v>3</v>
      </c>
      <c r="N165" s="222" t="s">
        <v>53</v>
      </c>
      <c r="O165" s="71"/>
      <c r="P165" s="182">
        <f>O165*H165</f>
        <v>0</v>
      </c>
      <c r="Q165" s="182">
        <v>0</v>
      </c>
      <c r="R165" s="182">
        <f>Q165*H165</f>
        <v>0</v>
      </c>
      <c r="S165" s="182">
        <v>0</v>
      </c>
      <c r="T165" s="183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1806</v>
      </c>
      <c r="AT165" s="184" t="s">
        <v>389</v>
      </c>
      <c r="AU165" s="184" t="s">
        <v>22</v>
      </c>
      <c r="AY165" s="17" t="s">
        <v>152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17" t="s">
        <v>89</v>
      </c>
      <c r="BK165" s="185">
        <f>ROUND(I165*H165,2)</f>
        <v>0</v>
      </c>
      <c r="BL165" s="17" t="s">
        <v>1585</v>
      </c>
      <c r="BM165" s="184" t="s">
        <v>1888</v>
      </c>
    </row>
    <row r="166" s="2" customFormat="1" ht="16.5" customHeight="1">
      <c r="A166" s="37"/>
      <c r="B166" s="171"/>
      <c r="C166" s="212" t="s">
        <v>1623</v>
      </c>
      <c r="D166" s="212" t="s">
        <v>389</v>
      </c>
      <c r="E166" s="213" t="s">
        <v>1889</v>
      </c>
      <c r="F166" s="214" t="s">
        <v>1890</v>
      </c>
      <c r="G166" s="215" t="s">
        <v>259</v>
      </c>
      <c r="H166" s="216">
        <v>260</v>
      </c>
      <c r="I166" s="217"/>
      <c r="J166" s="218">
        <f>ROUND(I166*H166,2)</f>
        <v>0</v>
      </c>
      <c r="K166" s="219"/>
      <c r="L166" s="220"/>
      <c r="M166" s="221" t="s">
        <v>3</v>
      </c>
      <c r="N166" s="222" t="s">
        <v>53</v>
      </c>
      <c r="O166" s="71"/>
      <c r="P166" s="182">
        <f>O166*H166</f>
        <v>0</v>
      </c>
      <c r="Q166" s="182">
        <v>0</v>
      </c>
      <c r="R166" s="182">
        <f>Q166*H166</f>
        <v>0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1806</v>
      </c>
      <c r="AT166" s="184" t="s">
        <v>389</v>
      </c>
      <c r="AU166" s="184" t="s">
        <v>22</v>
      </c>
      <c r="AY166" s="17" t="s">
        <v>152</v>
      </c>
      <c r="BE166" s="185">
        <f>IF(N166="základní",J166,0)</f>
        <v>0</v>
      </c>
      <c r="BF166" s="185">
        <f>IF(N166="snížená",J166,0)</f>
        <v>0</v>
      </c>
      <c r="BG166" s="185">
        <f>IF(N166="zákl. přenesená",J166,0)</f>
        <v>0</v>
      </c>
      <c r="BH166" s="185">
        <f>IF(N166="sníž. přenesená",J166,0)</f>
        <v>0</v>
      </c>
      <c r="BI166" s="185">
        <f>IF(N166="nulová",J166,0)</f>
        <v>0</v>
      </c>
      <c r="BJ166" s="17" t="s">
        <v>89</v>
      </c>
      <c r="BK166" s="185">
        <f>ROUND(I166*H166,2)</f>
        <v>0</v>
      </c>
      <c r="BL166" s="17" t="s">
        <v>1585</v>
      </c>
      <c r="BM166" s="184" t="s">
        <v>1891</v>
      </c>
    </row>
    <row r="167" s="2" customFormat="1" ht="21.75" customHeight="1">
      <c r="A167" s="37"/>
      <c r="B167" s="171"/>
      <c r="C167" s="212" t="s">
        <v>1628</v>
      </c>
      <c r="D167" s="212" t="s">
        <v>389</v>
      </c>
      <c r="E167" s="213" t="s">
        <v>1892</v>
      </c>
      <c r="F167" s="214" t="s">
        <v>1893</v>
      </c>
      <c r="G167" s="215" t="s">
        <v>259</v>
      </c>
      <c r="H167" s="216">
        <v>1</v>
      </c>
      <c r="I167" s="217"/>
      <c r="J167" s="218">
        <f>ROUND(I167*H167,2)</f>
        <v>0</v>
      </c>
      <c r="K167" s="219"/>
      <c r="L167" s="220"/>
      <c r="M167" s="221" t="s">
        <v>3</v>
      </c>
      <c r="N167" s="222" t="s">
        <v>53</v>
      </c>
      <c r="O167" s="71"/>
      <c r="P167" s="182">
        <f>O167*H167</f>
        <v>0</v>
      </c>
      <c r="Q167" s="182">
        <v>0</v>
      </c>
      <c r="R167" s="182">
        <f>Q167*H167</f>
        <v>0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1806</v>
      </c>
      <c r="AT167" s="184" t="s">
        <v>389</v>
      </c>
      <c r="AU167" s="184" t="s">
        <v>22</v>
      </c>
      <c r="AY167" s="17" t="s">
        <v>152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17" t="s">
        <v>89</v>
      </c>
      <c r="BK167" s="185">
        <f>ROUND(I167*H167,2)</f>
        <v>0</v>
      </c>
      <c r="BL167" s="17" t="s">
        <v>1585</v>
      </c>
      <c r="BM167" s="184" t="s">
        <v>1894</v>
      </c>
    </row>
    <row r="168" s="2" customFormat="1" ht="16.5" customHeight="1">
      <c r="A168" s="37"/>
      <c r="B168" s="171"/>
      <c r="C168" s="212" t="s">
        <v>1636</v>
      </c>
      <c r="D168" s="212" t="s">
        <v>389</v>
      </c>
      <c r="E168" s="213" t="s">
        <v>1895</v>
      </c>
      <c r="F168" s="214" t="s">
        <v>1896</v>
      </c>
      <c r="G168" s="215" t="s">
        <v>259</v>
      </c>
      <c r="H168" s="216">
        <v>1</v>
      </c>
      <c r="I168" s="217"/>
      <c r="J168" s="218">
        <f>ROUND(I168*H168,2)</f>
        <v>0</v>
      </c>
      <c r="K168" s="219"/>
      <c r="L168" s="220"/>
      <c r="M168" s="221" t="s">
        <v>3</v>
      </c>
      <c r="N168" s="222" t="s">
        <v>53</v>
      </c>
      <c r="O168" s="71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1806</v>
      </c>
      <c r="AT168" s="184" t="s">
        <v>389</v>
      </c>
      <c r="AU168" s="184" t="s">
        <v>22</v>
      </c>
      <c r="AY168" s="17" t="s">
        <v>152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17" t="s">
        <v>89</v>
      </c>
      <c r="BK168" s="185">
        <f>ROUND(I168*H168,2)</f>
        <v>0</v>
      </c>
      <c r="BL168" s="17" t="s">
        <v>1585</v>
      </c>
      <c r="BM168" s="184" t="s">
        <v>1897</v>
      </c>
    </row>
    <row r="169" s="2" customFormat="1" ht="16.5" customHeight="1">
      <c r="A169" s="37"/>
      <c r="B169" s="171"/>
      <c r="C169" s="212" t="s">
        <v>1641</v>
      </c>
      <c r="D169" s="212" t="s">
        <v>389</v>
      </c>
      <c r="E169" s="213" t="s">
        <v>1898</v>
      </c>
      <c r="F169" s="214" t="s">
        <v>1899</v>
      </c>
      <c r="G169" s="215" t="s">
        <v>259</v>
      </c>
      <c r="H169" s="216">
        <v>2</v>
      </c>
      <c r="I169" s="217"/>
      <c r="J169" s="218">
        <f>ROUND(I169*H169,2)</f>
        <v>0</v>
      </c>
      <c r="K169" s="219"/>
      <c r="L169" s="220"/>
      <c r="M169" s="221" t="s">
        <v>3</v>
      </c>
      <c r="N169" s="222" t="s">
        <v>53</v>
      </c>
      <c r="O169" s="71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1806</v>
      </c>
      <c r="AT169" s="184" t="s">
        <v>389</v>
      </c>
      <c r="AU169" s="184" t="s">
        <v>22</v>
      </c>
      <c r="AY169" s="17" t="s">
        <v>152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17" t="s">
        <v>89</v>
      </c>
      <c r="BK169" s="185">
        <f>ROUND(I169*H169,2)</f>
        <v>0</v>
      </c>
      <c r="BL169" s="17" t="s">
        <v>1585</v>
      </c>
      <c r="BM169" s="184" t="s">
        <v>1900</v>
      </c>
    </row>
    <row r="170" s="2" customFormat="1" ht="16.5" customHeight="1">
      <c r="A170" s="37"/>
      <c r="B170" s="171"/>
      <c r="C170" s="212" t="s">
        <v>1646</v>
      </c>
      <c r="D170" s="212" t="s">
        <v>389</v>
      </c>
      <c r="E170" s="213" t="s">
        <v>1901</v>
      </c>
      <c r="F170" s="214" t="s">
        <v>1902</v>
      </c>
      <c r="G170" s="215" t="s">
        <v>259</v>
      </c>
      <c r="H170" s="216">
        <v>7</v>
      </c>
      <c r="I170" s="217"/>
      <c r="J170" s="218">
        <f>ROUND(I170*H170,2)</f>
        <v>0</v>
      </c>
      <c r="K170" s="219"/>
      <c r="L170" s="220"/>
      <c r="M170" s="221" t="s">
        <v>3</v>
      </c>
      <c r="N170" s="222" t="s">
        <v>53</v>
      </c>
      <c r="O170" s="71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1806</v>
      </c>
      <c r="AT170" s="184" t="s">
        <v>389</v>
      </c>
      <c r="AU170" s="184" t="s">
        <v>22</v>
      </c>
      <c r="AY170" s="17" t="s">
        <v>152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17" t="s">
        <v>89</v>
      </c>
      <c r="BK170" s="185">
        <f>ROUND(I170*H170,2)</f>
        <v>0</v>
      </c>
      <c r="BL170" s="17" t="s">
        <v>1585</v>
      </c>
      <c r="BM170" s="184" t="s">
        <v>1903</v>
      </c>
    </row>
    <row r="171" s="2" customFormat="1" ht="21.75" customHeight="1">
      <c r="A171" s="37"/>
      <c r="B171" s="171"/>
      <c r="C171" s="212" t="s">
        <v>1650</v>
      </c>
      <c r="D171" s="212" t="s">
        <v>389</v>
      </c>
      <c r="E171" s="213" t="s">
        <v>1904</v>
      </c>
      <c r="F171" s="214" t="s">
        <v>1905</v>
      </c>
      <c r="G171" s="215" t="s">
        <v>230</v>
      </c>
      <c r="H171" s="216">
        <v>0.90000000000000002</v>
      </c>
      <c r="I171" s="217"/>
      <c r="J171" s="218">
        <f>ROUND(I171*H171,2)</f>
        <v>0</v>
      </c>
      <c r="K171" s="219"/>
      <c r="L171" s="220"/>
      <c r="M171" s="221" t="s">
        <v>3</v>
      </c>
      <c r="N171" s="222" t="s">
        <v>53</v>
      </c>
      <c r="O171" s="71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1806</v>
      </c>
      <c r="AT171" s="184" t="s">
        <v>389</v>
      </c>
      <c r="AU171" s="184" t="s">
        <v>22</v>
      </c>
      <c r="AY171" s="17" t="s">
        <v>152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17" t="s">
        <v>89</v>
      </c>
      <c r="BK171" s="185">
        <f>ROUND(I171*H171,2)</f>
        <v>0</v>
      </c>
      <c r="BL171" s="17" t="s">
        <v>1585</v>
      </c>
      <c r="BM171" s="184" t="s">
        <v>1906</v>
      </c>
    </row>
    <row r="172" s="2" customFormat="1" ht="16.5" customHeight="1">
      <c r="A172" s="37"/>
      <c r="B172" s="171"/>
      <c r="C172" s="212" t="s">
        <v>1655</v>
      </c>
      <c r="D172" s="212" t="s">
        <v>389</v>
      </c>
      <c r="E172" s="213" t="s">
        <v>1907</v>
      </c>
      <c r="F172" s="214" t="s">
        <v>1908</v>
      </c>
      <c r="G172" s="215" t="s">
        <v>230</v>
      </c>
      <c r="H172" s="216">
        <v>26</v>
      </c>
      <c r="I172" s="217"/>
      <c r="J172" s="218">
        <f>ROUND(I172*H172,2)</f>
        <v>0</v>
      </c>
      <c r="K172" s="219"/>
      <c r="L172" s="220"/>
      <c r="M172" s="221" t="s">
        <v>3</v>
      </c>
      <c r="N172" s="222" t="s">
        <v>53</v>
      </c>
      <c r="O172" s="71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1806</v>
      </c>
      <c r="AT172" s="184" t="s">
        <v>389</v>
      </c>
      <c r="AU172" s="184" t="s">
        <v>22</v>
      </c>
      <c r="AY172" s="17" t="s">
        <v>152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17" t="s">
        <v>89</v>
      </c>
      <c r="BK172" s="185">
        <f>ROUND(I172*H172,2)</f>
        <v>0</v>
      </c>
      <c r="BL172" s="17" t="s">
        <v>1585</v>
      </c>
      <c r="BM172" s="184" t="s">
        <v>1909</v>
      </c>
    </row>
    <row r="173" s="2" customFormat="1" ht="16.5" customHeight="1">
      <c r="A173" s="37"/>
      <c r="B173" s="171"/>
      <c r="C173" s="212" t="s">
        <v>1910</v>
      </c>
      <c r="D173" s="212" t="s">
        <v>389</v>
      </c>
      <c r="E173" s="213" t="s">
        <v>1911</v>
      </c>
      <c r="F173" s="214" t="s">
        <v>1912</v>
      </c>
      <c r="G173" s="215" t="s">
        <v>230</v>
      </c>
      <c r="H173" s="216">
        <v>53</v>
      </c>
      <c r="I173" s="217"/>
      <c r="J173" s="218">
        <f>ROUND(I173*H173,2)</f>
        <v>0</v>
      </c>
      <c r="K173" s="219"/>
      <c r="L173" s="220"/>
      <c r="M173" s="221" t="s">
        <v>3</v>
      </c>
      <c r="N173" s="222" t="s">
        <v>53</v>
      </c>
      <c r="O173" s="71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1806</v>
      </c>
      <c r="AT173" s="184" t="s">
        <v>389</v>
      </c>
      <c r="AU173" s="184" t="s">
        <v>22</v>
      </c>
      <c r="AY173" s="17" t="s">
        <v>152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17" t="s">
        <v>89</v>
      </c>
      <c r="BK173" s="185">
        <f>ROUND(I173*H173,2)</f>
        <v>0</v>
      </c>
      <c r="BL173" s="17" t="s">
        <v>1585</v>
      </c>
      <c r="BM173" s="184" t="s">
        <v>1913</v>
      </c>
    </row>
    <row r="174" s="2" customFormat="1" ht="16.5" customHeight="1">
      <c r="A174" s="37"/>
      <c r="B174" s="171"/>
      <c r="C174" s="212" t="s">
        <v>1914</v>
      </c>
      <c r="D174" s="212" t="s">
        <v>389</v>
      </c>
      <c r="E174" s="213" t="s">
        <v>1915</v>
      </c>
      <c r="F174" s="214" t="s">
        <v>1916</v>
      </c>
      <c r="G174" s="215" t="s">
        <v>259</v>
      </c>
      <c r="H174" s="216">
        <v>5</v>
      </c>
      <c r="I174" s="217"/>
      <c r="J174" s="218">
        <f>ROUND(I174*H174,2)</f>
        <v>0</v>
      </c>
      <c r="K174" s="219"/>
      <c r="L174" s="220"/>
      <c r="M174" s="221" t="s">
        <v>3</v>
      </c>
      <c r="N174" s="222" t="s">
        <v>53</v>
      </c>
      <c r="O174" s="71"/>
      <c r="P174" s="182">
        <f>O174*H174</f>
        <v>0</v>
      </c>
      <c r="Q174" s="182">
        <v>0</v>
      </c>
      <c r="R174" s="182">
        <f>Q174*H174</f>
        <v>0</v>
      </c>
      <c r="S174" s="182">
        <v>0</v>
      </c>
      <c r="T174" s="183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4" t="s">
        <v>1806</v>
      </c>
      <c r="AT174" s="184" t="s">
        <v>389</v>
      </c>
      <c r="AU174" s="184" t="s">
        <v>22</v>
      </c>
      <c r="AY174" s="17" t="s">
        <v>152</v>
      </c>
      <c r="BE174" s="185">
        <f>IF(N174="základní",J174,0)</f>
        <v>0</v>
      </c>
      <c r="BF174" s="185">
        <f>IF(N174="snížená",J174,0)</f>
        <v>0</v>
      </c>
      <c r="BG174" s="185">
        <f>IF(N174="zákl. přenesená",J174,0)</f>
        <v>0</v>
      </c>
      <c r="BH174" s="185">
        <f>IF(N174="sníž. přenesená",J174,0)</f>
        <v>0</v>
      </c>
      <c r="BI174" s="185">
        <f>IF(N174="nulová",J174,0)</f>
        <v>0</v>
      </c>
      <c r="BJ174" s="17" t="s">
        <v>89</v>
      </c>
      <c r="BK174" s="185">
        <f>ROUND(I174*H174,2)</f>
        <v>0</v>
      </c>
      <c r="BL174" s="17" t="s">
        <v>1585</v>
      </c>
      <c r="BM174" s="184" t="s">
        <v>1917</v>
      </c>
    </row>
    <row r="175" s="2" customFormat="1" ht="16.5" customHeight="1">
      <c r="A175" s="37"/>
      <c r="B175" s="171"/>
      <c r="C175" s="212" t="s">
        <v>1918</v>
      </c>
      <c r="D175" s="212" t="s">
        <v>389</v>
      </c>
      <c r="E175" s="213" t="s">
        <v>1919</v>
      </c>
      <c r="F175" s="214" t="s">
        <v>1920</v>
      </c>
      <c r="G175" s="215" t="s">
        <v>259</v>
      </c>
      <c r="H175" s="216">
        <v>1</v>
      </c>
      <c r="I175" s="217"/>
      <c r="J175" s="218">
        <f>ROUND(I175*H175,2)</f>
        <v>0</v>
      </c>
      <c r="K175" s="219"/>
      <c r="L175" s="220"/>
      <c r="M175" s="221" t="s">
        <v>3</v>
      </c>
      <c r="N175" s="222" t="s">
        <v>53</v>
      </c>
      <c r="O175" s="71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1806</v>
      </c>
      <c r="AT175" s="184" t="s">
        <v>389</v>
      </c>
      <c r="AU175" s="184" t="s">
        <v>22</v>
      </c>
      <c r="AY175" s="17" t="s">
        <v>152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17" t="s">
        <v>89</v>
      </c>
      <c r="BK175" s="185">
        <f>ROUND(I175*H175,2)</f>
        <v>0</v>
      </c>
      <c r="BL175" s="17" t="s">
        <v>1585</v>
      </c>
      <c r="BM175" s="184" t="s">
        <v>1921</v>
      </c>
    </row>
    <row r="176" s="2" customFormat="1" ht="16.5" customHeight="1">
      <c r="A176" s="37"/>
      <c r="B176" s="171"/>
      <c r="C176" s="212" t="s">
        <v>1922</v>
      </c>
      <c r="D176" s="212" t="s">
        <v>389</v>
      </c>
      <c r="E176" s="213" t="s">
        <v>1923</v>
      </c>
      <c r="F176" s="214" t="s">
        <v>1924</v>
      </c>
      <c r="G176" s="215" t="s">
        <v>259</v>
      </c>
      <c r="H176" s="216">
        <v>4</v>
      </c>
      <c r="I176" s="217"/>
      <c r="J176" s="218">
        <f>ROUND(I176*H176,2)</f>
        <v>0</v>
      </c>
      <c r="K176" s="219"/>
      <c r="L176" s="220"/>
      <c r="M176" s="221" t="s">
        <v>3</v>
      </c>
      <c r="N176" s="222" t="s">
        <v>53</v>
      </c>
      <c r="O176" s="71"/>
      <c r="P176" s="182">
        <f>O176*H176</f>
        <v>0</v>
      </c>
      <c r="Q176" s="182">
        <v>0</v>
      </c>
      <c r="R176" s="182">
        <f>Q176*H176</f>
        <v>0</v>
      </c>
      <c r="S176" s="182">
        <v>0</v>
      </c>
      <c r="T176" s="183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4" t="s">
        <v>1806</v>
      </c>
      <c r="AT176" s="184" t="s">
        <v>389</v>
      </c>
      <c r="AU176" s="184" t="s">
        <v>22</v>
      </c>
      <c r="AY176" s="17" t="s">
        <v>152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17" t="s">
        <v>89</v>
      </c>
      <c r="BK176" s="185">
        <f>ROUND(I176*H176,2)</f>
        <v>0</v>
      </c>
      <c r="BL176" s="17" t="s">
        <v>1585</v>
      </c>
      <c r="BM176" s="184" t="s">
        <v>1925</v>
      </c>
    </row>
    <row r="177" s="12" customFormat="1" ht="22.8" customHeight="1">
      <c r="A177" s="12"/>
      <c r="B177" s="158"/>
      <c r="C177" s="12"/>
      <c r="D177" s="159" t="s">
        <v>81</v>
      </c>
      <c r="E177" s="169" t="s">
        <v>1926</v>
      </c>
      <c r="F177" s="169" t="s">
        <v>1927</v>
      </c>
      <c r="G177" s="12"/>
      <c r="H177" s="12"/>
      <c r="I177" s="161"/>
      <c r="J177" s="170">
        <f>BK177</f>
        <v>0</v>
      </c>
      <c r="K177" s="12"/>
      <c r="L177" s="158"/>
      <c r="M177" s="163"/>
      <c r="N177" s="164"/>
      <c r="O177" s="164"/>
      <c r="P177" s="165">
        <f>SUM(P178:P188)</f>
        <v>0</v>
      </c>
      <c r="Q177" s="164"/>
      <c r="R177" s="165">
        <f>SUM(R178:R188)</f>
        <v>0</v>
      </c>
      <c r="S177" s="164"/>
      <c r="T177" s="166">
        <f>SUM(T178:T188)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59" t="s">
        <v>170</v>
      </c>
      <c r="AT177" s="167" t="s">
        <v>81</v>
      </c>
      <c r="AU177" s="167" t="s">
        <v>89</v>
      </c>
      <c r="AY177" s="159" t="s">
        <v>152</v>
      </c>
      <c r="BK177" s="168">
        <f>SUM(BK178:BK188)</f>
        <v>0</v>
      </c>
    </row>
    <row r="178" s="2" customFormat="1" ht="16.5" customHeight="1">
      <c r="A178" s="37"/>
      <c r="B178" s="171"/>
      <c r="C178" s="212" t="s">
        <v>1928</v>
      </c>
      <c r="D178" s="212" t="s">
        <v>389</v>
      </c>
      <c r="E178" s="213" t="s">
        <v>1929</v>
      </c>
      <c r="F178" s="214" t="s">
        <v>1930</v>
      </c>
      <c r="G178" s="215" t="s">
        <v>259</v>
      </c>
      <c r="H178" s="216">
        <v>1</v>
      </c>
      <c r="I178" s="217"/>
      <c r="J178" s="218">
        <f>ROUND(I178*H178,2)</f>
        <v>0</v>
      </c>
      <c r="K178" s="219"/>
      <c r="L178" s="220"/>
      <c r="M178" s="221" t="s">
        <v>3</v>
      </c>
      <c r="N178" s="222" t="s">
        <v>53</v>
      </c>
      <c r="O178" s="71"/>
      <c r="P178" s="182">
        <f>O178*H178</f>
        <v>0</v>
      </c>
      <c r="Q178" s="182">
        <v>0</v>
      </c>
      <c r="R178" s="182">
        <f>Q178*H178</f>
        <v>0</v>
      </c>
      <c r="S178" s="182">
        <v>0</v>
      </c>
      <c r="T178" s="183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84" t="s">
        <v>1806</v>
      </c>
      <c r="AT178" s="184" t="s">
        <v>389</v>
      </c>
      <c r="AU178" s="184" t="s">
        <v>22</v>
      </c>
      <c r="AY178" s="17" t="s">
        <v>152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17" t="s">
        <v>89</v>
      </c>
      <c r="BK178" s="185">
        <f>ROUND(I178*H178,2)</f>
        <v>0</v>
      </c>
      <c r="BL178" s="17" t="s">
        <v>1585</v>
      </c>
      <c r="BM178" s="184" t="s">
        <v>1931</v>
      </c>
    </row>
    <row r="179" s="2" customFormat="1" ht="16.5" customHeight="1">
      <c r="A179" s="37"/>
      <c r="B179" s="171"/>
      <c r="C179" s="212" t="s">
        <v>1932</v>
      </c>
      <c r="D179" s="212" t="s">
        <v>389</v>
      </c>
      <c r="E179" s="213" t="s">
        <v>1933</v>
      </c>
      <c r="F179" s="214" t="s">
        <v>1934</v>
      </c>
      <c r="G179" s="215" t="s">
        <v>259</v>
      </c>
      <c r="H179" s="216">
        <v>18</v>
      </c>
      <c r="I179" s="217"/>
      <c r="J179" s="218">
        <f>ROUND(I179*H179,2)</f>
        <v>0</v>
      </c>
      <c r="K179" s="219"/>
      <c r="L179" s="220"/>
      <c r="M179" s="221" t="s">
        <v>3</v>
      </c>
      <c r="N179" s="222" t="s">
        <v>53</v>
      </c>
      <c r="O179" s="71"/>
      <c r="P179" s="182">
        <f>O179*H179</f>
        <v>0</v>
      </c>
      <c r="Q179" s="182">
        <v>0</v>
      </c>
      <c r="R179" s="182">
        <f>Q179*H179</f>
        <v>0</v>
      </c>
      <c r="S179" s="182">
        <v>0</v>
      </c>
      <c r="T179" s="183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4" t="s">
        <v>1806</v>
      </c>
      <c r="AT179" s="184" t="s">
        <v>389</v>
      </c>
      <c r="AU179" s="184" t="s">
        <v>22</v>
      </c>
      <c r="AY179" s="17" t="s">
        <v>152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17" t="s">
        <v>89</v>
      </c>
      <c r="BK179" s="185">
        <f>ROUND(I179*H179,2)</f>
        <v>0</v>
      </c>
      <c r="BL179" s="17" t="s">
        <v>1585</v>
      </c>
      <c r="BM179" s="184" t="s">
        <v>1935</v>
      </c>
    </row>
    <row r="180" s="2" customFormat="1" ht="21.75" customHeight="1">
      <c r="A180" s="37"/>
      <c r="B180" s="171"/>
      <c r="C180" s="212" t="s">
        <v>1936</v>
      </c>
      <c r="D180" s="212" t="s">
        <v>389</v>
      </c>
      <c r="E180" s="213" t="s">
        <v>1937</v>
      </c>
      <c r="F180" s="214" t="s">
        <v>1938</v>
      </c>
      <c r="G180" s="215" t="s">
        <v>259</v>
      </c>
      <c r="H180" s="216">
        <v>4</v>
      </c>
      <c r="I180" s="217"/>
      <c r="J180" s="218">
        <f>ROUND(I180*H180,2)</f>
        <v>0</v>
      </c>
      <c r="K180" s="219"/>
      <c r="L180" s="220"/>
      <c r="M180" s="221" t="s">
        <v>3</v>
      </c>
      <c r="N180" s="222" t="s">
        <v>53</v>
      </c>
      <c r="O180" s="71"/>
      <c r="P180" s="182">
        <f>O180*H180</f>
        <v>0</v>
      </c>
      <c r="Q180" s="182">
        <v>0</v>
      </c>
      <c r="R180" s="182">
        <f>Q180*H180</f>
        <v>0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1806</v>
      </c>
      <c r="AT180" s="184" t="s">
        <v>389</v>
      </c>
      <c r="AU180" s="184" t="s">
        <v>22</v>
      </c>
      <c r="AY180" s="17" t="s">
        <v>152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17" t="s">
        <v>89</v>
      </c>
      <c r="BK180" s="185">
        <f>ROUND(I180*H180,2)</f>
        <v>0</v>
      </c>
      <c r="BL180" s="17" t="s">
        <v>1585</v>
      </c>
      <c r="BM180" s="184" t="s">
        <v>1939</v>
      </c>
    </row>
    <row r="181" s="2" customFormat="1" ht="16.5" customHeight="1">
      <c r="A181" s="37"/>
      <c r="B181" s="171"/>
      <c r="C181" s="212" t="s">
        <v>1940</v>
      </c>
      <c r="D181" s="212" t="s">
        <v>389</v>
      </c>
      <c r="E181" s="213" t="s">
        <v>1941</v>
      </c>
      <c r="F181" s="214" t="s">
        <v>1942</v>
      </c>
      <c r="G181" s="215" t="s">
        <v>259</v>
      </c>
      <c r="H181" s="216">
        <v>1</v>
      </c>
      <c r="I181" s="217"/>
      <c r="J181" s="218">
        <f>ROUND(I181*H181,2)</f>
        <v>0</v>
      </c>
      <c r="K181" s="219"/>
      <c r="L181" s="220"/>
      <c r="M181" s="221" t="s">
        <v>3</v>
      </c>
      <c r="N181" s="222" t="s">
        <v>53</v>
      </c>
      <c r="O181" s="71"/>
      <c r="P181" s="182">
        <f>O181*H181</f>
        <v>0</v>
      </c>
      <c r="Q181" s="182">
        <v>0</v>
      </c>
      <c r="R181" s="182">
        <f>Q181*H181</f>
        <v>0</v>
      </c>
      <c r="S181" s="182">
        <v>0</v>
      </c>
      <c r="T181" s="183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4" t="s">
        <v>1806</v>
      </c>
      <c r="AT181" s="184" t="s">
        <v>389</v>
      </c>
      <c r="AU181" s="184" t="s">
        <v>22</v>
      </c>
      <c r="AY181" s="17" t="s">
        <v>152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17" t="s">
        <v>89</v>
      </c>
      <c r="BK181" s="185">
        <f>ROUND(I181*H181,2)</f>
        <v>0</v>
      </c>
      <c r="BL181" s="17" t="s">
        <v>1585</v>
      </c>
      <c r="BM181" s="184" t="s">
        <v>1943</v>
      </c>
    </row>
    <row r="182" s="2" customFormat="1" ht="16.5" customHeight="1">
      <c r="A182" s="37"/>
      <c r="B182" s="171"/>
      <c r="C182" s="212" t="s">
        <v>1944</v>
      </c>
      <c r="D182" s="212" t="s">
        <v>389</v>
      </c>
      <c r="E182" s="213" t="s">
        <v>1945</v>
      </c>
      <c r="F182" s="214" t="s">
        <v>1946</v>
      </c>
      <c r="G182" s="215" t="s">
        <v>259</v>
      </c>
      <c r="H182" s="216">
        <v>3</v>
      </c>
      <c r="I182" s="217"/>
      <c r="J182" s="218">
        <f>ROUND(I182*H182,2)</f>
        <v>0</v>
      </c>
      <c r="K182" s="219"/>
      <c r="L182" s="220"/>
      <c r="M182" s="221" t="s">
        <v>3</v>
      </c>
      <c r="N182" s="222" t="s">
        <v>53</v>
      </c>
      <c r="O182" s="71"/>
      <c r="P182" s="182">
        <f>O182*H182</f>
        <v>0</v>
      </c>
      <c r="Q182" s="182">
        <v>0</v>
      </c>
      <c r="R182" s="182">
        <f>Q182*H182</f>
        <v>0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1806</v>
      </c>
      <c r="AT182" s="184" t="s">
        <v>389</v>
      </c>
      <c r="AU182" s="184" t="s">
        <v>22</v>
      </c>
      <c r="AY182" s="17" t="s">
        <v>152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17" t="s">
        <v>89</v>
      </c>
      <c r="BK182" s="185">
        <f>ROUND(I182*H182,2)</f>
        <v>0</v>
      </c>
      <c r="BL182" s="17" t="s">
        <v>1585</v>
      </c>
      <c r="BM182" s="184" t="s">
        <v>1947</v>
      </c>
    </row>
    <row r="183" s="2" customFormat="1" ht="16.5" customHeight="1">
      <c r="A183" s="37"/>
      <c r="B183" s="171"/>
      <c r="C183" s="212" t="s">
        <v>1948</v>
      </c>
      <c r="D183" s="212" t="s">
        <v>389</v>
      </c>
      <c r="E183" s="213" t="s">
        <v>1949</v>
      </c>
      <c r="F183" s="214" t="s">
        <v>1950</v>
      </c>
      <c r="G183" s="215" t="s">
        <v>259</v>
      </c>
      <c r="H183" s="216">
        <v>1</v>
      </c>
      <c r="I183" s="217"/>
      <c r="J183" s="218">
        <f>ROUND(I183*H183,2)</f>
        <v>0</v>
      </c>
      <c r="K183" s="219"/>
      <c r="L183" s="220"/>
      <c r="M183" s="221" t="s">
        <v>3</v>
      </c>
      <c r="N183" s="222" t="s">
        <v>53</v>
      </c>
      <c r="O183" s="71"/>
      <c r="P183" s="182">
        <f>O183*H183</f>
        <v>0</v>
      </c>
      <c r="Q183" s="182">
        <v>0</v>
      </c>
      <c r="R183" s="182">
        <f>Q183*H183</f>
        <v>0</v>
      </c>
      <c r="S183" s="182">
        <v>0</v>
      </c>
      <c r="T183" s="183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84" t="s">
        <v>1806</v>
      </c>
      <c r="AT183" s="184" t="s">
        <v>389</v>
      </c>
      <c r="AU183" s="184" t="s">
        <v>22</v>
      </c>
      <c r="AY183" s="17" t="s">
        <v>152</v>
      </c>
      <c r="BE183" s="185">
        <f>IF(N183="základní",J183,0)</f>
        <v>0</v>
      </c>
      <c r="BF183" s="185">
        <f>IF(N183="snížená",J183,0)</f>
        <v>0</v>
      </c>
      <c r="BG183" s="185">
        <f>IF(N183="zákl. přenesená",J183,0)</f>
        <v>0</v>
      </c>
      <c r="BH183" s="185">
        <f>IF(N183="sníž. přenesená",J183,0)</f>
        <v>0</v>
      </c>
      <c r="BI183" s="185">
        <f>IF(N183="nulová",J183,0)</f>
        <v>0</v>
      </c>
      <c r="BJ183" s="17" t="s">
        <v>89</v>
      </c>
      <c r="BK183" s="185">
        <f>ROUND(I183*H183,2)</f>
        <v>0</v>
      </c>
      <c r="BL183" s="17" t="s">
        <v>1585</v>
      </c>
      <c r="BM183" s="184" t="s">
        <v>1951</v>
      </c>
    </row>
    <row r="184" s="2" customFormat="1" ht="16.5" customHeight="1">
      <c r="A184" s="37"/>
      <c r="B184" s="171"/>
      <c r="C184" s="212" t="s">
        <v>1952</v>
      </c>
      <c r="D184" s="212" t="s">
        <v>389</v>
      </c>
      <c r="E184" s="213" t="s">
        <v>1953</v>
      </c>
      <c r="F184" s="214" t="s">
        <v>1954</v>
      </c>
      <c r="G184" s="215" t="s">
        <v>259</v>
      </c>
      <c r="H184" s="216">
        <v>1</v>
      </c>
      <c r="I184" s="217"/>
      <c r="J184" s="218">
        <f>ROUND(I184*H184,2)</f>
        <v>0</v>
      </c>
      <c r="K184" s="219"/>
      <c r="L184" s="220"/>
      <c r="M184" s="221" t="s">
        <v>3</v>
      </c>
      <c r="N184" s="222" t="s">
        <v>53</v>
      </c>
      <c r="O184" s="71"/>
      <c r="P184" s="182">
        <f>O184*H184</f>
        <v>0</v>
      </c>
      <c r="Q184" s="182">
        <v>0</v>
      </c>
      <c r="R184" s="182">
        <f>Q184*H184</f>
        <v>0</v>
      </c>
      <c r="S184" s="182">
        <v>0</v>
      </c>
      <c r="T184" s="183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4" t="s">
        <v>1806</v>
      </c>
      <c r="AT184" s="184" t="s">
        <v>389</v>
      </c>
      <c r="AU184" s="184" t="s">
        <v>22</v>
      </c>
      <c r="AY184" s="17" t="s">
        <v>152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17" t="s">
        <v>89</v>
      </c>
      <c r="BK184" s="185">
        <f>ROUND(I184*H184,2)</f>
        <v>0</v>
      </c>
      <c r="BL184" s="17" t="s">
        <v>1585</v>
      </c>
      <c r="BM184" s="184" t="s">
        <v>1955</v>
      </c>
    </row>
    <row r="185" s="2" customFormat="1" ht="24.15" customHeight="1">
      <c r="A185" s="37"/>
      <c r="B185" s="171"/>
      <c r="C185" s="212" t="s">
        <v>1956</v>
      </c>
      <c r="D185" s="212" t="s">
        <v>389</v>
      </c>
      <c r="E185" s="213" t="s">
        <v>1957</v>
      </c>
      <c r="F185" s="214" t="s">
        <v>1958</v>
      </c>
      <c r="G185" s="215" t="s">
        <v>259</v>
      </c>
      <c r="H185" s="216">
        <v>18</v>
      </c>
      <c r="I185" s="217"/>
      <c r="J185" s="218">
        <f>ROUND(I185*H185,2)</f>
        <v>0</v>
      </c>
      <c r="K185" s="219"/>
      <c r="L185" s="220"/>
      <c r="M185" s="221" t="s">
        <v>3</v>
      </c>
      <c r="N185" s="222" t="s">
        <v>53</v>
      </c>
      <c r="O185" s="71"/>
      <c r="P185" s="182">
        <f>O185*H185</f>
        <v>0</v>
      </c>
      <c r="Q185" s="182">
        <v>0</v>
      </c>
      <c r="R185" s="182">
        <f>Q185*H185</f>
        <v>0</v>
      </c>
      <c r="S185" s="182">
        <v>0</v>
      </c>
      <c r="T185" s="183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4" t="s">
        <v>1806</v>
      </c>
      <c r="AT185" s="184" t="s">
        <v>389</v>
      </c>
      <c r="AU185" s="184" t="s">
        <v>22</v>
      </c>
      <c r="AY185" s="17" t="s">
        <v>152</v>
      </c>
      <c r="BE185" s="185">
        <f>IF(N185="základní",J185,0)</f>
        <v>0</v>
      </c>
      <c r="BF185" s="185">
        <f>IF(N185="snížená",J185,0)</f>
        <v>0</v>
      </c>
      <c r="BG185" s="185">
        <f>IF(N185="zákl. přenesená",J185,0)</f>
        <v>0</v>
      </c>
      <c r="BH185" s="185">
        <f>IF(N185="sníž. přenesená",J185,0)</f>
        <v>0</v>
      </c>
      <c r="BI185" s="185">
        <f>IF(N185="nulová",J185,0)</f>
        <v>0</v>
      </c>
      <c r="BJ185" s="17" t="s">
        <v>89</v>
      </c>
      <c r="BK185" s="185">
        <f>ROUND(I185*H185,2)</f>
        <v>0</v>
      </c>
      <c r="BL185" s="17" t="s">
        <v>1585</v>
      </c>
      <c r="BM185" s="184" t="s">
        <v>1959</v>
      </c>
    </row>
    <row r="186" s="2" customFormat="1" ht="21.75" customHeight="1">
      <c r="A186" s="37"/>
      <c r="B186" s="171"/>
      <c r="C186" s="212" t="s">
        <v>1960</v>
      </c>
      <c r="D186" s="212" t="s">
        <v>389</v>
      </c>
      <c r="E186" s="213" t="s">
        <v>1961</v>
      </c>
      <c r="F186" s="214" t="s">
        <v>1962</v>
      </c>
      <c r="G186" s="215" t="s">
        <v>259</v>
      </c>
      <c r="H186" s="216">
        <v>1</v>
      </c>
      <c r="I186" s="217"/>
      <c r="J186" s="218">
        <f>ROUND(I186*H186,2)</f>
        <v>0</v>
      </c>
      <c r="K186" s="219"/>
      <c r="L186" s="220"/>
      <c r="M186" s="221" t="s">
        <v>3</v>
      </c>
      <c r="N186" s="222" t="s">
        <v>53</v>
      </c>
      <c r="O186" s="71"/>
      <c r="P186" s="182">
        <f>O186*H186</f>
        <v>0</v>
      </c>
      <c r="Q186" s="182">
        <v>0</v>
      </c>
      <c r="R186" s="182">
        <f>Q186*H186</f>
        <v>0</v>
      </c>
      <c r="S186" s="182">
        <v>0</v>
      </c>
      <c r="T186" s="183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4" t="s">
        <v>1806</v>
      </c>
      <c r="AT186" s="184" t="s">
        <v>389</v>
      </c>
      <c r="AU186" s="184" t="s">
        <v>22</v>
      </c>
      <c r="AY186" s="17" t="s">
        <v>152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17" t="s">
        <v>89</v>
      </c>
      <c r="BK186" s="185">
        <f>ROUND(I186*H186,2)</f>
        <v>0</v>
      </c>
      <c r="BL186" s="17" t="s">
        <v>1585</v>
      </c>
      <c r="BM186" s="184" t="s">
        <v>1963</v>
      </c>
    </row>
    <row r="187" s="2" customFormat="1" ht="16.5" customHeight="1">
      <c r="A187" s="37"/>
      <c r="B187" s="171"/>
      <c r="C187" s="212" t="s">
        <v>1964</v>
      </c>
      <c r="D187" s="212" t="s">
        <v>389</v>
      </c>
      <c r="E187" s="213" t="s">
        <v>1965</v>
      </c>
      <c r="F187" s="214" t="s">
        <v>1966</v>
      </c>
      <c r="G187" s="215" t="s">
        <v>230</v>
      </c>
      <c r="H187" s="216">
        <v>1</v>
      </c>
      <c r="I187" s="217"/>
      <c r="J187" s="218">
        <f>ROUND(I187*H187,2)</f>
        <v>0</v>
      </c>
      <c r="K187" s="219"/>
      <c r="L187" s="220"/>
      <c r="M187" s="221" t="s">
        <v>3</v>
      </c>
      <c r="N187" s="222" t="s">
        <v>53</v>
      </c>
      <c r="O187" s="71"/>
      <c r="P187" s="182">
        <f>O187*H187</f>
        <v>0</v>
      </c>
      <c r="Q187" s="182">
        <v>0</v>
      </c>
      <c r="R187" s="182">
        <f>Q187*H187</f>
        <v>0</v>
      </c>
      <c r="S187" s="182">
        <v>0</v>
      </c>
      <c r="T187" s="183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4" t="s">
        <v>1806</v>
      </c>
      <c r="AT187" s="184" t="s">
        <v>389</v>
      </c>
      <c r="AU187" s="184" t="s">
        <v>22</v>
      </c>
      <c r="AY187" s="17" t="s">
        <v>152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17" t="s">
        <v>89</v>
      </c>
      <c r="BK187" s="185">
        <f>ROUND(I187*H187,2)</f>
        <v>0</v>
      </c>
      <c r="BL187" s="17" t="s">
        <v>1585</v>
      </c>
      <c r="BM187" s="184" t="s">
        <v>1967</v>
      </c>
    </row>
    <row r="188" s="2" customFormat="1" ht="21.75" customHeight="1">
      <c r="A188" s="37"/>
      <c r="B188" s="171"/>
      <c r="C188" s="212" t="s">
        <v>1968</v>
      </c>
      <c r="D188" s="212" t="s">
        <v>389</v>
      </c>
      <c r="E188" s="213" t="s">
        <v>1969</v>
      </c>
      <c r="F188" s="214" t="s">
        <v>1970</v>
      </c>
      <c r="G188" s="215" t="s">
        <v>259</v>
      </c>
      <c r="H188" s="216">
        <v>4</v>
      </c>
      <c r="I188" s="217"/>
      <c r="J188" s="218">
        <f>ROUND(I188*H188,2)</f>
        <v>0</v>
      </c>
      <c r="K188" s="219"/>
      <c r="L188" s="220"/>
      <c r="M188" s="221" t="s">
        <v>3</v>
      </c>
      <c r="N188" s="222" t="s">
        <v>53</v>
      </c>
      <c r="O188" s="71"/>
      <c r="P188" s="182">
        <f>O188*H188</f>
        <v>0</v>
      </c>
      <c r="Q188" s="182">
        <v>0</v>
      </c>
      <c r="R188" s="182">
        <f>Q188*H188</f>
        <v>0</v>
      </c>
      <c r="S188" s="182">
        <v>0</v>
      </c>
      <c r="T188" s="183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4" t="s">
        <v>1806</v>
      </c>
      <c r="AT188" s="184" t="s">
        <v>389</v>
      </c>
      <c r="AU188" s="184" t="s">
        <v>22</v>
      </c>
      <c r="AY188" s="17" t="s">
        <v>152</v>
      </c>
      <c r="BE188" s="185">
        <f>IF(N188="základní",J188,0)</f>
        <v>0</v>
      </c>
      <c r="BF188" s="185">
        <f>IF(N188="snížená",J188,0)</f>
        <v>0</v>
      </c>
      <c r="BG188" s="185">
        <f>IF(N188="zákl. přenesená",J188,0)</f>
        <v>0</v>
      </c>
      <c r="BH188" s="185">
        <f>IF(N188="sníž. přenesená",J188,0)</f>
        <v>0</v>
      </c>
      <c r="BI188" s="185">
        <f>IF(N188="nulová",J188,0)</f>
        <v>0</v>
      </c>
      <c r="BJ188" s="17" t="s">
        <v>89</v>
      </c>
      <c r="BK188" s="185">
        <f>ROUND(I188*H188,2)</f>
        <v>0</v>
      </c>
      <c r="BL188" s="17" t="s">
        <v>1585</v>
      </c>
      <c r="BM188" s="184" t="s">
        <v>1971</v>
      </c>
    </row>
    <row r="189" s="12" customFormat="1" ht="25.92" customHeight="1">
      <c r="A189" s="12"/>
      <c r="B189" s="158"/>
      <c r="C189" s="12"/>
      <c r="D189" s="159" t="s">
        <v>81</v>
      </c>
      <c r="E189" s="160" t="s">
        <v>550</v>
      </c>
      <c r="F189" s="160" t="s">
        <v>551</v>
      </c>
      <c r="G189" s="12"/>
      <c r="H189" s="12"/>
      <c r="I189" s="161"/>
      <c r="J189" s="162">
        <f>BK189</f>
        <v>0</v>
      </c>
      <c r="K189" s="12"/>
      <c r="L189" s="158"/>
      <c r="M189" s="163"/>
      <c r="N189" s="164"/>
      <c r="O189" s="164"/>
      <c r="P189" s="165">
        <f>P190+P196</f>
        <v>0</v>
      </c>
      <c r="Q189" s="164"/>
      <c r="R189" s="165">
        <f>R190+R196</f>
        <v>0</v>
      </c>
      <c r="S189" s="164"/>
      <c r="T189" s="166">
        <f>T190+T196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59" t="s">
        <v>182</v>
      </c>
      <c r="AT189" s="167" t="s">
        <v>81</v>
      </c>
      <c r="AU189" s="167" t="s">
        <v>82</v>
      </c>
      <c r="AY189" s="159" t="s">
        <v>152</v>
      </c>
      <c r="BK189" s="168">
        <f>BK190+BK196</f>
        <v>0</v>
      </c>
    </row>
    <row r="190" s="12" customFormat="1" ht="22.8" customHeight="1">
      <c r="A190" s="12"/>
      <c r="B190" s="158"/>
      <c r="C190" s="12"/>
      <c r="D190" s="159" t="s">
        <v>81</v>
      </c>
      <c r="E190" s="169" t="s">
        <v>1155</v>
      </c>
      <c r="F190" s="169" t="s">
        <v>1156</v>
      </c>
      <c r="G190" s="12"/>
      <c r="H190" s="12"/>
      <c r="I190" s="161"/>
      <c r="J190" s="170">
        <f>BK190</f>
        <v>0</v>
      </c>
      <c r="K190" s="12"/>
      <c r="L190" s="158"/>
      <c r="M190" s="163"/>
      <c r="N190" s="164"/>
      <c r="O190" s="164"/>
      <c r="P190" s="165">
        <f>SUM(P191:P195)</f>
        <v>0</v>
      </c>
      <c r="Q190" s="164"/>
      <c r="R190" s="165">
        <f>SUM(R191:R195)</f>
        <v>0</v>
      </c>
      <c r="S190" s="164"/>
      <c r="T190" s="166">
        <f>SUM(T191:T195)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159" t="s">
        <v>182</v>
      </c>
      <c r="AT190" s="167" t="s">
        <v>81</v>
      </c>
      <c r="AU190" s="167" t="s">
        <v>89</v>
      </c>
      <c r="AY190" s="159" t="s">
        <v>152</v>
      </c>
      <c r="BK190" s="168">
        <f>SUM(BK191:BK195)</f>
        <v>0</v>
      </c>
    </row>
    <row r="191" s="2" customFormat="1" ht="16.5" customHeight="1">
      <c r="A191" s="37"/>
      <c r="B191" s="171"/>
      <c r="C191" s="172" t="s">
        <v>1972</v>
      </c>
      <c r="D191" s="172" t="s">
        <v>154</v>
      </c>
      <c r="E191" s="173" t="s">
        <v>1973</v>
      </c>
      <c r="F191" s="174" t="s">
        <v>1974</v>
      </c>
      <c r="G191" s="175" t="s">
        <v>230</v>
      </c>
      <c r="H191" s="176">
        <v>81</v>
      </c>
      <c r="I191" s="177"/>
      <c r="J191" s="178">
        <f>ROUND(I191*H191,2)</f>
        <v>0</v>
      </c>
      <c r="K191" s="179"/>
      <c r="L191" s="38"/>
      <c r="M191" s="180" t="s">
        <v>3</v>
      </c>
      <c r="N191" s="181" t="s">
        <v>53</v>
      </c>
      <c r="O191" s="71"/>
      <c r="P191" s="182">
        <f>O191*H191</f>
        <v>0</v>
      </c>
      <c r="Q191" s="182">
        <v>0</v>
      </c>
      <c r="R191" s="182">
        <f>Q191*H191</f>
        <v>0</v>
      </c>
      <c r="S191" s="182">
        <v>0</v>
      </c>
      <c r="T191" s="183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4" t="s">
        <v>158</v>
      </c>
      <c r="AT191" s="184" t="s">
        <v>154</v>
      </c>
      <c r="AU191" s="184" t="s">
        <v>22</v>
      </c>
      <c r="AY191" s="17" t="s">
        <v>152</v>
      </c>
      <c r="BE191" s="185">
        <f>IF(N191="základní",J191,0)</f>
        <v>0</v>
      </c>
      <c r="BF191" s="185">
        <f>IF(N191="snížená",J191,0)</f>
        <v>0</v>
      </c>
      <c r="BG191" s="185">
        <f>IF(N191="zákl. přenesená",J191,0)</f>
        <v>0</v>
      </c>
      <c r="BH191" s="185">
        <f>IF(N191="sníž. přenesená",J191,0)</f>
        <v>0</v>
      </c>
      <c r="BI191" s="185">
        <f>IF(N191="nulová",J191,0)</f>
        <v>0</v>
      </c>
      <c r="BJ191" s="17" t="s">
        <v>89</v>
      </c>
      <c r="BK191" s="185">
        <f>ROUND(I191*H191,2)</f>
        <v>0</v>
      </c>
      <c r="BL191" s="17" t="s">
        <v>158</v>
      </c>
      <c r="BM191" s="184" t="s">
        <v>1975</v>
      </c>
    </row>
    <row r="192" s="2" customFormat="1" ht="21.75" customHeight="1">
      <c r="A192" s="37"/>
      <c r="B192" s="171"/>
      <c r="C192" s="172" t="s">
        <v>1976</v>
      </c>
      <c r="D192" s="172" t="s">
        <v>154</v>
      </c>
      <c r="E192" s="173" t="s">
        <v>1977</v>
      </c>
      <c r="F192" s="174" t="s">
        <v>1978</v>
      </c>
      <c r="G192" s="175" t="s">
        <v>259</v>
      </c>
      <c r="H192" s="176">
        <v>1</v>
      </c>
      <c r="I192" s="177"/>
      <c r="J192" s="178">
        <f>ROUND(I192*H192,2)</f>
        <v>0</v>
      </c>
      <c r="K192" s="179"/>
      <c r="L192" s="38"/>
      <c r="M192" s="180" t="s">
        <v>3</v>
      </c>
      <c r="N192" s="181" t="s">
        <v>53</v>
      </c>
      <c r="O192" s="71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158</v>
      </c>
      <c r="AT192" s="184" t="s">
        <v>154</v>
      </c>
      <c r="AU192" s="184" t="s">
        <v>22</v>
      </c>
      <c r="AY192" s="17" t="s">
        <v>152</v>
      </c>
      <c r="BE192" s="185">
        <f>IF(N192="základní",J192,0)</f>
        <v>0</v>
      </c>
      <c r="BF192" s="185">
        <f>IF(N192="snížená",J192,0)</f>
        <v>0</v>
      </c>
      <c r="BG192" s="185">
        <f>IF(N192="zákl. přenesená",J192,0)</f>
        <v>0</v>
      </c>
      <c r="BH192" s="185">
        <f>IF(N192="sníž. přenesená",J192,0)</f>
        <v>0</v>
      </c>
      <c r="BI192" s="185">
        <f>IF(N192="nulová",J192,0)</f>
        <v>0</v>
      </c>
      <c r="BJ192" s="17" t="s">
        <v>89</v>
      </c>
      <c r="BK192" s="185">
        <f>ROUND(I192*H192,2)</f>
        <v>0</v>
      </c>
      <c r="BL192" s="17" t="s">
        <v>158</v>
      </c>
      <c r="BM192" s="184" t="s">
        <v>1979</v>
      </c>
    </row>
    <row r="193" s="2" customFormat="1" ht="21.75" customHeight="1">
      <c r="A193" s="37"/>
      <c r="B193" s="171"/>
      <c r="C193" s="172" t="s">
        <v>1980</v>
      </c>
      <c r="D193" s="172" t="s">
        <v>154</v>
      </c>
      <c r="E193" s="173" t="s">
        <v>1981</v>
      </c>
      <c r="F193" s="174" t="s">
        <v>1982</v>
      </c>
      <c r="G193" s="175" t="s">
        <v>259</v>
      </c>
      <c r="H193" s="176">
        <v>2</v>
      </c>
      <c r="I193" s="177"/>
      <c r="J193" s="178">
        <f>ROUND(I193*H193,2)</f>
        <v>0</v>
      </c>
      <c r="K193" s="179"/>
      <c r="L193" s="38"/>
      <c r="M193" s="180" t="s">
        <v>3</v>
      </c>
      <c r="N193" s="181" t="s">
        <v>53</v>
      </c>
      <c r="O193" s="71"/>
      <c r="P193" s="182">
        <f>O193*H193</f>
        <v>0</v>
      </c>
      <c r="Q193" s="182">
        <v>0</v>
      </c>
      <c r="R193" s="182">
        <f>Q193*H193</f>
        <v>0</v>
      </c>
      <c r="S193" s="182">
        <v>0</v>
      </c>
      <c r="T193" s="183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84" t="s">
        <v>158</v>
      </c>
      <c r="AT193" s="184" t="s">
        <v>154</v>
      </c>
      <c r="AU193" s="184" t="s">
        <v>22</v>
      </c>
      <c r="AY193" s="17" t="s">
        <v>152</v>
      </c>
      <c r="BE193" s="185">
        <f>IF(N193="základní",J193,0)</f>
        <v>0</v>
      </c>
      <c r="BF193" s="185">
        <f>IF(N193="snížená",J193,0)</f>
        <v>0</v>
      </c>
      <c r="BG193" s="185">
        <f>IF(N193="zákl. přenesená",J193,0)</f>
        <v>0</v>
      </c>
      <c r="BH193" s="185">
        <f>IF(N193="sníž. přenesená",J193,0)</f>
        <v>0</v>
      </c>
      <c r="BI193" s="185">
        <f>IF(N193="nulová",J193,0)</f>
        <v>0</v>
      </c>
      <c r="BJ193" s="17" t="s">
        <v>89</v>
      </c>
      <c r="BK193" s="185">
        <f>ROUND(I193*H193,2)</f>
        <v>0</v>
      </c>
      <c r="BL193" s="17" t="s">
        <v>158</v>
      </c>
      <c r="BM193" s="184" t="s">
        <v>1983</v>
      </c>
    </row>
    <row r="194" s="2" customFormat="1" ht="21.75" customHeight="1">
      <c r="A194" s="37"/>
      <c r="B194" s="171"/>
      <c r="C194" s="172" t="s">
        <v>1984</v>
      </c>
      <c r="D194" s="172" t="s">
        <v>154</v>
      </c>
      <c r="E194" s="173" t="s">
        <v>1985</v>
      </c>
      <c r="F194" s="174" t="s">
        <v>1986</v>
      </c>
      <c r="G194" s="175" t="s">
        <v>230</v>
      </c>
      <c r="H194" s="176">
        <v>121</v>
      </c>
      <c r="I194" s="177"/>
      <c r="J194" s="178">
        <f>ROUND(I194*H194,2)</f>
        <v>0</v>
      </c>
      <c r="K194" s="179"/>
      <c r="L194" s="38"/>
      <c r="M194" s="180" t="s">
        <v>3</v>
      </c>
      <c r="N194" s="181" t="s">
        <v>53</v>
      </c>
      <c r="O194" s="71"/>
      <c r="P194" s="182">
        <f>O194*H194</f>
        <v>0</v>
      </c>
      <c r="Q194" s="182">
        <v>0</v>
      </c>
      <c r="R194" s="182">
        <f>Q194*H194</f>
        <v>0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158</v>
      </c>
      <c r="AT194" s="184" t="s">
        <v>154</v>
      </c>
      <c r="AU194" s="184" t="s">
        <v>22</v>
      </c>
      <c r="AY194" s="17" t="s">
        <v>152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17" t="s">
        <v>89</v>
      </c>
      <c r="BK194" s="185">
        <f>ROUND(I194*H194,2)</f>
        <v>0</v>
      </c>
      <c r="BL194" s="17" t="s">
        <v>158</v>
      </c>
      <c r="BM194" s="184" t="s">
        <v>1987</v>
      </c>
    </row>
    <row r="195" s="2" customFormat="1" ht="24.15" customHeight="1">
      <c r="A195" s="37"/>
      <c r="B195" s="171"/>
      <c r="C195" s="172" t="s">
        <v>1988</v>
      </c>
      <c r="D195" s="172" t="s">
        <v>154</v>
      </c>
      <c r="E195" s="173" t="s">
        <v>1989</v>
      </c>
      <c r="F195" s="174" t="s">
        <v>1990</v>
      </c>
      <c r="G195" s="175" t="s">
        <v>259</v>
      </c>
      <c r="H195" s="176">
        <v>1</v>
      </c>
      <c r="I195" s="177"/>
      <c r="J195" s="178">
        <f>ROUND(I195*H195,2)</f>
        <v>0</v>
      </c>
      <c r="K195" s="179"/>
      <c r="L195" s="38"/>
      <c r="M195" s="180" t="s">
        <v>3</v>
      </c>
      <c r="N195" s="181" t="s">
        <v>53</v>
      </c>
      <c r="O195" s="71"/>
      <c r="P195" s="182">
        <f>O195*H195</f>
        <v>0</v>
      </c>
      <c r="Q195" s="182">
        <v>0</v>
      </c>
      <c r="R195" s="182">
        <f>Q195*H195</f>
        <v>0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158</v>
      </c>
      <c r="AT195" s="184" t="s">
        <v>154</v>
      </c>
      <c r="AU195" s="184" t="s">
        <v>22</v>
      </c>
      <c r="AY195" s="17" t="s">
        <v>152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17" t="s">
        <v>89</v>
      </c>
      <c r="BK195" s="185">
        <f>ROUND(I195*H195,2)</f>
        <v>0</v>
      </c>
      <c r="BL195" s="17" t="s">
        <v>158</v>
      </c>
      <c r="BM195" s="184" t="s">
        <v>1991</v>
      </c>
    </row>
    <row r="196" s="12" customFormat="1" ht="22.8" customHeight="1">
      <c r="A196" s="12"/>
      <c r="B196" s="158"/>
      <c r="C196" s="12"/>
      <c r="D196" s="159" t="s">
        <v>81</v>
      </c>
      <c r="E196" s="169" t="s">
        <v>1182</v>
      </c>
      <c r="F196" s="169" t="s">
        <v>1183</v>
      </c>
      <c r="G196" s="12"/>
      <c r="H196" s="12"/>
      <c r="I196" s="161"/>
      <c r="J196" s="170">
        <f>BK196</f>
        <v>0</v>
      </c>
      <c r="K196" s="12"/>
      <c r="L196" s="158"/>
      <c r="M196" s="163"/>
      <c r="N196" s="164"/>
      <c r="O196" s="164"/>
      <c r="P196" s="165">
        <f>SUM(P197:P201)</f>
        <v>0</v>
      </c>
      <c r="Q196" s="164"/>
      <c r="R196" s="165">
        <f>SUM(R197:R201)</f>
        <v>0</v>
      </c>
      <c r="S196" s="164"/>
      <c r="T196" s="166">
        <f>SUM(T197:T201)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59" t="s">
        <v>182</v>
      </c>
      <c r="AT196" s="167" t="s">
        <v>81</v>
      </c>
      <c r="AU196" s="167" t="s">
        <v>89</v>
      </c>
      <c r="AY196" s="159" t="s">
        <v>152</v>
      </c>
      <c r="BK196" s="168">
        <f>SUM(BK197:BK201)</f>
        <v>0</v>
      </c>
    </row>
    <row r="197" s="2" customFormat="1" ht="16.5" customHeight="1">
      <c r="A197" s="37"/>
      <c r="B197" s="171"/>
      <c r="C197" s="172" t="s">
        <v>1992</v>
      </c>
      <c r="D197" s="172" t="s">
        <v>154</v>
      </c>
      <c r="E197" s="173" t="s">
        <v>1993</v>
      </c>
      <c r="F197" s="174" t="s">
        <v>1994</v>
      </c>
      <c r="G197" s="175" t="s">
        <v>259</v>
      </c>
      <c r="H197" s="176">
        <v>1</v>
      </c>
      <c r="I197" s="177"/>
      <c r="J197" s="178">
        <f>ROUND(I197*H197,2)</f>
        <v>0</v>
      </c>
      <c r="K197" s="179"/>
      <c r="L197" s="38"/>
      <c r="M197" s="180" t="s">
        <v>3</v>
      </c>
      <c r="N197" s="181" t="s">
        <v>53</v>
      </c>
      <c r="O197" s="71"/>
      <c r="P197" s="182">
        <f>O197*H197</f>
        <v>0</v>
      </c>
      <c r="Q197" s="182">
        <v>0</v>
      </c>
      <c r="R197" s="182">
        <f>Q197*H197</f>
        <v>0</v>
      </c>
      <c r="S197" s="182">
        <v>0</v>
      </c>
      <c r="T197" s="183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4" t="s">
        <v>158</v>
      </c>
      <c r="AT197" s="184" t="s">
        <v>154</v>
      </c>
      <c r="AU197" s="184" t="s">
        <v>22</v>
      </c>
      <c r="AY197" s="17" t="s">
        <v>152</v>
      </c>
      <c r="BE197" s="185">
        <f>IF(N197="základní",J197,0)</f>
        <v>0</v>
      </c>
      <c r="BF197" s="185">
        <f>IF(N197="snížená",J197,0)</f>
        <v>0</v>
      </c>
      <c r="BG197" s="185">
        <f>IF(N197="zákl. přenesená",J197,0)</f>
        <v>0</v>
      </c>
      <c r="BH197" s="185">
        <f>IF(N197="sníž. přenesená",J197,0)</f>
        <v>0</v>
      </c>
      <c r="BI197" s="185">
        <f>IF(N197="nulová",J197,0)</f>
        <v>0</v>
      </c>
      <c r="BJ197" s="17" t="s">
        <v>89</v>
      </c>
      <c r="BK197" s="185">
        <f>ROUND(I197*H197,2)</f>
        <v>0</v>
      </c>
      <c r="BL197" s="17" t="s">
        <v>158</v>
      </c>
      <c r="BM197" s="184" t="s">
        <v>1995</v>
      </c>
    </row>
    <row r="198" s="2" customFormat="1" ht="16.5" customHeight="1">
      <c r="A198" s="37"/>
      <c r="B198" s="171"/>
      <c r="C198" s="172" t="s">
        <v>1996</v>
      </c>
      <c r="D198" s="172" t="s">
        <v>154</v>
      </c>
      <c r="E198" s="173" t="s">
        <v>1997</v>
      </c>
      <c r="F198" s="174" t="s">
        <v>1998</v>
      </c>
      <c r="G198" s="175" t="s">
        <v>1785</v>
      </c>
      <c r="H198" s="176">
        <v>1</v>
      </c>
      <c r="I198" s="177"/>
      <c r="J198" s="178">
        <f>ROUND(I198*H198,2)</f>
        <v>0</v>
      </c>
      <c r="K198" s="179"/>
      <c r="L198" s="38"/>
      <c r="M198" s="180" t="s">
        <v>3</v>
      </c>
      <c r="N198" s="181" t="s">
        <v>53</v>
      </c>
      <c r="O198" s="71"/>
      <c r="P198" s="182">
        <f>O198*H198</f>
        <v>0</v>
      </c>
      <c r="Q198" s="182">
        <v>0</v>
      </c>
      <c r="R198" s="182">
        <f>Q198*H198</f>
        <v>0</v>
      </c>
      <c r="S198" s="182">
        <v>0</v>
      </c>
      <c r="T198" s="183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4" t="s">
        <v>158</v>
      </c>
      <c r="AT198" s="184" t="s">
        <v>154</v>
      </c>
      <c r="AU198" s="184" t="s">
        <v>22</v>
      </c>
      <c r="AY198" s="17" t="s">
        <v>152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17" t="s">
        <v>89</v>
      </c>
      <c r="BK198" s="185">
        <f>ROUND(I198*H198,2)</f>
        <v>0</v>
      </c>
      <c r="BL198" s="17" t="s">
        <v>158</v>
      </c>
      <c r="BM198" s="184" t="s">
        <v>1999</v>
      </c>
    </row>
    <row r="199" s="2" customFormat="1" ht="16.5" customHeight="1">
      <c r="A199" s="37"/>
      <c r="B199" s="171"/>
      <c r="C199" s="172" t="s">
        <v>2000</v>
      </c>
      <c r="D199" s="172" t="s">
        <v>154</v>
      </c>
      <c r="E199" s="173" t="s">
        <v>2001</v>
      </c>
      <c r="F199" s="174" t="s">
        <v>2002</v>
      </c>
      <c r="G199" s="175" t="s">
        <v>259</v>
      </c>
      <c r="H199" s="176">
        <v>1</v>
      </c>
      <c r="I199" s="177"/>
      <c r="J199" s="178">
        <f>ROUND(I199*H199,2)</f>
        <v>0</v>
      </c>
      <c r="K199" s="179"/>
      <c r="L199" s="38"/>
      <c r="M199" s="180" t="s">
        <v>3</v>
      </c>
      <c r="N199" s="181" t="s">
        <v>53</v>
      </c>
      <c r="O199" s="71"/>
      <c r="P199" s="182">
        <f>O199*H199</f>
        <v>0</v>
      </c>
      <c r="Q199" s="182">
        <v>0</v>
      </c>
      <c r="R199" s="182">
        <f>Q199*H199</f>
        <v>0</v>
      </c>
      <c r="S199" s="182">
        <v>0</v>
      </c>
      <c r="T199" s="183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4" t="s">
        <v>158</v>
      </c>
      <c r="AT199" s="184" t="s">
        <v>154</v>
      </c>
      <c r="AU199" s="184" t="s">
        <v>22</v>
      </c>
      <c r="AY199" s="17" t="s">
        <v>152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17" t="s">
        <v>89</v>
      </c>
      <c r="BK199" s="185">
        <f>ROUND(I199*H199,2)</f>
        <v>0</v>
      </c>
      <c r="BL199" s="17" t="s">
        <v>158</v>
      </c>
      <c r="BM199" s="184" t="s">
        <v>2003</v>
      </c>
    </row>
    <row r="200" s="2" customFormat="1" ht="21.75" customHeight="1">
      <c r="A200" s="37"/>
      <c r="B200" s="171"/>
      <c r="C200" s="172" t="s">
        <v>2004</v>
      </c>
      <c r="D200" s="172" t="s">
        <v>154</v>
      </c>
      <c r="E200" s="173" t="s">
        <v>2005</v>
      </c>
      <c r="F200" s="174" t="s">
        <v>2006</v>
      </c>
      <c r="G200" s="175" t="s">
        <v>259</v>
      </c>
      <c r="H200" s="176">
        <v>1</v>
      </c>
      <c r="I200" s="177"/>
      <c r="J200" s="178">
        <f>ROUND(I200*H200,2)</f>
        <v>0</v>
      </c>
      <c r="K200" s="179"/>
      <c r="L200" s="38"/>
      <c r="M200" s="180" t="s">
        <v>3</v>
      </c>
      <c r="N200" s="181" t="s">
        <v>53</v>
      </c>
      <c r="O200" s="71"/>
      <c r="P200" s="182">
        <f>O200*H200</f>
        <v>0</v>
      </c>
      <c r="Q200" s="182">
        <v>0</v>
      </c>
      <c r="R200" s="182">
        <f>Q200*H200</f>
        <v>0</v>
      </c>
      <c r="S200" s="182">
        <v>0</v>
      </c>
      <c r="T200" s="183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4" t="s">
        <v>158</v>
      </c>
      <c r="AT200" s="184" t="s">
        <v>154</v>
      </c>
      <c r="AU200" s="184" t="s">
        <v>22</v>
      </c>
      <c r="AY200" s="17" t="s">
        <v>152</v>
      </c>
      <c r="BE200" s="185">
        <f>IF(N200="základní",J200,0)</f>
        <v>0</v>
      </c>
      <c r="BF200" s="185">
        <f>IF(N200="snížená",J200,0)</f>
        <v>0</v>
      </c>
      <c r="BG200" s="185">
        <f>IF(N200="zákl. přenesená",J200,0)</f>
        <v>0</v>
      </c>
      <c r="BH200" s="185">
        <f>IF(N200="sníž. přenesená",J200,0)</f>
        <v>0</v>
      </c>
      <c r="BI200" s="185">
        <f>IF(N200="nulová",J200,0)</f>
        <v>0</v>
      </c>
      <c r="BJ200" s="17" t="s">
        <v>89</v>
      </c>
      <c r="BK200" s="185">
        <f>ROUND(I200*H200,2)</f>
        <v>0</v>
      </c>
      <c r="BL200" s="17" t="s">
        <v>158</v>
      </c>
      <c r="BM200" s="184" t="s">
        <v>2007</v>
      </c>
    </row>
    <row r="201" s="2" customFormat="1" ht="16.5" customHeight="1">
      <c r="A201" s="37"/>
      <c r="B201" s="171"/>
      <c r="C201" s="172" t="s">
        <v>2008</v>
      </c>
      <c r="D201" s="172" t="s">
        <v>154</v>
      </c>
      <c r="E201" s="173" t="s">
        <v>2009</v>
      </c>
      <c r="F201" s="174" t="s">
        <v>2010</v>
      </c>
      <c r="G201" s="175" t="s">
        <v>1785</v>
      </c>
      <c r="H201" s="176">
        <v>1</v>
      </c>
      <c r="I201" s="177"/>
      <c r="J201" s="178">
        <f>ROUND(I201*H201,2)</f>
        <v>0</v>
      </c>
      <c r="K201" s="179"/>
      <c r="L201" s="38"/>
      <c r="M201" s="227" t="s">
        <v>3</v>
      </c>
      <c r="N201" s="228" t="s">
        <v>53</v>
      </c>
      <c r="O201" s="225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84" t="s">
        <v>158</v>
      </c>
      <c r="AT201" s="184" t="s">
        <v>154</v>
      </c>
      <c r="AU201" s="184" t="s">
        <v>22</v>
      </c>
      <c r="AY201" s="17" t="s">
        <v>152</v>
      </c>
      <c r="BE201" s="185">
        <f>IF(N201="základní",J201,0)</f>
        <v>0</v>
      </c>
      <c r="BF201" s="185">
        <f>IF(N201="snížená",J201,0)</f>
        <v>0</v>
      </c>
      <c r="BG201" s="185">
        <f>IF(N201="zákl. přenesená",J201,0)</f>
        <v>0</v>
      </c>
      <c r="BH201" s="185">
        <f>IF(N201="sníž. přenesená",J201,0)</f>
        <v>0</v>
      </c>
      <c r="BI201" s="185">
        <f>IF(N201="nulová",J201,0)</f>
        <v>0</v>
      </c>
      <c r="BJ201" s="17" t="s">
        <v>89</v>
      </c>
      <c r="BK201" s="185">
        <f>ROUND(I201*H201,2)</f>
        <v>0</v>
      </c>
      <c r="BL201" s="17" t="s">
        <v>158</v>
      </c>
      <c r="BM201" s="184" t="s">
        <v>2011</v>
      </c>
    </row>
    <row r="202" s="2" customFormat="1" ht="6.96" customHeight="1">
      <c r="A202" s="37"/>
      <c r="B202" s="54"/>
      <c r="C202" s="55"/>
      <c r="D202" s="55"/>
      <c r="E202" s="55"/>
      <c r="F202" s="55"/>
      <c r="G202" s="55"/>
      <c r="H202" s="55"/>
      <c r="I202" s="55"/>
      <c r="J202" s="55"/>
      <c r="K202" s="55"/>
      <c r="L202" s="38"/>
      <c r="M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</row>
  </sheetData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orientation="portrait" blackAndWhite="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1" customFormat="1" ht="12" customHeight="1">
      <c r="B8" s="20"/>
      <c r="D8" s="30" t="s">
        <v>126</v>
      </c>
      <c r="L8" s="20"/>
    </row>
    <row r="9" s="2" customFormat="1" ht="23.25" customHeight="1">
      <c r="A9" s="37"/>
      <c r="B9" s="38"/>
      <c r="C9" s="37"/>
      <c r="D9" s="37"/>
      <c r="E9" s="121" t="s">
        <v>127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0" t="s">
        <v>128</v>
      </c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38"/>
      <c r="C11" s="37"/>
      <c r="D11" s="37"/>
      <c r="E11" s="61" t="s">
        <v>129</v>
      </c>
      <c r="F11" s="37"/>
      <c r="G11" s="37"/>
      <c r="H11" s="37"/>
      <c r="I11" s="37"/>
      <c r="J11" s="37"/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38"/>
      <c r="C13" s="37"/>
      <c r="D13" s="30" t="s">
        <v>19</v>
      </c>
      <c r="E13" s="37"/>
      <c r="F13" s="25" t="s">
        <v>20</v>
      </c>
      <c r="G13" s="37"/>
      <c r="H13" s="37"/>
      <c r="I13" s="30" t="s">
        <v>21</v>
      </c>
      <c r="J13" s="25" t="s">
        <v>22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23</v>
      </c>
      <c r="E14" s="37"/>
      <c r="F14" s="25" t="s">
        <v>24</v>
      </c>
      <c r="G14" s="37"/>
      <c r="H14" s="37"/>
      <c r="I14" s="30" t="s">
        <v>25</v>
      </c>
      <c r="J14" s="63" t="str">
        <f>'Rekapitulace stavby'!AN8</f>
        <v>4. 10. 2021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21.84" customHeight="1">
      <c r="A15" s="37"/>
      <c r="B15" s="38"/>
      <c r="C15" s="37"/>
      <c r="D15" s="24" t="s">
        <v>27</v>
      </c>
      <c r="E15" s="37"/>
      <c r="F15" s="32" t="s">
        <v>28</v>
      </c>
      <c r="G15" s="37"/>
      <c r="H15" s="37"/>
      <c r="I15" s="24" t="s">
        <v>29</v>
      </c>
      <c r="J15" s="32" t="s">
        <v>30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38"/>
      <c r="C16" s="37"/>
      <c r="D16" s="30" t="s">
        <v>31</v>
      </c>
      <c r="E16" s="37"/>
      <c r="F16" s="37"/>
      <c r="G16" s="37"/>
      <c r="H16" s="37"/>
      <c r="I16" s="30" t="s">
        <v>32</v>
      </c>
      <c r="J16" s="25" t="s">
        <v>33</v>
      </c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38"/>
      <c r="C17" s="37"/>
      <c r="D17" s="37"/>
      <c r="E17" s="25" t="s">
        <v>34</v>
      </c>
      <c r="F17" s="37"/>
      <c r="G17" s="37"/>
      <c r="H17" s="37"/>
      <c r="I17" s="30" t="s">
        <v>35</v>
      </c>
      <c r="J17" s="25" t="s">
        <v>36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38"/>
      <c r="C19" s="37"/>
      <c r="D19" s="30" t="s">
        <v>37</v>
      </c>
      <c r="E19" s="37"/>
      <c r="F19" s="37"/>
      <c r="G19" s="37"/>
      <c r="H19" s="37"/>
      <c r="I19" s="30" t="s">
        <v>32</v>
      </c>
      <c r="J19" s="31" t="str">
        <f>'Rekapitulace stavby'!AN13</f>
        <v>Vyplň údaj</v>
      </c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38"/>
      <c r="C20" s="37"/>
      <c r="D20" s="37"/>
      <c r="E20" s="31" t="str">
        <f>'Rekapitulace stavby'!E14</f>
        <v>Vyplň údaj</v>
      </c>
      <c r="F20" s="25"/>
      <c r="G20" s="25"/>
      <c r="H20" s="25"/>
      <c r="I20" s="30" t="s">
        <v>35</v>
      </c>
      <c r="J20" s="31" t="str">
        <f>'Rekapitulace stavby'!AN14</f>
        <v>Vyplň údaj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38"/>
      <c r="C22" s="37"/>
      <c r="D22" s="30" t="s">
        <v>39</v>
      </c>
      <c r="E22" s="37"/>
      <c r="F22" s="37"/>
      <c r="G22" s="37"/>
      <c r="H22" s="37"/>
      <c r="I22" s="30" t="s">
        <v>32</v>
      </c>
      <c r="J22" s="25" t="s">
        <v>40</v>
      </c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38"/>
      <c r="C23" s="37"/>
      <c r="D23" s="37"/>
      <c r="E23" s="25" t="s">
        <v>41</v>
      </c>
      <c r="F23" s="37"/>
      <c r="G23" s="37"/>
      <c r="H23" s="37"/>
      <c r="I23" s="30" t="s">
        <v>35</v>
      </c>
      <c r="J23" s="25" t="s">
        <v>42</v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38"/>
      <c r="C25" s="37"/>
      <c r="D25" s="30" t="s">
        <v>44</v>
      </c>
      <c r="E25" s="37"/>
      <c r="F25" s="37"/>
      <c r="G25" s="37"/>
      <c r="H25" s="37"/>
      <c r="I25" s="30" t="s">
        <v>32</v>
      </c>
      <c r="J25" s="25" t="str">
        <f>IF('Rekapitulace stavby'!AN19="","",'Rekapitulace stavby'!AN19)</f>
        <v/>
      </c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38"/>
      <c r="C26" s="37"/>
      <c r="D26" s="37"/>
      <c r="E26" s="25" t="str">
        <f>IF('Rekapitulace stavby'!E20="","",'Rekapitulace stavby'!E20)</f>
        <v xml:space="preserve"> </v>
      </c>
      <c r="F26" s="37"/>
      <c r="G26" s="37"/>
      <c r="H26" s="37"/>
      <c r="I26" s="30" t="s">
        <v>35</v>
      </c>
      <c r="J26" s="25" t="str">
        <f>IF('Rekapitulace stavby'!AN20="","",'Rekapitulace stavby'!AN20)</f>
        <v/>
      </c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1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38"/>
      <c r="C28" s="37"/>
      <c r="D28" s="30" t="s">
        <v>46</v>
      </c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23"/>
      <c r="B29" s="124"/>
      <c r="C29" s="123"/>
      <c r="D29" s="123"/>
      <c r="E29" s="35" t="s">
        <v>3</v>
      </c>
      <c r="F29" s="35"/>
      <c r="G29" s="35"/>
      <c r="H29" s="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26" t="s">
        <v>48</v>
      </c>
      <c r="E32" s="37"/>
      <c r="F32" s="37"/>
      <c r="G32" s="37"/>
      <c r="H32" s="37"/>
      <c r="I32" s="37"/>
      <c r="J32" s="89">
        <f>ROUND(J88, 2)</f>
        <v>0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83"/>
      <c r="E33" s="83"/>
      <c r="F33" s="83"/>
      <c r="G33" s="83"/>
      <c r="H33" s="83"/>
      <c r="I33" s="83"/>
      <c r="J33" s="83"/>
      <c r="K33" s="83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50</v>
      </c>
      <c r="G34" s="37"/>
      <c r="H34" s="37"/>
      <c r="I34" s="42" t="s">
        <v>49</v>
      </c>
      <c r="J34" s="42" t="s">
        <v>51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27" t="s">
        <v>52</v>
      </c>
      <c r="E35" s="30" t="s">
        <v>53</v>
      </c>
      <c r="F35" s="128">
        <f>ROUND((SUM(BE88:BE245)),  2)</f>
        <v>0</v>
      </c>
      <c r="G35" s="37"/>
      <c r="H35" s="37"/>
      <c r="I35" s="129">
        <v>0.20999999999999999</v>
      </c>
      <c r="J35" s="128">
        <f>ROUND(((SUM(BE88:BE245))*I35),  2)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30" t="s">
        <v>54</v>
      </c>
      <c r="F36" s="128">
        <f>ROUND((SUM(BF88:BF245)),  2)</f>
        <v>0</v>
      </c>
      <c r="G36" s="37"/>
      <c r="H36" s="37"/>
      <c r="I36" s="129">
        <v>0.14999999999999999</v>
      </c>
      <c r="J36" s="128">
        <f>ROUND(((SUM(BF88:BF245))*I36),  2)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55</v>
      </c>
      <c r="F37" s="128">
        <f>ROUND((SUM(BG88:BG245)),  2)</f>
        <v>0</v>
      </c>
      <c r="G37" s="37"/>
      <c r="H37" s="37"/>
      <c r="I37" s="129">
        <v>0.20999999999999999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0" t="s">
        <v>56</v>
      </c>
      <c r="F38" s="128">
        <f>ROUND((SUM(BH88:BH245)),  2)</f>
        <v>0</v>
      </c>
      <c r="G38" s="37"/>
      <c r="H38" s="37"/>
      <c r="I38" s="129">
        <v>0.14999999999999999</v>
      </c>
      <c r="J38" s="128">
        <f>0</f>
        <v>0</v>
      </c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30" t="s">
        <v>57</v>
      </c>
      <c r="F39" s="128">
        <f>ROUND((SUM(BI88:BI245)),  2)</f>
        <v>0</v>
      </c>
      <c r="G39" s="37"/>
      <c r="H39" s="37"/>
      <c r="I39" s="129">
        <v>0</v>
      </c>
      <c r="J39" s="128">
        <f>0</f>
        <v>0</v>
      </c>
      <c r="K39" s="37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0"/>
      <c r="D41" s="131" t="s">
        <v>58</v>
      </c>
      <c r="E41" s="75"/>
      <c r="F41" s="75"/>
      <c r="G41" s="132" t="s">
        <v>59</v>
      </c>
      <c r="H41" s="133" t="s">
        <v>60</v>
      </c>
      <c r="I41" s="75"/>
      <c r="J41" s="134">
        <f>SUM(J32:J39)</f>
        <v>0</v>
      </c>
      <c r="K41" s="135"/>
      <c r="L41" s="12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2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hidden="1" s="2" customFormat="1" ht="6.96" customHeight="1">
      <c r="A46" s="3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24.96" customHeight="1">
      <c r="A47" s="37"/>
      <c r="B47" s="38"/>
      <c r="C47" s="21" t="s">
        <v>130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17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26.25" customHeight="1">
      <c r="A50" s="37"/>
      <c r="B50" s="38"/>
      <c r="C50" s="37"/>
      <c r="D50" s="37"/>
      <c r="E50" s="121" t="str">
        <f>E7</f>
        <v>Nový Bydžov - rekonstrukce ul. Metličanská II. a III. etapa A (vlevo ve směru staničení)</v>
      </c>
      <c r="F50" s="30"/>
      <c r="G50" s="30"/>
      <c r="H50" s="30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1" customFormat="1" ht="12" customHeight="1">
      <c r="B51" s="20"/>
      <c r="C51" s="30" t="s">
        <v>126</v>
      </c>
      <c r="L51" s="20"/>
    </row>
    <row r="52" hidden="1" s="2" customFormat="1" ht="23.25" customHeight="1">
      <c r="A52" s="37"/>
      <c r="B52" s="38"/>
      <c r="C52" s="37"/>
      <c r="D52" s="37"/>
      <c r="E52" s="121" t="s">
        <v>127</v>
      </c>
      <c r="F52" s="37"/>
      <c r="G52" s="37"/>
      <c r="H52" s="37"/>
      <c r="I52" s="37"/>
      <c r="J52" s="37"/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12" customHeight="1">
      <c r="A53" s="37"/>
      <c r="B53" s="38"/>
      <c r="C53" s="30" t="s">
        <v>128</v>
      </c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6.5" customHeight="1">
      <c r="A54" s="37"/>
      <c r="B54" s="38"/>
      <c r="C54" s="37"/>
      <c r="D54" s="37"/>
      <c r="E54" s="61" t="str">
        <f>E11</f>
        <v>2021_27_01_a - a - příprava území</v>
      </c>
      <c r="F54" s="37"/>
      <c r="G54" s="37"/>
      <c r="H54" s="37"/>
      <c r="I54" s="37"/>
      <c r="J54" s="37"/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6.96" customHeight="1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2" customHeight="1">
      <c r="A56" s="37"/>
      <c r="B56" s="38"/>
      <c r="C56" s="30" t="s">
        <v>23</v>
      </c>
      <c r="D56" s="37"/>
      <c r="E56" s="37"/>
      <c r="F56" s="25" t="str">
        <f>F14</f>
        <v>Nový Bydžov</v>
      </c>
      <c r="G56" s="37"/>
      <c r="H56" s="37"/>
      <c r="I56" s="30" t="s">
        <v>25</v>
      </c>
      <c r="J56" s="63" t="str">
        <f>IF(J14="","",J14)</f>
        <v>4. 10. 2021</v>
      </c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6.96" customHeight="1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5.15" customHeight="1">
      <c r="A58" s="37"/>
      <c r="B58" s="38"/>
      <c r="C58" s="30" t="s">
        <v>31</v>
      </c>
      <c r="D58" s="37"/>
      <c r="E58" s="37"/>
      <c r="F58" s="25" t="str">
        <f>E17</f>
        <v>Město Nový Bydžov</v>
      </c>
      <c r="G58" s="37"/>
      <c r="H58" s="37"/>
      <c r="I58" s="30" t="s">
        <v>39</v>
      </c>
      <c r="J58" s="35" t="str">
        <f>E23</f>
        <v>VIAPROJEKT s.r.o.</v>
      </c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15.15" customHeight="1">
      <c r="A59" s="37"/>
      <c r="B59" s="38"/>
      <c r="C59" s="30" t="s">
        <v>37</v>
      </c>
      <c r="D59" s="37"/>
      <c r="E59" s="37"/>
      <c r="F59" s="25" t="str">
        <f>IF(E20="","",E20)</f>
        <v>Vyplň údaj</v>
      </c>
      <c r="G59" s="37"/>
      <c r="H59" s="37"/>
      <c r="I59" s="30" t="s">
        <v>44</v>
      </c>
      <c r="J59" s="35" t="str">
        <f>E26</f>
        <v xml:space="preserve"> 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idden="1" s="2" customFormat="1" ht="10.32" customHeight="1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122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idden="1" s="2" customFormat="1" ht="29.28" customHeight="1">
      <c r="A61" s="37"/>
      <c r="B61" s="38"/>
      <c r="C61" s="136" t="s">
        <v>131</v>
      </c>
      <c r="D61" s="130"/>
      <c r="E61" s="130"/>
      <c r="F61" s="130"/>
      <c r="G61" s="130"/>
      <c r="H61" s="130"/>
      <c r="I61" s="130"/>
      <c r="J61" s="137" t="s">
        <v>132</v>
      </c>
      <c r="K61" s="130"/>
      <c r="L61" s="12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 s="2" customFormat="1" ht="10.32" customHeight="1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122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idden="1" s="2" customFormat="1" ht="22.8" customHeight="1">
      <c r="A63" s="37"/>
      <c r="B63" s="38"/>
      <c r="C63" s="138" t="s">
        <v>80</v>
      </c>
      <c r="D63" s="37"/>
      <c r="E63" s="37"/>
      <c r="F63" s="37"/>
      <c r="G63" s="37"/>
      <c r="H63" s="37"/>
      <c r="I63" s="37"/>
      <c r="J63" s="89">
        <f>J88</f>
        <v>0</v>
      </c>
      <c r="K63" s="37"/>
      <c r="L63" s="122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7" t="s">
        <v>133</v>
      </c>
    </row>
    <row r="64" hidden="1" s="9" customFormat="1" ht="24.96" customHeight="1">
      <c r="A64" s="9"/>
      <c r="B64" s="139"/>
      <c r="C64" s="9"/>
      <c r="D64" s="140" t="s">
        <v>134</v>
      </c>
      <c r="E64" s="141"/>
      <c r="F64" s="141"/>
      <c r="G64" s="141"/>
      <c r="H64" s="141"/>
      <c r="I64" s="141"/>
      <c r="J64" s="142">
        <f>J89</f>
        <v>0</v>
      </c>
      <c r="K64" s="9"/>
      <c r="L64" s="13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43"/>
      <c r="C65" s="10"/>
      <c r="D65" s="144" t="s">
        <v>135</v>
      </c>
      <c r="E65" s="145"/>
      <c r="F65" s="145"/>
      <c r="G65" s="145"/>
      <c r="H65" s="145"/>
      <c r="I65" s="145"/>
      <c r="J65" s="146">
        <f>J90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136</v>
      </c>
      <c r="E66" s="145"/>
      <c r="F66" s="145"/>
      <c r="G66" s="145"/>
      <c r="H66" s="145"/>
      <c r="I66" s="145"/>
      <c r="J66" s="146">
        <f>J185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2" customFormat="1" ht="21.84" customHeight="1">
      <c r="A67" s="37"/>
      <c r="B67" s="38"/>
      <c r="C67" s="37"/>
      <c r="D67" s="37"/>
      <c r="E67" s="37"/>
      <c r="F67" s="37"/>
      <c r="G67" s="37"/>
      <c r="H67" s="37"/>
      <c r="I67" s="37"/>
      <c r="J67" s="37"/>
      <c r="K67" s="37"/>
      <c r="L67" s="122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hidden="1" s="2" customFormat="1" ht="6.96" customHeight="1">
      <c r="A68" s="37"/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122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hidden="1"/>
    <row r="70" hidden="1"/>
    <row r="71" hidden="1"/>
    <row r="72" s="2" customFormat="1" ht="6.96" customHeight="1">
      <c r="A72" s="37"/>
      <c r="B72" s="56"/>
      <c r="C72" s="57"/>
      <c r="D72" s="57"/>
      <c r="E72" s="57"/>
      <c r="F72" s="57"/>
      <c r="G72" s="57"/>
      <c r="H72" s="57"/>
      <c r="I72" s="57"/>
      <c r="J72" s="57"/>
      <c r="K72" s="57"/>
      <c r="L72" s="122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24.96" customHeight="1">
      <c r="A73" s="37"/>
      <c r="B73" s="38"/>
      <c r="C73" s="21" t="s">
        <v>137</v>
      </c>
      <c r="D73" s="37"/>
      <c r="E73" s="37"/>
      <c r="F73" s="37"/>
      <c r="G73" s="37"/>
      <c r="H73" s="37"/>
      <c r="I73" s="37"/>
      <c r="J73" s="37"/>
      <c r="K73" s="37"/>
      <c r="L73" s="122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6.96" customHeight="1">
      <c r="A74" s="37"/>
      <c r="B74" s="38"/>
      <c r="C74" s="37"/>
      <c r="D74" s="37"/>
      <c r="E74" s="37"/>
      <c r="F74" s="37"/>
      <c r="G74" s="37"/>
      <c r="H74" s="37"/>
      <c r="I74" s="37"/>
      <c r="J74" s="37"/>
      <c r="K74" s="37"/>
      <c r="L74" s="12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2" customHeight="1">
      <c r="A75" s="37"/>
      <c r="B75" s="38"/>
      <c r="C75" s="30" t="s">
        <v>17</v>
      </c>
      <c r="D75" s="37"/>
      <c r="E75" s="37"/>
      <c r="F75" s="37"/>
      <c r="G75" s="37"/>
      <c r="H75" s="37"/>
      <c r="I75" s="37"/>
      <c r="J75" s="37"/>
      <c r="K75" s="37"/>
      <c r="L75" s="12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26.25" customHeight="1">
      <c r="A76" s="37"/>
      <c r="B76" s="38"/>
      <c r="C76" s="37"/>
      <c r="D76" s="37"/>
      <c r="E76" s="121" t="str">
        <f>E7</f>
        <v>Nový Bydžov - rekonstrukce ul. Metličanská II. a III. etapa A (vlevo ve směru staničení)</v>
      </c>
      <c r="F76" s="30"/>
      <c r="G76" s="30"/>
      <c r="H76" s="30"/>
      <c r="I76" s="37"/>
      <c r="J76" s="37"/>
      <c r="K76" s="3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1" customFormat="1" ht="12" customHeight="1">
      <c r="B77" s="20"/>
      <c r="C77" s="30" t="s">
        <v>126</v>
      </c>
      <c r="L77" s="20"/>
    </row>
    <row r="78" s="2" customFormat="1" ht="23.25" customHeight="1">
      <c r="A78" s="37"/>
      <c r="B78" s="38"/>
      <c r="C78" s="37"/>
      <c r="D78" s="37"/>
      <c r="E78" s="121" t="s">
        <v>127</v>
      </c>
      <c r="F78" s="37"/>
      <c r="G78" s="37"/>
      <c r="H78" s="37"/>
      <c r="I78" s="37"/>
      <c r="J78" s="37"/>
      <c r="K78" s="37"/>
      <c r="L78" s="122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2" customHeight="1">
      <c r="A79" s="37"/>
      <c r="B79" s="38"/>
      <c r="C79" s="30" t="s">
        <v>128</v>
      </c>
      <c r="D79" s="37"/>
      <c r="E79" s="37"/>
      <c r="F79" s="37"/>
      <c r="G79" s="37"/>
      <c r="H79" s="37"/>
      <c r="I79" s="37"/>
      <c r="J79" s="37"/>
      <c r="K79" s="37"/>
      <c r="L79" s="12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6.5" customHeight="1">
      <c r="A80" s="37"/>
      <c r="B80" s="38"/>
      <c r="C80" s="37"/>
      <c r="D80" s="37"/>
      <c r="E80" s="61" t="str">
        <f>E11</f>
        <v>2021_27_01_a - a - příprava území</v>
      </c>
      <c r="F80" s="37"/>
      <c r="G80" s="37"/>
      <c r="H80" s="37"/>
      <c r="I80" s="37"/>
      <c r="J80" s="37"/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6.96" customHeight="1">
      <c r="A81" s="37"/>
      <c r="B81" s="38"/>
      <c r="C81" s="37"/>
      <c r="D81" s="37"/>
      <c r="E81" s="37"/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12" customHeight="1">
      <c r="A82" s="37"/>
      <c r="B82" s="38"/>
      <c r="C82" s="30" t="s">
        <v>23</v>
      </c>
      <c r="D82" s="37"/>
      <c r="E82" s="37"/>
      <c r="F82" s="25" t="str">
        <f>F14</f>
        <v>Nový Bydžov</v>
      </c>
      <c r="G82" s="37"/>
      <c r="H82" s="37"/>
      <c r="I82" s="30" t="s">
        <v>25</v>
      </c>
      <c r="J82" s="63" t="str">
        <f>IF(J14="","",J14)</f>
        <v>4. 10. 2021</v>
      </c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5.15" customHeight="1">
      <c r="A84" s="37"/>
      <c r="B84" s="38"/>
      <c r="C84" s="30" t="s">
        <v>31</v>
      </c>
      <c r="D84" s="37"/>
      <c r="E84" s="37"/>
      <c r="F84" s="25" t="str">
        <f>E17</f>
        <v>Město Nový Bydžov</v>
      </c>
      <c r="G84" s="37"/>
      <c r="H84" s="37"/>
      <c r="I84" s="30" t="s">
        <v>39</v>
      </c>
      <c r="J84" s="35" t="str">
        <f>E23</f>
        <v>VIAPROJEKT s.r.o.</v>
      </c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5.15" customHeight="1">
      <c r="A85" s="37"/>
      <c r="B85" s="38"/>
      <c r="C85" s="30" t="s">
        <v>37</v>
      </c>
      <c r="D85" s="37"/>
      <c r="E85" s="37"/>
      <c r="F85" s="25" t="str">
        <f>IF(E20="","",E20)</f>
        <v>Vyplň údaj</v>
      </c>
      <c r="G85" s="37"/>
      <c r="H85" s="37"/>
      <c r="I85" s="30" t="s">
        <v>44</v>
      </c>
      <c r="J85" s="35" t="str">
        <f>E26</f>
        <v xml:space="preserve"> </v>
      </c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0.32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11" customFormat="1" ht="29.28" customHeight="1">
      <c r="A87" s="147"/>
      <c r="B87" s="148"/>
      <c r="C87" s="149" t="s">
        <v>138</v>
      </c>
      <c r="D87" s="150" t="s">
        <v>67</v>
      </c>
      <c r="E87" s="150" t="s">
        <v>63</v>
      </c>
      <c r="F87" s="150" t="s">
        <v>64</v>
      </c>
      <c r="G87" s="150" t="s">
        <v>139</v>
      </c>
      <c r="H87" s="150" t="s">
        <v>140</v>
      </c>
      <c r="I87" s="150" t="s">
        <v>141</v>
      </c>
      <c r="J87" s="151" t="s">
        <v>132</v>
      </c>
      <c r="K87" s="152" t="s">
        <v>142</v>
      </c>
      <c r="L87" s="153"/>
      <c r="M87" s="79" t="s">
        <v>3</v>
      </c>
      <c r="N87" s="80" t="s">
        <v>52</v>
      </c>
      <c r="O87" s="80" t="s">
        <v>143</v>
      </c>
      <c r="P87" s="80" t="s">
        <v>144</v>
      </c>
      <c r="Q87" s="80" t="s">
        <v>145</v>
      </c>
      <c r="R87" s="80" t="s">
        <v>146</v>
      </c>
      <c r="S87" s="80" t="s">
        <v>147</v>
      </c>
      <c r="T87" s="81" t="s">
        <v>148</v>
      </c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</row>
    <row r="88" s="2" customFormat="1" ht="22.8" customHeight="1">
      <c r="A88" s="37"/>
      <c r="B88" s="38"/>
      <c r="C88" s="86" t="s">
        <v>149</v>
      </c>
      <c r="D88" s="37"/>
      <c r="E88" s="37"/>
      <c r="F88" s="37"/>
      <c r="G88" s="37"/>
      <c r="H88" s="37"/>
      <c r="I88" s="37"/>
      <c r="J88" s="154">
        <f>BK88</f>
        <v>0</v>
      </c>
      <c r="K88" s="37"/>
      <c r="L88" s="38"/>
      <c r="M88" s="82"/>
      <c r="N88" s="67"/>
      <c r="O88" s="83"/>
      <c r="P88" s="155">
        <f>P89</f>
        <v>0</v>
      </c>
      <c r="Q88" s="83"/>
      <c r="R88" s="155">
        <f>R89</f>
        <v>0</v>
      </c>
      <c r="S88" s="83"/>
      <c r="T88" s="156">
        <f>T89</f>
        <v>191.11399999999998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7" t="s">
        <v>81</v>
      </c>
      <c r="AU88" s="17" t="s">
        <v>133</v>
      </c>
      <c r="BK88" s="157">
        <f>BK89</f>
        <v>0</v>
      </c>
    </row>
    <row r="89" s="12" customFormat="1" ht="25.92" customHeight="1">
      <c r="A89" s="12"/>
      <c r="B89" s="158"/>
      <c r="C89" s="12"/>
      <c r="D89" s="159" t="s">
        <v>81</v>
      </c>
      <c r="E89" s="160" t="s">
        <v>150</v>
      </c>
      <c r="F89" s="160" t="s">
        <v>151</v>
      </c>
      <c r="G89" s="12"/>
      <c r="H89" s="12"/>
      <c r="I89" s="161"/>
      <c r="J89" s="162">
        <f>BK89</f>
        <v>0</v>
      </c>
      <c r="K89" s="12"/>
      <c r="L89" s="158"/>
      <c r="M89" s="163"/>
      <c r="N89" s="164"/>
      <c r="O89" s="164"/>
      <c r="P89" s="165">
        <f>P90+P185</f>
        <v>0</v>
      </c>
      <c r="Q89" s="164"/>
      <c r="R89" s="165">
        <f>R90+R185</f>
        <v>0</v>
      </c>
      <c r="S89" s="164"/>
      <c r="T89" s="166">
        <f>T90+T185</f>
        <v>191.11399999999998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59" t="s">
        <v>89</v>
      </c>
      <c r="AT89" s="167" t="s">
        <v>81</v>
      </c>
      <c r="AU89" s="167" t="s">
        <v>82</v>
      </c>
      <c r="AY89" s="159" t="s">
        <v>152</v>
      </c>
      <c r="BK89" s="168">
        <f>BK90+BK185</f>
        <v>0</v>
      </c>
    </row>
    <row r="90" s="12" customFormat="1" ht="22.8" customHeight="1">
      <c r="A90" s="12"/>
      <c r="B90" s="158"/>
      <c r="C90" s="12"/>
      <c r="D90" s="159" t="s">
        <v>81</v>
      </c>
      <c r="E90" s="169" t="s">
        <v>89</v>
      </c>
      <c r="F90" s="169" t="s">
        <v>153</v>
      </c>
      <c r="G90" s="12"/>
      <c r="H90" s="12"/>
      <c r="I90" s="161"/>
      <c r="J90" s="170">
        <f>BK90</f>
        <v>0</v>
      </c>
      <c r="K90" s="12"/>
      <c r="L90" s="158"/>
      <c r="M90" s="163"/>
      <c r="N90" s="164"/>
      <c r="O90" s="164"/>
      <c r="P90" s="165">
        <f>SUM(P91:P184)</f>
        <v>0</v>
      </c>
      <c r="Q90" s="164"/>
      <c r="R90" s="165">
        <f>SUM(R91:R184)</f>
        <v>0</v>
      </c>
      <c r="S90" s="164"/>
      <c r="T90" s="166">
        <f>SUM(T91:T184)</f>
        <v>191.11399999999998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59" t="s">
        <v>89</v>
      </c>
      <c r="AT90" s="167" t="s">
        <v>81</v>
      </c>
      <c r="AU90" s="167" t="s">
        <v>89</v>
      </c>
      <c r="AY90" s="159" t="s">
        <v>152</v>
      </c>
      <c r="BK90" s="168">
        <f>SUM(BK91:BK184)</f>
        <v>0</v>
      </c>
    </row>
    <row r="91" s="2" customFormat="1" ht="33" customHeight="1">
      <c r="A91" s="37"/>
      <c r="B91" s="171"/>
      <c r="C91" s="172" t="s">
        <v>89</v>
      </c>
      <c r="D91" s="172" t="s">
        <v>154</v>
      </c>
      <c r="E91" s="173" t="s">
        <v>155</v>
      </c>
      <c r="F91" s="174" t="s">
        <v>156</v>
      </c>
      <c r="G91" s="175" t="s">
        <v>157</v>
      </c>
      <c r="H91" s="176">
        <v>68</v>
      </c>
      <c r="I91" s="177"/>
      <c r="J91" s="178">
        <f>ROUND(I91*H91,2)</f>
        <v>0</v>
      </c>
      <c r="K91" s="179"/>
      <c r="L91" s="38"/>
      <c r="M91" s="180" t="s">
        <v>3</v>
      </c>
      <c r="N91" s="181" t="s">
        <v>53</v>
      </c>
      <c r="O91" s="71"/>
      <c r="P91" s="182">
        <f>O91*H91</f>
        <v>0</v>
      </c>
      <c r="Q91" s="182">
        <v>0</v>
      </c>
      <c r="R91" s="182">
        <f>Q91*H91</f>
        <v>0</v>
      </c>
      <c r="S91" s="182">
        <v>0.255</v>
      </c>
      <c r="T91" s="183">
        <f>S91*H91</f>
        <v>17.34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4" t="s">
        <v>158</v>
      </c>
      <c r="AT91" s="184" t="s">
        <v>154</v>
      </c>
      <c r="AU91" s="184" t="s">
        <v>22</v>
      </c>
      <c r="AY91" s="17" t="s">
        <v>152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17" t="s">
        <v>89</v>
      </c>
      <c r="BK91" s="185">
        <f>ROUND(I91*H91,2)</f>
        <v>0</v>
      </c>
      <c r="BL91" s="17" t="s">
        <v>158</v>
      </c>
      <c r="BM91" s="184" t="s">
        <v>159</v>
      </c>
    </row>
    <row r="92" s="2" customFormat="1">
      <c r="A92" s="37"/>
      <c r="B92" s="38"/>
      <c r="C92" s="37"/>
      <c r="D92" s="186" t="s">
        <v>160</v>
      </c>
      <c r="E92" s="37"/>
      <c r="F92" s="187" t="s">
        <v>161</v>
      </c>
      <c r="G92" s="37"/>
      <c r="H92" s="37"/>
      <c r="I92" s="188"/>
      <c r="J92" s="37"/>
      <c r="K92" s="37"/>
      <c r="L92" s="38"/>
      <c r="M92" s="189"/>
      <c r="N92" s="190"/>
      <c r="O92" s="71"/>
      <c r="P92" s="71"/>
      <c r="Q92" s="71"/>
      <c r="R92" s="71"/>
      <c r="S92" s="71"/>
      <c r="T92" s="72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T92" s="17" t="s">
        <v>160</v>
      </c>
      <c r="AU92" s="17" t="s">
        <v>22</v>
      </c>
    </row>
    <row r="93" s="2" customFormat="1">
      <c r="A93" s="37"/>
      <c r="B93" s="38"/>
      <c r="C93" s="37"/>
      <c r="D93" s="191" t="s">
        <v>162</v>
      </c>
      <c r="E93" s="37"/>
      <c r="F93" s="192" t="s">
        <v>163</v>
      </c>
      <c r="G93" s="37"/>
      <c r="H93" s="37"/>
      <c r="I93" s="188"/>
      <c r="J93" s="37"/>
      <c r="K93" s="37"/>
      <c r="L93" s="38"/>
      <c r="M93" s="189"/>
      <c r="N93" s="190"/>
      <c r="O93" s="71"/>
      <c r="P93" s="71"/>
      <c r="Q93" s="71"/>
      <c r="R93" s="71"/>
      <c r="S93" s="71"/>
      <c r="T93" s="72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17" t="s">
        <v>162</v>
      </c>
      <c r="AU93" s="17" t="s">
        <v>22</v>
      </c>
    </row>
    <row r="94" s="13" customFormat="1">
      <c r="A94" s="13"/>
      <c r="B94" s="193"/>
      <c r="C94" s="13"/>
      <c r="D94" s="191" t="s">
        <v>164</v>
      </c>
      <c r="E94" s="194" t="s">
        <v>3</v>
      </c>
      <c r="F94" s="195" t="s">
        <v>165</v>
      </c>
      <c r="G94" s="13"/>
      <c r="H94" s="196">
        <v>68</v>
      </c>
      <c r="I94" s="197"/>
      <c r="J94" s="13"/>
      <c r="K94" s="13"/>
      <c r="L94" s="193"/>
      <c r="M94" s="198"/>
      <c r="N94" s="199"/>
      <c r="O94" s="199"/>
      <c r="P94" s="199"/>
      <c r="Q94" s="199"/>
      <c r="R94" s="199"/>
      <c r="S94" s="199"/>
      <c r="T94" s="200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194" t="s">
        <v>164</v>
      </c>
      <c r="AU94" s="194" t="s">
        <v>22</v>
      </c>
      <c r="AV94" s="13" t="s">
        <v>22</v>
      </c>
      <c r="AW94" s="13" t="s">
        <v>43</v>
      </c>
      <c r="AX94" s="13" t="s">
        <v>82</v>
      </c>
      <c r="AY94" s="194" t="s">
        <v>152</v>
      </c>
    </row>
    <row r="95" s="14" customFormat="1">
      <c r="A95" s="14"/>
      <c r="B95" s="201"/>
      <c r="C95" s="14"/>
      <c r="D95" s="191" t="s">
        <v>164</v>
      </c>
      <c r="E95" s="202" t="s">
        <v>3</v>
      </c>
      <c r="F95" s="203" t="s">
        <v>166</v>
      </c>
      <c r="G95" s="14"/>
      <c r="H95" s="204">
        <v>68</v>
      </c>
      <c r="I95" s="205"/>
      <c r="J95" s="14"/>
      <c r="K95" s="14"/>
      <c r="L95" s="201"/>
      <c r="M95" s="206"/>
      <c r="N95" s="207"/>
      <c r="O95" s="207"/>
      <c r="P95" s="207"/>
      <c r="Q95" s="207"/>
      <c r="R95" s="207"/>
      <c r="S95" s="207"/>
      <c r="T95" s="208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02" t="s">
        <v>164</v>
      </c>
      <c r="AU95" s="202" t="s">
        <v>22</v>
      </c>
      <c r="AV95" s="14" t="s">
        <v>158</v>
      </c>
      <c r="AW95" s="14" t="s">
        <v>43</v>
      </c>
      <c r="AX95" s="14" t="s">
        <v>89</v>
      </c>
      <c r="AY95" s="202" t="s">
        <v>152</v>
      </c>
    </row>
    <row r="96" s="2" customFormat="1" ht="33" customHeight="1">
      <c r="A96" s="37"/>
      <c r="B96" s="171"/>
      <c r="C96" s="172" t="s">
        <v>22</v>
      </c>
      <c r="D96" s="172" t="s">
        <v>154</v>
      </c>
      <c r="E96" s="173" t="s">
        <v>155</v>
      </c>
      <c r="F96" s="174" t="s">
        <v>156</v>
      </c>
      <c r="G96" s="175" t="s">
        <v>157</v>
      </c>
      <c r="H96" s="176">
        <v>160</v>
      </c>
      <c r="I96" s="177"/>
      <c r="J96" s="178">
        <f>ROUND(I96*H96,2)</f>
        <v>0</v>
      </c>
      <c r="K96" s="179"/>
      <c r="L96" s="38"/>
      <c r="M96" s="180" t="s">
        <v>3</v>
      </c>
      <c r="N96" s="181" t="s">
        <v>53</v>
      </c>
      <c r="O96" s="71"/>
      <c r="P96" s="182">
        <f>O96*H96</f>
        <v>0</v>
      </c>
      <c r="Q96" s="182">
        <v>0</v>
      </c>
      <c r="R96" s="182">
        <f>Q96*H96</f>
        <v>0</v>
      </c>
      <c r="S96" s="182">
        <v>0.255</v>
      </c>
      <c r="T96" s="183">
        <f>S96*H96</f>
        <v>40.799999999999997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4" t="s">
        <v>158</v>
      </c>
      <c r="AT96" s="184" t="s">
        <v>154</v>
      </c>
      <c r="AU96" s="184" t="s">
        <v>22</v>
      </c>
      <c r="AY96" s="17" t="s">
        <v>152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17" t="s">
        <v>89</v>
      </c>
      <c r="BK96" s="185">
        <f>ROUND(I96*H96,2)</f>
        <v>0</v>
      </c>
      <c r="BL96" s="17" t="s">
        <v>158</v>
      </c>
      <c r="BM96" s="184" t="s">
        <v>167</v>
      </c>
    </row>
    <row r="97" s="2" customFormat="1">
      <c r="A97" s="37"/>
      <c r="B97" s="38"/>
      <c r="C97" s="37"/>
      <c r="D97" s="186" t="s">
        <v>160</v>
      </c>
      <c r="E97" s="37"/>
      <c r="F97" s="187" t="s">
        <v>161</v>
      </c>
      <c r="G97" s="37"/>
      <c r="H97" s="37"/>
      <c r="I97" s="188"/>
      <c r="J97" s="37"/>
      <c r="K97" s="37"/>
      <c r="L97" s="38"/>
      <c r="M97" s="189"/>
      <c r="N97" s="190"/>
      <c r="O97" s="71"/>
      <c r="P97" s="71"/>
      <c r="Q97" s="71"/>
      <c r="R97" s="71"/>
      <c r="S97" s="71"/>
      <c r="T97" s="72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T97" s="17" t="s">
        <v>160</v>
      </c>
      <c r="AU97" s="17" t="s">
        <v>22</v>
      </c>
    </row>
    <row r="98" s="2" customFormat="1">
      <c r="A98" s="37"/>
      <c r="B98" s="38"/>
      <c r="C98" s="37"/>
      <c r="D98" s="191" t="s">
        <v>162</v>
      </c>
      <c r="E98" s="37"/>
      <c r="F98" s="192" t="s">
        <v>168</v>
      </c>
      <c r="G98" s="37"/>
      <c r="H98" s="37"/>
      <c r="I98" s="188"/>
      <c r="J98" s="37"/>
      <c r="K98" s="37"/>
      <c r="L98" s="38"/>
      <c r="M98" s="189"/>
      <c r="N98" s="190"/>
      <c r="O98" s="71"/>
      <c r="P98" s="71"/>
      <c r="Q98" s="71"/>
      <c r="R98" s="71"/>
      <c r="S98" s="71"/>
      <c r="T98" s="72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7" t="s">
        <v>162</v>
      </c>
      <c r="AU98" s="17" t="s">
        <v>22</v>
      </c>
    </row>
    <row r="99" s="13" customFormat="1">
      <c r="A99" s="13"/>
      <c r="B99" s="193"/>
      <c r="C99" s="13"/>
      <c r="D99" s="191" t="s">
        <v>164</v>
      </c>
      <c r="E99" s="194" t="s">
        <v>3</v>
      </c>
      <c r="F99" s="195" t="s">
        <v>169</v>
      </c>
      <c r="G99" s="13"/>
      <c r="H99" s="196">
        <v>160</v>
      </c>
      <c r="I99" s="197"/>
      <c r="J99" s="13"/>
      <c r="K99" s="13"/>
      <c r="L99" s="193"/>
      <c r="M99" s="198"/>
      <c r="N99" s="199"/>
      <c r="O99" s="199"/>
      <c r="P99" s="199"/>
      <c r="Q99" s="199"/>
      <c r="R99" s="199"/>
      <c r="S99" s="199"/>
      <c r="T99" s="200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194" t="s">
        <v>164</v>
      </c>
      <c r="AU99" s="194" t="s">
        <v>22</v>
      </c>
      <c r="AV99" s="13" t="s">
        <v>22</v>
      </c>
      <c r="AW99" s="13" t="s">
        <v>43</v>
      </c>
      <c r="AX99" s="13" t="s">
        <v>82</v>
      </c>
      <c r="AY99" s="194" t="s">
        <v>152</v>
      </c>
    </row>
    <row r="100" s="14" customFormat="1">
      <c r="A100" s="14"/>
      <c r="B100" s="201"/>
      <c r="C100" s="14"/>
      <c r="D100" s="191" t="s">
        <v>164</v>
      </c>
      <c r="E100" s="202" t="s">
        <v>3</v>
      </c>
      <c r="F100" s="203" t="s">
        <v>166</v>
      </c>
      <c r="G100" s="14"/>
      <c r="H100" s="204">
        <v>160</v>
      </c>
      <c r="I100" s="205"/>
      <c r="J100" s="14"/>
      <c r="K100" s="14"/>
      <c r="L100" s="201"/>
      <c r="M100" s="206"/>
      <c r="N100" s="207"/>
      <c r="O100" s="207"/>
      <c r="P100" s="207"/>
      <c r="Q100" s="207"/>
      <c r="R100" s="207"/>
      <c r="S100" s="207"/>
      <c r="T100" s="208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02" t="s">
        <v>164</v>
      </c>
      <c r="AU100" s="202" t="s">
        <v>22</v>
      </c>
      <c r="AV100" s="14" t="s">
        <v>158</v>
      </c>
      <c r="AW100" s="14" t="s">
        <v>43</v>
      </c>
      <c r="AX100" s="14" t="s">
        <v>89</v>
      </c>
      <c r="AY100" s="202" t="s">
        <v>152</v>
      </c>
    </row>
    <row r="101" s="2" customFormat="1" ht="24.15" customHeight="1">
      <c r="A101" s="37"/>
      <c r="B101" s="171"/>
      <c r="C101" s="172" t="s">
        <v>170</v>
      </c>
      <c r="D101" s="172" t="s">
        <v>154</v>
      </c>
      <c r="E101" s="173" t="s">
        <v>171</v>
      </c>
      <c r="F101" s="174" t="s">
        <v>172</v>
      </c>
      <c r="G101" s="175" t="s">
        <v>157</v>
      </c>
      <c r="H101" s="176">
        <v>10</v>
      </c>
      <c r="I101" s="177"/>
      <c r="J101" s="178">
        <f>ROUND(I101*H101,2)</f>
        <v>0</v>
      </c>
      <c r="K101" s="179"/>
      <c r="L101" s="38"/>
      <c r="M101" s="180" t="s">
        <v>3</v>
      </c>
      <c r="N101" s="181" t="s">
        <v>53</v>
      </c>
      <c r="O101" s="71"/>
      <c r="P101" s="182">
        <f>O101*H101</f>
        <v>0</v>
      </c>
      <c r="Q101" s="182">
        <v>0</v>
      </c>
      <c r="R101" s="182">
        <f>Q101*H101</f>
        <v>0</v>
      </c>
      <c r="S101" s="182">
        <v>0.32000000000000001</v>
      </c>
      <c r="T101" s="183">
        <f>S101*H101</f>
        <v>3.2000000000000002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4" t="s">
        <v>158</v>
      </c>
      <c r="AT101" s="184" t="s">
        <v>154</v>
      </c>
      <c r="AU101" s="184" t="s">
        <v>22</v>
      </c>
      <c r="AY101" s="17" t="s">
        <v>152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17" t="s">
        <v>89</v>
      </c>
      <c r="BK101" s="185">
        <f>ROUND(I101*H101,2)</f>
        <v>0</v>
      </c>
      <c r="BL101" s="17" t="s">
        <v>158</v>
      </c>
      <c r="BM101" s="184" t="s">
        <v>173</v>
      </c>
    </row>
    <row r="102" s="2" customFormat="1">
      <c r="A102" s="37"/>
      <c r="B102" s="38"/>
      <c r="C102" s="37"/>
      <c r="D102" s="186" t="s">
        <v>160</v>
      </c>
      <c r="E102" s="37"/>
      <c r="F102" s="187" t="s">
        <v>174</v>
      </c>
      <c r="G102" s="37"/>
      <c r="H102" s="37"/>
      <c r="I102" s="188"/>
      <c r="J102" s="37"/>
      <c r="K102" s="37"/>
      <c r="L102" s="38"/>
      <c r="M102" s="189"/>
      <c r="N102" s="190"/>
      <c r="O102" s="71"/>
      <c r="P102" s="71"/>
      <c r="Q102" s="71"/>
      <c r="R102" s="71"/>
      <c r="S102" s="71"/>
      <c r="T102" s="72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7" t="s">
        <v>160</v>
      </c>
      <c r="AU102" s="17" t="s">
        <v>22</v>
      </c>
    </row>
    <row r="103" s="2" customFormat="1">
      <c r="A103" s="37"/>
      <c r="B103" s="38"/>
      <c r="C103" s="37"/>
      <c r="D103" s="191" t="s">
        <v>162</v>
      </c>
      <c r="E103" s="37"/>
      <c r="F103" s="192" t="s">
        <v>175</v>
      </c>
      <c r="G103" s="37"/>
      <c r="H103" s="37"/>
      <c r="I103" s="188"/>
      <c r="J103" s="37"/>
      <c r="K103" s="37"/>
      <c r="L103" s="38"/>
      <c r="M103" s="189"/>
      <c r="N103" s="190"/>
      <c r="O103" s="71"/>
      <c r="P103" s="71"/>
      <c r="Q103" s="71"/>
      <c r="R103" s="71"/>
      <c r="S103" s="71"/>
      <c r="T103" s="72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T103" s="17" t="s">
        <v>162</v>
      </c>
      <c r="AU103" s="17" t="s">
        <v>22</v>
      </c>
    </row>
    <row r="104" s="13" customFormat="1">
      <c r="A104" s="13"/>
      <c r="B104" s="193"/>
      <c r="C104" s="13"/>
      <c r="D104" s="191" t="s">
        <v>164</v>
      </c>
      <c r="E104" s="194" t="s">
        <v>3</v>
      </c>
      <c r="F104" s="195" t="s">
        <v>176</v>
      </c>
      <c r="G104" s="13"/>
      <c r="H104" s="196">
        <v>10</v>
      </c>
      <c r="I104" s="197"/>
      <c r="J104" s="13"/>
      <c r="K104" s="13"/>
      <c r="L104" s="193"/>
      <c r="M104" s="198"/>
      <c r="N104" s="199"/>
      <c r="O104" s="199"/>
      <c r="P104" s="199"/>
      <c r="Q104" s="199"/>
      <c r="R104" s="199"/>
      <c r="S104" s="199"/>
      <c r="T104" s="200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194" t="s">
        <v>164</v>
      </c>
      <c r="AU104" s="194" t="s">
        <v>22</v>
      </c>
      <c r="AV104" s="13" t="s">
        <v>22</v>
      </c>
      <c r="AW104" s="13" t="s">
        <v>43</v>
      </c>
      <c r="AX104" s="13" t="s">
        <v>82</v>
      </c>
      <c r="AY104" s="194" t="s">
        <v>152</v>
      </c>
    </row>
    <row r="105" s="14" customFormat="1">
      <c r="A105" s="14"/>
      <c r="B105" s="201"/>
      <c r="C105" s="14"/>
      <c r="D105" s="191" t="s">
        <v>164</v>
      </c>
      <c r="E105" s="202" t="s">
        <v>3</v>
      </c>
      <c r="F105" s="203" t="s">
        <v>166</v>
      </c>
      <c r="G105" s="14"/>
      <c r="H105" s="204">
        <v>10</v>
      </c>
      <c r="I105" s="205"/>
      <c r="J105" s="14"/>
      <c r="K105" s="14"/>
      <c r="L105" s="201"/>
      <c r="M105" s="206"/>
      <c r="N105" s="207"/>
      <c r="O105" s="207"/>
      <c r="P105" s="207"/>
      <c r="Q105" s="207"/>
      <c r="R105" s="207"/>
      <c r="S105" s="207"/>
      <c r="T105" s="208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02" t="s">
        <v>164</v>
      </c>
      <c r="AU105" s="202" t="s">
        <v>22</v>
      </c>
      <c r="AV105" s="14" t="s">
        <v>158</v>
      </c>
      <c r="AW105" s="14" t="s">
        <v>43</v>
      </c>
      <c r="AX105" s="14" t="s">
        <v>89</v>
      </c>
      <c r="AY105" s="202" t="s">
        <v>152</v>
      </c>
    </row>
    <row r="106" s="2" customFormat="1" ht="24.15" customHeight="1">
      <c r="A106" s="37"/>
      <c r="B106" s="171"/>
      <c r="C106" s="172" t="s">
        <v>158</v>
      </c>
      <c r="D106" s="172" t="s">
        <v>154</v>
      </c>
      <c r="E106" s="173" t="s">
        <v>177</v>
      </c>
      <c r="F106" s="174" t="s">
        <v>178</v>
      </c>
      <c r="G106" s="175" t="s">
        <v>157</v>
      </c>
      <c r="H106" s="176">
        <v>10</v>
      </c>
      <c r="I106" s="177"/>
      <c r="J106" s="178">
        <f>ROUND(I106*H106,2)</f>
        <v>0</v>
      </c>
      <c r="K106" s="179"/>
      <c r="L106" s="38"/>
      <c r="M106" s="180" t="s">
        <v>3</v>
      </c>
      <c r="N106" s="181" t="s">
        <v>53</v>
      </c>
      <c r="O106" s="71"/>
      <c r="P106" s="182">
        <f>O106*H106</f>
        <v>0</v>
      </c>
      <c r="Q106" s="182">
        <v>0</v>
      </c>
      <c r="R106" s="182">
        <f>Q106*H106</f>
        <v>0</v>
      </c>
      <c r="S106" s="182">
        <v>0.40799999999999997</v>
      </c>
      <c r="T106" s="183">
        <f>S106*H106</f>
        <v>4.0800000000000001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4" t="s">
        <v>158</v>
      </c>
      <c r="AT106" s="184" t="s">
        <v>154</v>
      </c>
      <c r="AU106" s="184" t="s">
        <v>22</v>
      </c>
      <c r="AY106" s="17" t="s">
        <v>152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17" t="s">
        <v>89</v>
      </c>
      <c r="BK106" s="185">
        <f>ROUND(I106*H106,2)</f>
        <v>0</v>
      </c>
      <c r="BL106" s="17" t="s">
        <v>158</v>
      </c>
      <c r="BM106" s="184" t="s">
        <v>179</v>
      </c>
    </row>
    <row r="107" s="2" customFormat="1">
      <c r="A107" s="37"/>
      <c r="B107" s="38"/>
      <c r="C107" s="37"/>
      <c r="D107" s="186" t="s">
        <v>160</v>
      </c>
      <c r="E107" s="37"/>
      <c r="F107" s="187" t="s">
        <v>180</v>
      </c>
      <c r="G107" s="37"/>
      <c r="H107" s="37"/>
      <c r="I107" s="188"/>
      <c r="J107" s="37"/>
      <c r="K107" s="37"/>
      <c r="L107" s="38"/>
      <c r="M107" s="189"/>
      <c r="N107" s="190"/>
      <c r="O107" s="71"/>
      <c r="P107" s="71"/>
      <c r="Q107" s="71"/>
      <c r="R107" s="71"/>
      <c r="S107" s="71"/>
      <c r="T107" s="72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T107" s="17" t="s">
        <v>160</v>
      </c>
      <c r="AU107" s="17" t="s">
        <v>22</v>
      </c>
    </row>
    <row r="108" s="2" customFormat="1">
      <c r="A108" s="37"/>
      <c r="B108" s="38"/>
      <c r="C108" s="37"/>
      <c r="D108" s="191" t="s">
        <v>162</v>
      </c>
      <c r="E108" s="37"/>
      <c r="F108" s="192" t="s">
        <v>181</v>
      </c>
      <c r="G108" s="37"/>
      <c r="H108" s="37"/>
      <c r="I108" s="188"/>
      <c r="J108" s="37"/>
      <c r="K108" s="37"/>
      <c r="L108" s="38"/>
      <c r="M108" s="189"/>
      <c r="N108" s="190"/>
      <c r="O108" s="71"/>
      <c r="P108" s="71"/>
      <c r="Q108" s="71"/>
      <c r="R108" s="71"/>
      <c r="S108" s="71"/>
      <c r="T108" s="72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7" t="s">
        <v>162</v>
      </c>
      <c r="AU108" s="17" t="s">
        <v>22</v>
      </c>
    </row>
    <row r="109" s="13" customFormat="1">
      <c r="A109" s="13"/>
      <c r="B109" s="193"/>
      <c r="C109" s="13"/>
      <c r="D109" s="191" t="s">
        <v>164</v>
      </c>
      <c r="E109" s="194" t="s">
        <v>3</v>
      </c>
      <c r="F109" s="195" t="s">
        <v>176</v>
      </c>
      <c r="G109" s="13"/>
      <c r="H109" s="196">
        <v>10</v>
      </c>
      <c r="I109" s="197"/>
      <c r="J109" s="13"/>
      <c r="K109" s="13"/>
      <c r="L109" s="193"/>
      <c r="M109" s="198"/>
      <c r="N109" s="199"/>
      <c r="O109" s="199"/>
      <c r="P109" s="199"/>
      <c r="Q109" s="199"/>
      <c r="R109" s="199"/>
      <c r="S109" s="199"/>
      <c r="T109" s="200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194" t="s">
        <v>164</v>
      </c>
      <c r="AU109" s="194" t="s">
        <v>22</v>
      </c>
      <c r="AV109" s="13" t="s">
        <v>22</v>
      </c>
      <c r="AW109" s="13" t="s">
        <v>43</v>
      </c>
      <c r="AX109" s="13" t="s">
        <v>82</v>
      </c>
      <c r="AY109" s="194" t="s">
        <v>152</v>
      </c>
    </row>
    <row r="110" s="14" customFormat="1">
      <c r="A110" s="14"/>
      <c r="B110" s="201"/>
      <c r="C110" s="14"/>
      <c r="D110" s="191" t="s">
        <v>164</v>
      </c>
      <c r="E110" s="202" t="s">
        <v>3</v>
      </c>
      <c r="F110" s="203" t="s">
        <v>166</v>
      </c>
      <c r="G110" s="14"/>
      <c r="H110" s="204">
        <v>10</v>
      </c>
      <c r="I110" s="205"/>
      <c r="J110" s="14"/>
      <c r="K110" s="14"/>
      <c r="L110" s="201"/>
      <c r="M110" s="206"/>
      <c r="N110" s="207"/>
      <c r="O110" s="207"/>
      <c r="P110" s="207"/>
      <c r="Q110" s="207"/>
      <c r="R110" s="207"/>
      <c r="S110" s="207"/>
      <c r="T110" s="208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02" t="s">
        <v>164</v>
      </c>
      <c r="AU110" s="202" t="s">
        <v>22</v>
      </c>
      <c r="AV110" s="14" t="s">
        <v>158</v>
      </c>
      <c r="AW110" s="14" t="s">
        <v>43</v>
      </c>
      <c r="AX110" s="14" t="s">
        <v>89</v>
      </c>
      <c r="AY110" s="202" t="s">
        <v>152</v>
      </c>
    </row>
    <row r="111" s="2" customFormat="1" ht="24.15" customHeight="1">
      <c r="A111" s="37"/>
      <c r="B111" s="171"/>
      <c r="C111" s="172" t="s">
        <v>182</v>
      </c>
      <c r="D111" s="172" t="s">
        <v>154</v>
      </c>
      <c r="E111" s="173" t="s">
        <v>183</v>
      </c>
      <c r="F111" s="174" t="s">
        <v>184</v>
      </c>
      <c r="G111" s="175" t="s">
        <v>157</v>
      </c>
      <c r="H111" s="176">
        <v>68</v>
      </c>
      <c r="I111" s="177"/>
      <c r="J111" s="178">
        <f>ROUND(I111*H111,2)</f>
        <v>0</v>
      </c>
      <c r="K111" s="179"/>
      <c r="L111" s="38"/>
      <c r="M111" s="180" t="s">
        <v>3</v>
      </c>
      <c r="N111" s="181" t="s">
        <v>53</v>
      </c>
      <c r="O111" s="71"/>
      <c r="P111" s="182">
        <f>O111*H111</f>
        <v>0</v>
      </c>
      <c r="Q111" s="182">
        <v>0</v>
      </c>
      <c r="R111" s="182">
        <f>Q111*H111</f>
        <v>0</v>
      </c>
      <c r="S111" s="182">
        <v>0.28999999999999998</v>
      </c>
      <c r="T111" s="183">
        <f>S111*H111</f>
        <v>19.719999999999999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4" t="s">
        <v>158</v>
      </c>
      <c r="AT111" s="184" t="s">
        <v>154</v>
      </c>
      <c r="AU111" s="184" t="s">
        <v>22</v>
      </c>
      <c r="AY111" s="17" t="s">
        <v>152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7" t="s">
        <v>89</v>
      </c>
      <c r="BK111" s="185">
        <f>ROUND(I111*H111,2)</f>
        <v>0</v>
      </c>
      <c r="BL111" s="17" t="s">
        <v>158</v>
      </c>
      <c r="BM111" s="184" t="s">
        <v>185</v>
      </c>
    </row>
    <row r="112" s="2" customFormat="1">
      <c r="A112" s="37"/>
      <c r="B112" s="38"/>
      <c r="C112" s="37"/>
      <c r="D112" s="186" t="s">
        <v>160</v>
      </c>
      <c r="E112" s="37"/>
      <c r="F112" s="187" t="s">
        <v>186</v>
      </c>
      <c r="G112" s="37"/>
      <c r="H112" s="37"/>
      <c r="I112" s="188"/>
      <c r="J112" s="37"/>
      <c r="K112" s="37"/>
      <c r="L112" s="38"/>
      <c r="M112" s="189"/>
      <c r="N112" s="190"/>
      <c r="O112" s="71"/>
      <c r="P112" s="71"/>
      <c r="Q112" s="71"/>
      <c r="R112" s="71"/>
      <c r="S112" s="71"/>
      <c r="T112" s="72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7" t="s">
        <v>160</v>
      </c>
      <c r="AU112" s="17" t="s">
        <v>22</v>
      </c>
    </row>
    <row r="113" s="2" customFormat="1">
      <c r="A113" s="37"/>
      <c r="B113" s="38"/>
      <c r="C113" s="37"/>
      <c r="D113" s="191" t="s">
        <v>162</v>
      </c>
      <c r="E113" s="37"/>
      <c r="F113" s="192" t="s">
        <v>187</v>
      </c>
      <c r="G113" s="37"/>
      <c r="H113" s="37"/>
      <c r="I113" s="188"/>
      <c r="J113" s="37"/>
      <c r="K113" s="37"/>
      <c r="L113" s="38"/>
      <c r="M113" s="189"/>
      <c r="N113" s="190"/>
      <c r="O113" s="71"/>
      <c r="P113" s="71"/>
      <c r="Q113" s="71"/>
      <c r="R113" s="71"/>
      <c r="S113" s="71"/>
      <c r="T113" s="72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7" t="s">
        <v>162</v>
      </c>
      <c r="AU113" s="17" t="s">
        <v>22</v>
      </c>
    </row>
    <row r="114" s="13" customFormat="1">
      <c r="A114" s="13"/>
      <c r="B114" s="193"/>
      <c r="C114" s="13"/>
      <c r="D114" s="191" t="s">
        <v>164</v>
      </c>
      <c r="E114" s="194" t="s">
        <v>3</v>
      </c>
      <c r="F114" s="195" t="s">
        <v>165</v>
      </c>
      <c r="G114" s="13"/>
      <c r="H114" s="196">
        <v>68</v>
      </c>
      <c r="I114" s="197"/>
      <c r="J114" s="13"/>
      <c r="K114" s="13"/>
      <c r="L114" s="193"/>
      <c r="M114" s="198"/>
      <c r="N114" s="199"/>
      <c r="O114" s="199"/>
      <c r="P114" s="199"/>
      <c r="Q114" s="199"/>
      <c r="R114" s="199"/>
      <c r="S114" s="199"/>
      <c r="T114" s="200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194" t="s">
        <v>164</v>
      </c>
      <c r="AU114" s="194" t="s">
        <v>22</v>
      </c>
      <c r="AV114" s="13" t="s">
        <v>22</v>
      </c>
      <c r="AW114" s="13" t="s">
        <v>43</v>
      </c>
      <c r="AX114" s="13" t="s">
        <v>82</v>
      </c>
      <c r="AY114" s="194" t="s">
        <v>152</v>
      </c>
    </row>
    <row r="115" s="14" customFormat="1">
      <c r="A115" s="14"/>
      <c r="B115" s="201"/>
      <c r="C115" s="14"/>
      <c r="D115" s="191" t="s">
        <v>164</v>
      </c>
      <c r="E115" s="202" t="s">
        <v>3</v>
      </c>
      <c r="F115" s="203" t="s">
        <v>166</v>
      </c>
      <c r="G115" s="14"/>
      <c r="H115" s="204">
        <v>68</v>
      </c>
      <c r="I115" s="205"/>
      <c r="J115" s="14"/>
      <c r="K115" s="14"/>
      <c r="L115" s="201"/>
      <c r="M115" s="206"/>
      <c r="N115" s="207"/>
      <c r="O115" s="207"/>
      <c r="P115" s="207"/>
      <c r="Q115" s="207"/>
      <c r="R115" s="207"/>
      <c r="S115" s="207"/>
      <c r="T115" s="208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02" t="s">
        <v>164</v>
      </c>
      <c r="AU115" s="202" t="s">
        <v>22</v>
      </c>
      <c r="AV115" s="14" t="s">
        <v>158</v>
      </c>
      <c r="AW115" s="14" t="s">
        <v>43</v>
      </c>
      <c r="AX115" s="14" t="s">
        <v>89</v>
      </c>
      <c r="AY115" s="202" t="s">
        <v>152</v>
      </c>
    </row>
    <row r="116" s="2" customFormat="1" ht="24.15" customHeight="1">
      <c r="A116" s="37"/>
      <c r="B116" s="171"/>
      <c r="C116" s="172" t="s">
        <v>188</v>
      </c>
      <c r="D116" s="172" t="s">
        <v>154</v>
      </c>
      <c r="E116" s="173" t="s">
        <v>183</v>
      </c>
      <c r="F116" s="174" t="s">
        <v>184</v>
      </c>
      <c r="G116" s="175" t="s">
        <v>157</v>
      </c>
      <c r="H116" s="176">
        <v>58</v>
      </c>
      <c r="I116" s="177"/>
      <c r="J116" s="178">
        <f>ROUND(I116*H116,2)</f>
        <v>0</v>
      </c>
      <c r="K116" s="179"/>
      <c r="L116" s="38"/>
      <c r="M116" s="180" t="s">
        <v>3</v>
      </c>
      <c r="N116" s="181" t="s">
        <v>53</v>
      </c>
      <c r="O116" s="71"/>
      <c r="P116" s="182">
        <f>O116*H116</f>
        <v>0</v>
      </c>
      <c r="Q116" s="182">
        <v>0</v>
      </c>
      <c r="R116" s="182">
        <f>Q116*H116</f>
        <v>0</v>
      </c>
      <c r="S116" s="182">
        <v>0.28999999999999998</v>
      </c>
      <c r="T116" s="183">
        <f>S116*H116</f>
        <v>16.82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4" t="s">
        <v>158</v>
      </c>
      <c r="AT116" s="184" t="s">
        <v>154</v>
      </c>
      <c r="AU116" s="184" t="s">
        <v>22</v>
      </c>
      <c r="AY116" s="17" t="s">
        <v>152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17" t="s">
        <v>89</v>
      </c>
      <c r="BK116" s="185">
        <f>ROUND(I116*H116,2)</f>
        <v>0</v>
      </c>
      <c r="BL116" s="17" t="s">
        <v>158</v>
      </c>
      <c r="BM116" s="184" t="s">
        <v>189</v>
      </c>
    </row>
    <row r="117" s="2" customFormat="1">
      <c r="A117" s="37"/>
      <c r="B117" s="38"/>
      <c r="C117" s="37"/>
      <c r="D117" s="186" t="s">
        <v>160</v>
      </c>
      <c r="E117" s="37"/>
      <c r="F117" s="187" t="s">
        <v>186</v>
      </c>
      <c r="G117" s="37"/>
      <c r="H117" s="37"/>
      <c r="I117" s="188"/>
      <c r="J117" s="37"/>
      <c r="K117" s="37"/>
      <c r="L117" s="38"/>
      <c r="M117" s="189"/>
      <c r="N117" s="190"/>
      <c r="O117" s="71"/>
      <c r="P117" s="71"/>
      <c r="Q117" s="71"/>
      <c r="R117" s="71"/>
      <c r="S117" s="71"/>
      <c r="T117" s="72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7" t="s">
        <v>160</v>
      </c>
      <c r="AU117" s="17" t="s">
        <v>22</v>
      </c>
    </row>
    <row r="118" s="2" customFormat="1">
      <c r="A118" s="37"/>
      <c r="B118" s="38"/>
      <c r="C118" s="37"/>
      <c r="D118" s="191" t="s">
        <v>162</v>
      </c>
      <c r="E118" s="37"/>
      <c r="F118" s="192" t="s">
        <v>190</v>
      </c>
      <c r="G118" s="37"/>
      <c r="H118" s="37"/>
      <c r="I118" s="188"/>
      <c r="J118" s="37"/>
      <c r="K118" s="37"/>
      <c r="L118" s="38"/>
      <c r="M118" s="189"/>
      <c r="N118" s="190"/>
      <c r="O118" s="71"/>
      <c r="P118" s="71"/>
      <c r="Q118" s="71"/>
      <c r="R118" s="71"/>
      <c r="S118" s="71"/>
      <c r="T118" s="72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7" t="s">
        <v>162</v>
      </c>
      <c r="AU118" s="17" t="s">
        <v>22</v>
      </c>
    </row>
    <row r="119" s="13" customFormat="1">
      <c r="A119" s="13"/>
      <c r="B119" s="193"/>
      <c r="C119" s="13"/>
      <c r="D119" s="191" t="s">
        <v>164</v>
      </c>
      <c r="E119" s="194" t="s">
        <v>3</v>
      </c>
      <c r="F119" s="195" t="s">
        <v>191</v>
      </c>
      <c r="G119" s="13"/>
      <c r="H119" s="196">
        <v>58</v>
      </c>
      <c r="I119" s="197"/>
      <c r="J119" s="13"/>
      <c r="K119" s="13"/>
      <c r="L119" s="193"/>
      <c r="M119" s="198"/>
      <c r="N119" s="199"/>
      <c r="O119" s="199"/>
      <c r="P119" s="199"/>
      <c r="Q119" s="199"/>
      <c r="R119" s="199"/>
      <c r="S119" s="199"/>
      <c r="T119" s="200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194" t="s">
        <v>164</v>
      </c>
      <c r="AU119" s="194" t="s">
        <v>22</v>
      </c>
      <c r="AV119" s="13" t="s">
        <v>22</v>
      </c>
      <c r="AW119" s="13" t="s">
        <v>43</v>
      </c>
      <c r="AX119" s="13" t="s">
        <v>82</v>
      </c>
      <c r="AY119" s="194" t="s">
        <v>152</v>
      </c>
    </row>
    <row r="120" s="14" customFormat="1">
      <c r="A120" s="14"/>
      <c r="B120" s="201"/>
      <c r="C120" s="14"/>
      <c r="D120" s="191" t="s">
        <v>164</v>
      </c>
      <c r="E120" s="202" t="s">
        <v>3</v>
      </c>
      <c r="F120" s="203" t="s">
        <v>166</v>
      </c>
      <c r="G120" s="14"/>
      <c r="H120" s="204">
        <v>58</v>
      </c>
      <c r="I120" s="205"/>
      <c r="J120" s="14"/>
      <c r="K120" s="14"/>
      <c r="L120" s="201"/>
      <c r="M120" s="206"/>
      <c r="N120" s="207"/>
      <c r="O120" s="207"/>
      <c r="P120" s="207"/>
      <c r="Q120" s="207"/>
      <c r="R120" s="207"/>
      <c r="S120" s="207"/>
      <c r="T120" s="208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02" t="s">
        <v>164</v>
      </c>
      <c r="AU120" s="202" t="s">
        <v>22</v>
      </c>
      <c r="AV120" s="14" t="s">
        <v>158</v>
      </c>
      <c r="AW120" s="14" t="s">
        <v>43</v>
      </c>
      <c r="AX120" s="14" t="s">
        <v>89</v>
      </c>
      <c r="AY120" s="202" t="s">
        <v>152</v>
      </c>
    </row>
    <row r="121" s="2" customFormat="1" ht="24.15" customHeight="1">
      <c r="A121" s="37"/>
      <c r="B121" s="171"/>
      <c r="C121" s="172" t="s">
        <v>192</v>
      </c>
      <c r="D121" s="172" t="s">
        <v>154</v>
      </c>
      <c r="E121" s="173" t="s">
        <v>183</v>
      </c>
      <c r="F121" s="174" t="s">
        <v>184</v>
      </c>
      <c r="G121" s="175" t="s">
        <v>157</v>
      </c>
      <c r="H121" s="176">
        <v>160</v>
      </c>
      <c r="I121" s="177"/>
      <c r="J121" s="178">
        <f>ROUND(I121*H121,2)</f>
        <v>0</v>
      </c>
      <c r="K121" s="179"/>
      <c r="L121" s="38"/>
      <c r="M121" s="180" t="s">
        <v>3</v>
      </c>
      <c r="N121" s="181" t="s">
        <v>53</v>
      </c>
      <c r="O121" s="71"/>
      <c r="P121" s="182">
        <f>O121*H121</f>
        <v>0</v>
      </c>
      <c r="Q121" s="182">
        <v>0</v>
      </c>
      <c r="R121" s="182">
        <f>Q121*H121</f>
        <v>0</v>
      </c>
      <c r="S121" s="182">
        <v>0.28999999999999998</v>
      </c>
      <c r="T121" s="183">
        <f>S121*H121</f>
        <v>46.399999999999999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4" t="s">
        <v>158</v>
      </c>
      <c r="AT121" s="184" t="s">
        <v>154</v>
      </c>
      <c r="AU121" s="184" t="s">
        <v>22</v>
      </c>
      <c r="AY121" s="17" t="s">
        <v>152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17" t="s">
        <v>89</v>
      </c>
      <c r="BK121" s="185">
        <f>ROUND(I121*H121,2)</f>
        <v>0</v>
      </c>
      <c r="BL121" s="17" t="s">
        <v>158</v>
      </c>
      <c r="BM121" s="184" t="s">
        <v>193</v>
      </c>
    </row>
    <row r="122" s="2" customFormat="1">
      <c r="A122" s="37"/>
      <c r="B122" s="38"/>
      <c r="C122" s="37"/>
      <c r="D122" s="186" t="s">
        <v>160</v>
      </c>
      <c r="E122" s="37"/>
      <c r="F122" s="187" t="s">
        <v>186</v>
      </c>
      <c r="G122" s="37"/>
      <c r="H122" s="37"/>
      <c r="I122" s="188"/>
      <c r="J122" s="37"/>
      <c r="K122" s="37"/>
      <c r="L122" s="38"/>
      <c r="M122" s="189"/>
      <c r="N122" s="190"/>
      <c r="O122" s="71"/>
      <c r="P122" s="71"/>
      <c r="Q122" s="71"/>
      <c r="R122" s="71"/>
      <c r="S122" s="71"/>
      <c r="T122" s="72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7" t="s">
        <v>160</v>
      </c>
      <c r="AU122" s="17" t="s">
        <v>22</v>
      </c>
    </row>
    <row r="123" s="2" customFormat="1">
      <c r="A123" s="37"/>
      <c r="B123" s="38"/>
      <c r="C123" s="37"/>
      <c r="D123" s="191" t="s">
        <v>162</v>
      </c>
      <c r="E123" s="37"/>
      <c r="F123" s="192" t="s">
        <v>194</v>
      </c>
      <c r="G123" s="37"/>
      <c r="H123" s="37"/>
      <c r="I123" s="188"/>
      <c r="J123" s="37"/>
      <c r="K123" s="37"/>
      <c r="L123" s="38"/>
      <c r="M123" s="189"/>
      <c r="N123" s="190"/>
      <c r="O123" s="71"/>
      <c r="P123" s="71"/>
      <c r="Q123" s="71"/>
      <c r="R123" s="71"/>
      <c r="S123" s="71"/>
      <c r="T123" s="72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7" t="s">
        <v>162</v>
      </c>
      <c r="AU123" s="17" t="s">
        <v>22</v>
      </c>
    </row>
    <row r="124" s="13" customFormat="1">
      <c r="A124" s="13"/>
      <c r="B124" s="193"/>
      <c r="C124" s="13"/>
      <c r="D124" s="191" t="s">
        <v>164</v>
      </c>
      <c r="E124" s="194" t="s">
        <v>3</v>
      </c>
      <c r="F124" s="195" t="s">
        <v>169</v>
      </c>
      <c r="G124" s="13"/>
      <c r="H124" s="196">
        <v>160</v>
      </c>
      <c r="I124" s="197"/>
      <c r="J124" s="13"/>
      <c r="K124" s="13"/>
      <c r="L124" s="193"/>
      <c r="M124" s="198"/>
      <c r="N124" s="199"/>
      <c r="O124" s="199"/>
      <c r="P124" s="199"/>
      <c r="Q124" s="199"/>
      <c r="R124" s="199"/>
      <c r="S124" s="199"/>
      <c r="T124" s="20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94" t="s">
        <v>164</v>
      </c>
      <c r="AU124" s="194" t="s">
        <v>22</v>
      </c>
      <c r="AV124" s="13" t="s">
        <v>22</v>
      </c>
      <c r="AW124" s="13" t="s">
        <v>43</v>
      </c>
      <c r="AX124" s="13" t="s">
        <v>82</v>
      </c>
      <c r="AY124" s="194" t="s">
        <v>152</v>
      </c>
    </row>
    <row r="125" s="14" customFormat="1">
      <c r="A125" s="14"/>
      <c r="B125" s="201"/>
      <c r="C125" s="14"/>
      <c r="D125" s="191" t="s">
        <v>164</v>
      </c>
      <c r="E125" s="202" t="s">
        <v>3</v>
      </c>
      <c r="F125" s="203" t="s">
        <v>166</v>
      </c>
      <c r="G125" s="14"/>
      <c r="H125" s="204">
        <v>160</v>
      </c>
      <c r="I125" s="205"/>
      <c r="J125" s="14"/>
      <c r="K125" s="14"/>
      <c r="L125" s="201"/>
      <c r="M125" s="206"/>
      <c r="N125" s="207"/>
      <c r="O125" s="207"/>
      <c r="P125" s="207"/>
      <c r="Q125" s="207"/>
      <c r="R125" s="207"/>
      <c r="S125" s="207"/>
      <c r="T125" s="208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02" t="s">
        <v>164</v>
      </c>
      <c r="AU125" s="202" t="s">
        <v>22</v>
      </c>
      <c r="AV125" s="14" t="s">
        <v>158</v>
      </c>
      <c r="AW125" s="14" t="s">
        <v>43</v>
      </c>
      <c r="AX125" s="14" t="s">
        <v>89</v>
      </c>
      <c r="AY125" s="202" t="s">
        <v>152</v>
      </c>
    </row>
    <row r="126" s="2" customFormat="1" ht="24.15" customHeight="1">
      <c r="A126" s="37"/>
      <c r="B126" s="171"/>
      <c r="C126" s="172" t="s">
        <v>195</v>
      </c>
      <c r="D126" s="172" t="s">
        <v>154</v>
      </c>
      <c r="E126" s="173" t="s">
        <v>196</v>
      </c>
      <c r="F126" s="174" t="s">
        <v>197</v>
      </c>
      <c r="G126" s="175" t="s">
        <v>157</v>
      </c>
      <c r="H126" s="176">
        <v>41</v>
      </c>
      <c r="I126" s="177"/>
      <c r="J126" s="178">
        <f>ROUND(I126*H126,2)</f>
        <v>0</v>
      </c>
      <c r="K126" s="179"/>
      <c r="L126" s="38"/>
      <c r="M126" s="180" t="s">
        <v>3</v>
      </c>
      <c r="N126" s="181" t="s">
        <v>53</v>
      </c>
      <c r="O126" s="71"/>
      <c r="P126" s="182">
        <f>O126*H126</f>
        <v>0</v>
      </c>
      <c r="Q126" s="182">
        <v>0</v>
      </c>
      <c r="R126" s="182">
        <f>Q126*H126</f>
        <v>0</v>
      </c>
      <c r="S126" s="182">
        <v>0.28999999999999998</v>
      </c>
      <c r="T126" s="183">
        <f>S126*H126</f>
        <v>11.889999999999999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4" t="s">
        <v>158</v>
      </c>
      <c r="AT126" s="184" t="s">
        <v>154</v>
      </c>
      <c r="AU126" s="184" t="s">
        <v>22</v>
      </c>
      <c r="AY126" s="17" t="s">
        <v>152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17" t="s">
        <v>89</v>
      </c>
      <c r="BK126" s="185">
        <f>ROUND(I126*H126,2)</f>
        <v>0</v>
      </c>
      <c r="BL126" s="17" t="s">
        <v>158</v>
      </c>
      <c r="BM126" s="184" t="s">
        <v>198</v>
      </c>
    </row>
    <row r="127" s="2" customFormat="1">
      <c r="A127" s="37"/>
      <c r="B127" s="38"/>
      <c r="C127" s="37"/>
      <c r="D127" s="186" t="s">
        <v>160</v>
      </c>
      <c r="E127" s="37"/>
      <c r="F127" s="187" t="s">
        <v>199</v>
      </c>
      <c r="G127" s="37"/>
      <c r="H127" s="37"/>
      <c r="I127" s="188"/>
      <c r="J127" s="37"/>
      <c r="K127" s="37"/>
      <c r="L127" s="38"/>
      <c r="M127" s="189"/>
      <c r="N127" s="190"/>
      <c r="O127" s="71"/>
      <c r="P127" s="71"/>
      <c r="Q127" s="71"/>
      <c r="R127" s="71"/>
      <c r="S127" s="71"/>
      <c r="T127" s="72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7" t="s">
        <v>160</v>
      </c>
      <c r="AU127" s="17" t="s">
        <v>22</v>
      </c>
    </row>
    <row r="128" s="2" customFormat="1">
      <c r="A128" s="37"/>
      <c r="B128" s="38"/>
      <c r="C128" s="37"/>
      <c r="D128" s="191" t="s">
        <v>162</v>
      </c>
      <c r="E128" s="37"/>
      <c r="F128" s="192" t="s">
        <v>194</v>
      </c>
      <c r="G128" s="37"/>
      <c r="H128" s="37"/>
      <c r="I128" s="188"/>
      <c r="J128" s="37"/>
      <c r="K128" s="37"/>
      <c r="L128" s="38"/>
      <c r="M128" s="189"/>
      <c r="N128" s="190"/>
      <c r="O128" s="71"/>
      <c r="P128" s="71"/>
      <c r="Q128" s="71"/>
      <c r="R128" s="71"/>
      <c r="S128" s="71"/>
      <c r="T128" s="72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7" t="s">
        <v>162</v>
      </c>
      <c r="AU128" s="17" t="s">
        <v>22</v>
      </c>
    </row>
    <row r="129" s="13" customFormat="1">
      <c r="A129" s="13"/>
      <c r="B129" s="193"/>
      <c r="C129" s="13"/>
      <c r="D129" s="191" t="s">
        <v>164</v>
      </c>
      <c r="E129" s="194" t="s">
        <v>3</v>
      </c>
      <c r="F129" s="195" t="s">
        <v>200</v>
      </c>
      <c r="G129" s="13"/>
      <c r="H129" s="196">
        <v>41</v>
      </c>
      <c r="I129" s="197"/>
      <c r="J129" s="13"/>
      <c r="K129" s="13"/>
      <c r="L129" s="193"/>
      <c r="M129" s="198"/>
      <c r="N129" s="199"/>
      <c r="O129" s="199"/>
      <c r="P129" s="199"/>
      <c r="Q129" s="199"/>
      <c r="R129" s="199"/>
      <c r="S129" s="199"/>
      <c r="T129" s="20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4" t="s">
        <v>164</v>
      </c>
      <c r="AU129" s="194" t="s">
        <v>22</v>
      </c>
      <c r="AV129" s="13" t="s">
        <v>22</v>
      </c>
      <c r="AW129" s="13" t="s">
        <v>43</v>
      </c>
      <c r="AX129" s="13" t="s">
        <v>82</v>
      </c>
      <c r="AY129" s="194" t="s">
        <v>152</v>
      </c>
    </row>
    <row r="130" s="14" customFormat="1">
      <c r="A130" s="14"/>
      <c r="B130" s="201"/>
      <c r="C130" s="14"/>
      <c r="D130" s="191" t="s">
        <v>164</v>
      </c>
      <c r="E130" s="202" t="s">
        <v>3</v>
      </c>
      <c r="F130" s="203" t="s">
        <v>166</v>
      </c>
      <c r="G130" s="14"/>
      <c r="H130" s="204">
        <v>41</v>
      </c>
      <c r="I130" s="205"/>
      <c r="J130" s="14"/>
      <c r="K130" s="14"/>
      <c r="L130" s="201"/>
      <c r="M130" s="206"/>
      <c r="N130" s="207"/>
      <c r="O130" s="207"/>
      <c r="P130" s="207"/>
      <c r="Q130" s="207"/>
      <c r="R130" s="207"/>
      <c r="S130" s="207"/>
      <c r="T130" s="20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02" t="s">
        <v>164</v>
      </c>
      <c r="AU130" s="202" t="s">
        <v>22</v>
      </c>
      <c r="AV130" s="14" t="s">
        <v>158</v>
      </c>
      <c r="AW130" s="14" t="s">
        <v>43</v>
      </c>
      <c r="AX130" s="14" t="s">
        <v>89</v>
      </c>
      <c r="AY130" s="202" t="s">
        <v>152</v>
      </c>
    </row>
    <row r="131" s="2" customFormat="1" ht="24.15" customHeight="1">
      <c r="A131" s="37"/>
      <c r="B131" s="171"/>
      <c r="C131" s="172" t="s">
        <v>201</v>
      </c>
      <c r="D131" s="172" t="s">
        <v>154</v>
      </c>
      <c r="E131" s="173" t="s">
        <v>196</v>
      </c>
      <c r="F131" s="174" t="s">
        <v>197</v>
      </c>
      <c r="G131" s="175" t="s">
        <v>157</v>
      </c>
      <c r="H131" s="176">
        <v>10</v>
      </c>
      <c r="I131" s="177"/>
      <c r="J131" s="178">
        <f>ROUND(I131*H131,2)</f>
        <v>0</v>
      </c>
      <c r="K131" s="179"/>
      <c r="L131" s="38"/>
      <c r="M131" s="180" t="s">
        <v>3</v>
      </c>
      <c r="N131" s="181" t="s">
        <v>53</v>
      </c>
      <c r="O131" s="71"/>
      <c r="P131" s="182">
        <f>O131*H131</f>
        <v>0</v>
      </c>
      <c r="Q131" s="182">
        <v>0</v>
      </c>
      <c r="R131" s="182">
        <f>Q131*H131</f>
        <v>0</v>
      </c>
      <c r="S131" s="182">
        <v>0.28999999999999998</v>
      </c>
      <c r="T131" s="183">
        <f>S131*H131</f>
        <v>2.8999999999999999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4" t="s">
        <v>158</v>
      </c>
      <c r="AT131" s="184" t="s">
        <v>154</v>
      </c>
      <c r="AU131" s="184" t="s">
        <v>22</v>
      </c>
      <c r="AY131" s="17" t="s">
        <v>152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7" t="s">
        <v>89</v>
      </c>
      <c r="BK131" s="185">
        <f>ROUND(I131*H131,2)</f>
        <v>0</v>
      </c>
      <c r="BL131" s="17" t="s">
        <v>158</v>
      </c>
      <c r="BM131" s="184" t="s">
        <v>202</v>
      </c>
    </row>
    <row r="132" s="2" customFormat="1">
      <c r="A132" s="37"/>
      <c r="B132" s="38"/>
      <c r="C132" s="37"/>
      <c r="D132" s="186" t="s">
        <v>160</v>
      </c>
      <c r="E132" s="37"/>
      <c r="F132" s="187" t="s">
        <v>199</v>
      </c>
      <c r="G132" s="37"/>
      <c r="H132" s="37"/>
      <c r="I132" s="188"/>
      <c r="J132" s="37"/>
      <c r="K132" s="37"/>
      <c r="L132" s="38"/>
      <c r="M132" s="189"/>
      <c r="N132" s="190"/>
      <c r="O132" s="71"/>
      <c r="P132" s="71"/>
      <c r="Q132" s="71"/>
      <c r="R132" s="71"/>
      <c r="S132" s="71"/>
      <c r="T132" s="72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7" t="s">
        <v>160</v>
      </c>
      <c r="AU132" s="17" t="s">
        <v>22</v>
      </c>
    </row>
    <row r="133" s="2" customFormat="1">
      <c r="A133" s="37"/>
      <c r="B133" s="38"/>
      <c r="C133" s="37"/>
      <c r="D133" s="191" t="s">
        <v>162</v>
      </c>
      <c r="E133" s="37"/>
      <c r="F133" s="192" t="s">
        <v>203</v>
      </c>
      <c r="G133" s="37"/>
      <c r="H133" s="37"/>
      <c r="I133" s="188"/>
      <c r="J133" s="37"/>
      <c r="K133" s="37"/>
      <c r="L133" s="38"/>
      <c r="M133" s="189"/>
      <c r="N133" s="190"/>
      <c r="O133" s="71"/>
      <c r="P133" s="71"/>
      <c r="Q133" s="71"/>
      <c r="R133" s="71"/>
      <c r="S133" s="71"/>
      <c r="T133" s="72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7" t="s">
        <v>162</v>
      </c>
      <c r="AU133" s="17" t="s">
        <v>22</v>
      </c>
    </row>
    <row r="134" s="13" customFormat="1">
      <c r="A134" s="13"/>
      <c r="B134" s="193"/>
      <c r="C134" s="13"/>
      <c r="D134" s="191" t="s">
        <v>164</v>
      </c>
      <c r="E134" s="194" t="s">
        <v>3</v>
      </c>
      <c r="F134" s="195" t="s">
        <v>176</v>
      </c>
      <c r="G134" s="13"/>
      <c r="H134" s="196">
        <v>10</v>
      </c>
      <c r="I134" s="197"/>
      <c r="J134" s="13"/>
      <c r="K134" s="13"/>
      <c r="L134" s="193"/>
      <c r="M134" s="198"/>
      <c r="N134" s="199"/>
      <c r="O134" s="199"/>
      <c r="P134" s="199"/>
      <c r="Q134" s="199"/>
      <c r="R134" s="199"/>
      <c r="S134" s="199"/>
      <c r="T134" s="20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4" t="s">
        <v>164</v>
      </c>
      <c r="AU134" s="194" t="s">
        <v>22</v>
      </c>
      <c r="AV134" s="13" t="s">
        <v>22</v>
      </c>
      <c r="AW134" s="13" t="s">
        <v>43</v>
      </c>
      <c r="AX134" s="13" t="s">
        <v>82</v>
      </c>
      <c r="AY134" s="194" t="s">
        <v>152</v>
      </c>
    </row>
    <row r="135" s="14" customFormat="1">
      <c r="A135" s="14"/>
      <c r="B135" s="201"/>
      <c r="C135" s="14"/>
      <c r="D135" s="191" t="s">
        <v>164</v>
      </c>
      <c r="E135" s="202" t="s">
        <v>3</v>
      </c>
      <c r="F135" s="203" t="s">
        <v>166</v>
      </c>
      <c r="G135" s="14"/>
      <c r="H135" s="204">
        <v>10</v>
      </c>
      <c r="I135" s="205"/>
      <c r="J135" s="14"/>
      <c r="K135" s="14"/>
      <c r="L135" s="201"/>
      <c r="M135" s="206"/>
      <c r="N135" s="207"/>
      <c r="O135" s="207"/>
      <c r="P135" s="207"/>
      <c r="Q135" s="207"/>
      <c r="R135" s="207"/>
      <c r="S135" s="207"/>
      <c r="T135" s="20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02" t="s">
        <v>164</v>
      </c>
      <c r="AU135" s="202" t="s">
        <v>22</v>
      </c>
      <c r="AV135" s="14" t="s">
        <v>158</v>
      </c>
      <c r="AW135" s="14" t="s">
        <v>43</v>
      </c>
      <c r="AX135" s="14" t="s">
        <v>89</v>
      </c>
      <c r="AY135" s="202" t="s">
        <v>152</v>
      </c>
    </row>
    <row r="136" s="2" customFormat="1" ht="24.15" customHeight="1">
      <c r="A136" s="37"/>
      <c r="B136" s="171"/>
      <c r="C136" s="172" t="s">
        <v>176</v>
      </c>
      <c r="D136" s="172" t="s">
        <v>154</v>
      </c>
      <c r="E136" s="173" t="s">
        <v>204</v>
      </c>
      <c r="F136" s="174" t="s">
        <v>205</v>
      </c>
      <c r="G136" s="175" t="s">
        <v>157</v>
      </c>
      <c r="H136" s="176">
        <v>1</v>
      </c>
      <c r="I136" s="177"/>
      <c r="J136" s="178">
        <f>ROUND(I136*H136,2)</f>
        <v>0</v>
      </c>
      <c r="K136" s="179"/>
      <c r="L136" s="38"/>
      <c r="M136" s="180" t="s">
        <v>3</v>
      </c>
      <c r="N136" s="181" t="s">
        <v>53</v>
      </c>
      <c r="O136" s="71"/>
      <c r="P136" s="182">
        <f>O136*H136</f>
        <v>0</v>
      </c>
      <c r="Q136" s="182">
        <v>0</v>
      </c>
      <c r="R136" s="182">
        <f>Q136*H136</f>
        <v>0</v>
      </c>
      <c r="S136" s="182">
        <v>0.44</v>
      </c>
      <c r="T136" s="183">
        <f>S136*H136</f>
        <v>0.44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4" t="s">
        <v>158</v>
      </c>
      <c r="AT136" s="184" t="s">
        <v>154</v>
      </c>
      <c r="AU136" s="184" t="s">
        <v>22</v>
      </c>
      <c r="AY136" s="17" t="s">
        <v>152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17" t="s">
        <v>89</v>
      </c>
      <c r="BK136" s="185">
        <f>ROUND(I136*H136,2)</f>
        <v>0</v>
      </c>
      <c r="BL136" s="17" t="s">
        <v>158</v>
      </c>
      <c r="BM136" s="184" t="s">
        <v>206</v>
      </c>
    </row>
    <row r="137" s="2" customFormat="1">
      <c r="A137" s="37"/>
      <c r="B137" s="38"/>
      <c r="C137" s="37"/>
      <c r="D137" s="186" t="s">
        <v>160</v>
      </c>
      <c r="E137" s="37"/>
      <c r="F137" s="187" t="s">
        <v>207</v>
      </c>
      <c r="G137" s="37"/>
      <c r="H137" s="37"/>
      <c r="I137" s="188"/>
      <c r="J137" s="37"/>
      <c r="K137" s="37"/>
      <c r="L137" s="38"/>
      <c r="M137" s="189"/>
      <c r="N137" s="190"/>
      <c r="O137" s="71"/>
      <c r="P137" s="71"/>
      <c r="Q137" s="71"/>
      <c r="R137" s="71"/>
      <c r="S137" s="71"/>
      <c r="T137" s="72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7" t="s">
        <v>160</v>
      </c>
      <c r="AU137" s="17" t="s">
        <v>22</v>
      </c>
    </row>
    <row r="138" s="2" customFormat="1">
      <c r="A138" s="37"/>
      <c r="B138" s="38"/>
      <c r="C138" s="37"/>
      <c r="D138" s="191" t="s">
        <v>162</v>
      </c>
      <c r="E138" s="37"/>
      <c r="F138" s="192" t="s">
        <v>208</v>
      </c>
      <c r="G138" s="37"/>
      <c r="H138" s="37"/>
      <c r="I138" s="188"/>
      <c r="J138" s="37"/>
      <c r="K138" s="37"/>
      <c r="L138" s="38"/>
      <c r="M138" s="189"/>
      <c r="N138" s="190"/>
      <c r="O138" s="71"/>
      <c r="P138" s="71"/>
      <c r="Q138" s="71"/>
      <c r="R138" s="71"/>
      <c r="S138" s="71"/>
      <c r="T138" s="72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7" t="s">
        <v>162</v>
      </c>
      <c r="AU138" s="17" t="s">
        <v>22</v>
      </c>
    </row>
    <row r="139" s="13" customFormat="1">
      <c r="A139" s="13"/>
      <c r="B139" s="193"/>
      <c r="C139" s="13"/>
      <c r="D139" s="191" t="s">
        <v>164</v>
      </c>
      <c r="E139" s="194" t="s">
        <v>3</v>
      </c>
      <c r="F139" s="195" t="s">
        <v>89</v>
      </c>
      <c r="G139" s="13"/>
      <c r="H139" s="196">
        <v>1</v>
      </c>
      <c r="I139" s="197"/>
      <c r="J139" s="13"/>
      <c r="K139" s="13"/>
      <c r="L139" s="193"/>
      <c r="M139" s="198"/>
      <c r="N139" s="199"/>
      <c r="O139" s="199"/>
      <c r="P139" s="199"/>
      <c r="Q139" s="199"/>
      <c r="R139" s="199"/>
      <c r="S139" s="199"/>
      <c r="T139" s="20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4" t="s">
        <v>164</v>
      </c>
      <c r="AU139" s="194" t="s">
        <v>22</v>
      </c>
      <c r="AV139" s="13" t="s">
        <v>22</v>
      </c>
      <c r="AW139" s="13" t="s">
        <v>43</v>
      </c>
      <c r="AX139" s="13" t="s">
        <v>82</v>
      </c>
      <c r="AY139" s="194" t="s">
        <v>152</v>
      </c>
    </row>
    <row r="140" s="14" customFormat="1">
      <c r="A140" s="14"/>
      <c r="B140" s="201"/>
      <c r="C140" s="14"/>
      <c r="D140" s="191" t="s">
        <v>164</v>
      </c>
      <c r="E140" s="202" t="s">
        <v>3</v>
      </c>
      <c r="F140" s="203" t="s">
        <v>166</v>
      </c>
      <c r="G140" s="14"/>
      <c r="H140" s="204">
        <v>1</v>
      </c>
      <c r="I140" s="205"/>
      <c r="J140" s="14"/>
      <c r="K140" s="14"/>
      <c r="L140" s="201"/>
      <c r="M140" s="206"/>
      <c r="N140" s="207"/>
      <c r="O140" s="207"/>
      <c r="P140" s="207"/>
      <c r="Q140" s="207"/>
      <c r="R140" s="207"/>
      <c r="S140" s="207"/>
      <c r="T140" s="208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02" t="s">
        <v>164</v>
      </c>
      <c r="AU140" s="202" t="s">
        <v>22</v>
      </c>
      <c r="AV140" s="14" t="s">
        <v>158</v>
      </c>
      <c r="AW140" s="14" t="s">
        <v>43</v>
      </c>
      <c r="AX140" s="14" t="s">
        <v>89</v>
      </c>
      <c r="AY140" s="202" t="s">
        <v>152</v>
      </c>
    </row>
    <row r="141" s="2" customFormat="1" ht="24.15" customHeight="1">
      <c r="A141" s="37"/>
      <c r="B141" s="171"/>
      <c r="C141" s="172" t="s">
        <v>209</v>
      </c>
      <c r="D141" s="172" t="s">
        <v>154</v>
      </c>
      <c r="E141" s="173" t="s">
        <v>204</v>
      </c>
      <c r="F141" s="174" t="s">
        <v>205</v>
      </c>
      <c r="G141" s="175" t="s">
        <v>157</v>
      </c>
      <c r="H141" s="176">
        <v>10</v>
      </c>
      <c r="I141" s="177"/>
      <c r="J141" s="178">
        <f>ROUND(I141*H141,2)</f>
        <v>0</v>
      </c>
      <c r="K141" s="179"/>
      <c r="L141" s="38"/>
      <c r="M141" s="180" t="s">
        <v>3</v>
      </c>
      <c r="N141" s="181" t="s">
        <v>53</v>
      </c>
      <c r="O141" s="71"/>
      <c r="P141" s="182">
        <f>O141*H141</f>
        <v>0</v>
      </c>
      <c r="Q141" s="182">
        <v>0</v>
      </c>
      <c r="R141" s="182">
        <f>Q141*H141</f>
        <v>0</v>
      </c>
      <c r="S141" s="182">
        <v>0.44</v>
      </c>
      <c r="T141" s="183">
        <f>S141*H141</f>
        <v>4.4000000000000004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4" t="s">
        <v>158</v>
      </c>
      <c r="AT141" s="184" t="s">
        <v>154</v>
      </c>
      <c r="AU141" s="184" t="s">
        <v>22</v>
      </c>
      <c r="AY141" s="17" t="s">
        <v>152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17" t="s">
        <v>89</v>
      </c>
      <c r="BK141" s="185">
        <f>ROUND(I141*H141,2)</f>
        <v>0</v>
      </c>
      <c r="BL141" s="17" t="s">
        <v>158</v>
      </c>
      <c r="BM141" s="184" t="s">
        <v>210</v>
      </c>
    </row>
    <row r="142" s="2" customFormat="1">
      <c r="A142" s="37"/>
      <c r="B142" s="38"/>
      <c r="C142" s="37"/>
      <c r="D142" s="186" t="s">
        <v>160</v>
      </c>
      <c r="E142" s="37"/>
      <c r="F142" s="187" t="s">
        <v>207</v>
      </c>
      <c r="G142" s="37"/>
      <c r="H142" s="37"/>
      <c r="I142" s="188"/>
      <c r="J142" s="37"/>
      <c r="K142" s="37"/>
      <c r="L142" s="38"/>
      <c r="M142" s="189"/>
      <c r="N142" s="190"/>
      <c r="O142" s="71"/>
      <c r="P142" s="71"/>
      <c r="Q142" s="71"/>
      <c r="R142" s="71"/>
      <c r="S142" s="71"/>
      <c r="T142" s="72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7" t="s">
        <v>160</v>
      </c>
      <c r="AU142" s="17" t="s">
        <v>22</v>
      </c>
    </row>
    <row r="143" s="2" customFormat="1">
      <c r="A143" s="37"/>
      <c r="B143" s="38"/>
      <c r="C143" s="37"/>
      <c r="D143" s="191" t="s">
        <v>162</v>
      </c>
      <c r="E143" s="37"/>
      <c r="F143" s="192" t="s">
        <v>181</v>
      </c>
      <c r="G143" s="37"/>
      <c r="H143" s="37"/>
      <c r="I143" s="188"/>
      <c r="J143" s="37"/>
      <c r="K143" s="37"/>
      <c r="L143" s="38"/>
      <c r="M143" s="189"/>
      <c r="N143" s="190"/>
      <c r="O143" s="71"/>
      <c r="P143" s="71"/>
      <c r="Q143" s="71"/>
      <c r="R143" s="71"/>
      <c r="S143" s="71"/>
      <c r="T143" s="72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7" t="s">
        <v>162</v>
      </c>
      <c r="AU143" s="17" t="s">
        <v>22</v>
      </c>
    </row>
    <row r="144" s="13" customFormat="1">
      <c r="A144" s="13"/>
      <c r="B144" s="193"/>
      <c r="C144" s="13"/>
      <c r="D144" s="191" t="s">
        <v>164</v>
      </c>
      <c r="E144" s="194" t="s">
        <v>3</v>
      </c>
      <c r="F144" s="195" t="s">
        <v>176</v>
      </c>
      <c r="G144" s="13"/>
      <c r="H144" s="196">
        <v>10</v>
      </c>
      <c r="I144" s="197"/>
      <c r="J144" s="13"/>
      <c r="K144" s="13"/>
      <c r="L144" s="193"/>
      <c r="M144" s="198"/>
      <c r="N144" s="199"/>
      <c r="O144" s="199"/>
      <c r="P144" s="199"/>
      <c r="Q144" s="199"/>
      <c r="R144" s="199"/>
      <c r="S144" s="199"/>
      <c r="T144" s="20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4" t="s">
        <v>164</v>
      </c>
      <c r="AU144" s="194" t="s">
        <v>22</v>
      </c>
      <c r="AV144" s="13" t="s">
        <v>22</v>
      </c>
      <c r="AW144" s="13" t="s">
        <v>43</v>
      </c>
      <c r="AX144" s="13" t="s">
        <v>82</v>
      </c>
      <c r="AY144" s="194" t="s">
        <v>152</v>
      </c>
    </row>
    <row r="145" s="14" customFormat="1">
      <c r="A145" s="14"/>
      <c r="B145" s="201"/>
      <c r="C145" s="14"/>
      <c r="D145" s="191" t="s">
        <v>164</v>
      </c>
      <c r="E145" s="202" t="s">
        <v>3</v>
      </c>
      <c r="F145" s="203" t="s">
        <v>166</v>
      </c>
      <c r="G145" s="14"/>
      <c r="H145" s="204">
        <v>10</v>
      </c>
      <c r="I145" s="205"/>
      <c r="J145" s="14"/>
      <c r="K145" s="14"/>
      <c r="L145" s="201"/>
      <c r="M145" s="206"/>
      <c r="N145" s="207"/>
      <c r="O145" s="207"/>
      <c r="P145" s="207"/>
      <c r="Q145" s="207"/>
      <c r="R145" s="207"/>
      <c r="S145" s="207"/>
      <c r="T145" s="208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02" t="s">
        <v>164</v>
      </c>
      <c r="AU145" s="202" t="s">
        <v>22</v>
      </c>
      <c r="AV145" s="14" t="s">
        <v>158</v>
      </c>
      <c r="AW145" s="14" t="s">
        <v>43</v>
      </c>
      <c r="AX145" s="14" t="s">
        <v>89</v>
      </c>
      <c r="AY145" s="202" t="s">
        <v>152</v>
      </c>
    </row>
    <row r="146" s="2" customFormat="1" ht="24.15" customHeight="1">
      <c r="A146" s="37"/>
      <c r="B146" s="171"/>
      <c r="C146" s="172" t="s">
        <v>211</v>
      </c>
      <c r="D146" s="172" t="s">
        <v>154</v>
      </c>
      <c r="E146" s="173" t="s">
        <v>212</v>
      </c>
      <c r="F146" s="174" t="s">
        <v>213</v>
      </c>
      <c r="G146" s="175" t="s">
        <v>157</v>
      </c>
      <c r="H146" s="176">
        <v>4</v>
      </c>
      <c r="I146" s="177"/>
      <c r="J146" s="178">
        <f>ROUND(I146*H146,2)</f>
        <v>0</v>
      </c>
      <c r="K146" s="179"/>
      <c r="L146" s="38"/>
      <c r="M146" s="180" t="s">
        <v>3</v>
      </c>
      <c r="N146" s="181" t="s">
        <v>53</v>
      </c>
      <c r="O146" s="71"/>
      <c r="P146" s="182">
        <f>O146*H146</f>
        <v>0</v>
      </c>
      <c r="Q146" s="182">
        <v>0</v>
      </c>
      <c r="R146" s="182">
        <f>Q146*H146</f>
        <v>0</v>
      </c>
      <c r="S146" s="182">
        <v>0.57999999999999996</v>
      </c>
      <c r="T146" s="183">
        <f>S146*H146</f>
        <v>2.3199999999999998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4" t="s">
        <v>158</v>
      </c>
      <c r="AT146" s="184" t="s">
        <v>154</v>
      </c>
      <c r="AU146" s="184" t="s">
        <v>22</v>
      </c>
      <c r="AY146" s="17" t="s">
        <v>152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17" t="s">
        <v>89</v>
      </c>
      <c r="BK146" s="185">
        <f>ROUND(I146*H146,2)</f>
        <v>0</v>
      </c>
      <c r="BL146" s="17" t="s">
        <v>158</v>
      </c>
      <c r="BM146" s="184" t="s">
        <v>214</v>
      </c>
    </row>
    <row r="147" s="2" customFormat="1">
      <c r="A147" s="37"/>
      <c r="B147" s="38"/>
      <c r="C147" s="37"/>
      <c r="D147" s="186" t="s">
        <v>160</v>
      </c>
      <c r="E147" s="37"/>
      <c r="F147" s="187" t="s">
        <v>215</v>
      </c>
      <c r="G147" s="37"/>
      <c r="H147" s="37"/>
      <c r="I147" s="188"/>
      <c r="J147" s="37"/>
      <c r="K147" s="37"/>
      <c r="L147" s="38"/>
      <c r="M147" s="189"/>
      <c r="N147" s="190"/>
      <c r="O147" s="71"/>
      <c r="P147" s="71"/>
      <c r="Q147" s="71"/>
      <c r="R147" s="71"/>
      <c r="S147" s="71"/>
      <c r="T147" s="72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7" t="s">
        <v>160</v>
      </c>
      <c r="AU147" s="17" t="s">
        <v>22</v>
      </c>
    </row>
    <row r="148" s="2" customFormat="1">
      <c r="A148" s="37"/>
      <c r="B148" s="38"/>
      <c r="C148" s="37"/>
      <c r="D148" s="191" t="s">
        <v>162</v>
      </c>
      <c r="E148" s="37"/>
      <c r="F148" s="192" t="s">
        <v>216</v>
      </c>
      <c r="G148" s="37"/>
      <c r="H148" s="37"/>
      <c r="I148" s="188"/>
      <c r="J148" s="37"/>
      <c r="K148" s="37"/>
      <c r="L148" s="38"/>
      <c r="M148" s="189"/>
      <c r="N148" s="190"/>
      <c r="O148" s="71"/>
      <c r="P148" s="71"/>
      <c r="Q148" s="71"/>
      <c r="R148" s="71"/>
      <c r="S148" s="71"/>
      <c r="T148" s="72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7" t="s">
        <v>162</v>
      </c>
      <c r="AU148" s="17" t="s">
        <v>22</v>
      </c>
    </row>
    <row r="149" s="13" customFormat="1">
      <c r="A149" s="13"/>
      <c r="B149" s="193"/>
      <c r="C149" s="13"/>
      <c r="D149" s="191" t="s">
        <v>164</v>
      </c>
      <c r="E149" s="194" t="s">
        <v>3</v>
      </c>
      <c r="F149" s="195" t="s">
        <v>217</v>
      </c>
      <c r="G149" s="13"/>
      <c r="H149" s="196">
        <v>4</v>
      </c>
      <c r="I149" s="197"/>
      <c r="J149" s="13"/>
      <c r="K149" s="13"/>
      <c r="L149" s="193"/>
      <c r="M149" s="198"/>
      <c r="N149" s="199"/>
      <c r="O149" s="199"/>
      <c r="P149" s="199"/>
      <c r="Q149" s="199"/>
      <c r="R149" s="199"/>
      <c r="S149" s="199"/>
      <c r="T149" s="200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4" t="s">
        <v>164</v>
      </c>
      <c r="AU149" s="194" t="s">
        <v>22</v>
      </c>
      <c r="AV149" s="13" t="s">
        <v>22</v>
      </c>
      <c r="AW149" s="13" t="s">
        <v>43</v>
      </c>
      <c r="AX149" s="13" t="s">
        <v>82</v>
      </c>
      <c r="AY149" s="194" t="s">
        <v>152</v>
      </c>
    </row>
    <row r="150" s="14" customFormat="1">
      <c r="A150" s="14"/>
      <c r="B150" s="201"/>
      <c r="C150" s="14"/>
      <c r="D150" s="191" t="s">
        <v>164</v>
      </c>
      <c r="E150" s="202" t="s">
        <v>3</v>
      </c>
      <c r="F150" s="203" t="s">
        <v>166</v>
      </c>
      <c r="G150" s="14"/>
      <c r="H150" s="204">
        <v>4</v>
      </c>
      <c r="I150" s="205"/>
      <c r="J150" s="14"/>
      <c r="K150" s="14"/>
      <c r="L150" s="201"/>
      <c r="M150" s="206"/>
      <c r="N150" s="207"/>
      <c r="O150" s="207"/>
      <c r="P150" s="207"/>
      <c r="Q150" s="207"/>
      <c r="R150" s="207"/>
      <c r="S150" s="207"/>
      <c r="T150" s="208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02" t="s">
        <v>164</v>
      </c>
      <c r="AU150" s="202" t="s">
        <v>22</v>
      </c>
      <c r="AV150" s="14" t="s">
        <v>158</v>
      </c>
      <c r="AW150" s="14" t="s">
        <v>43</v>
      </c>
      <c r="AX150" s="14" t="s">
        <v>89</v>
      </c>
      <c r="AY150" s="202" t="s">
        <v>152</v>
      </c>
    </row>
    <row r="151" s="2" customFormat="1" ht="24.15" customHeight="1">
      <c r="A151" s="37"/>
      <c r="B151" s="171"/>
      <c r="C151" s="172" t="s">
        <v>218</v>
      </c>
      <c r="D151" s="172" t="s">
        <v>154</v>
      </c>
      <c r="E151" s="173" t="s">
        <v>219</v>
      </c>
      <c r="F151" s="174" t="s">
        <v>220</v>
      </c>
      <c r="G151" s="175" t="s">
        <v>157</v>
      </c>
      <c r="H151" s="176">
        <v>41</v>
      </c>
      <c r="I151" s="177"/>
      <c r="J151" s="178">
        <f>ROUND(I151*H151,2)</f>
        <v>0</v>
      </c>
      <c r="K151" s="179"/>
      <c r="L151" s="38"/>
      <c r="M151" s="180" t="s">
        <v>3</v>
      </c>
      <c r="N151" s="181" t="s">
        <v>53</v>
      </c>
      <c r="O151" s="71"/>
      <c r="P151" s="182">
        <f>O151*H151</f>
        <v>0</v>
      </c>
      <c r="Q151" s="182">
        <v>0</v>
      </c>
      <c r="R151" s="182">
        <f>Q151*H151</f>
        <v>0</v>
      </c>
      <c r="S151" s="182">
        <v>0.32500000000000001</v>
      </c>
      <c r="T151" s="183">
        <f>S151*H151</f>
        <v>13.325000000000001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158</v>
      </c>
      <c r="AT151" s="184" t="s">
        <v>154</v>
      </c>
      <c r="AU151" s="184" t="s">
        <v>22</v>
      </c>
      <c r="AY151" s="17" t="s">
        <v>152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17" t="s">
        <v>89</v>
      </c>
      <c r="BK151" s="185">
        <f>ROUND(I151*H151,2)</f>
        <v>0</v>
      </c>
      <c r="BL151" s="17" t="s">
        <v>158</v>
      </c>
      <c r="BM151" s="184" t="s">
        <v>221</v>
      </c>
    </row>
    <row r="152" s="2" customFormat="1">
      <c r="A152" s="37"/>
      <c r="B152" s="38"/>
      <c r="C152" s="37"/>
      <c r="D152" s="186" t="s">
        <v>160</v>
      </c>
      <c r="E152" s="37"/>
      <c r="F152" s="187" t="s">
        <v>222</v>
      </c>
      <c r="G152" s="37"/>
      <c r="H152" s="37"/>
      <c r="I152" s="188"/>
      <c r="J152" s="37"/>
      <c r="K152" s="37"/>
      <c r="L152" s="38"/>
      <c r="M152" s="189"/>
      <c r="N152" s="190"/>
      <c r="O152" s="71"/>
      <c r="P152" s="71"/>
      <c r="Q152" s="71"/>
      <c r="R152" s="71"/>
      <c r="S152" s="71"/>
      <c r="T152" s="72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7" t="s">
        <v>160</v>
      </c>
      <c r="AU152" s="17" t="s">
        <v>22</v>
      </c>
    </row>
    <row r="153" s="2" customFormat="1">
      <c r="A153" s="37"/>
      <c r="B153" s="38"/>
      <c r="C153" s="37"/>
      <c r="D153" s="191" t="s">
        <v>162</v>
      </c>
      <c r="E153" s="37"/>
      <c r="F153" s="192" t="s">
        <v>194</v>
      </c>
      <c r="G153" s="37"/>
      <c r="H153" s="37"/>
      <c r="I153" s="188"/>
      <c r="J153" s="37"/>
      <c r="K153" s="37"/>
      <c r="L153" s="38"/>
      <c r="M153" s="189"/>
      <c r="N153" s="190"/>
      <c r="O153" s="71"/>
      <c r="P153" s="71"/>
      <c r="Q153" s="71"/>
      <c r="R153" s="71"/>
      <c r="S153" s="71"/>
      <c r="T153" s="72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7" t="s">
        <v>162</v>
      </c>
      <c r="AU153" s="17" t="s">
        <v>22</v>
      </c>
    </row>
    <row r="154" s="13" customFormat="1">
      <c r="A154" s="13"/>
      <c r="B154" s="193"/>
      <c r="C154" s="13"/>
      <c r="D154" s="191" t="s">
        <v>164</v>
      </c>
      <c r="E154" s="194" t="s">
        <v>3</v>
      </c>
      <c r="F154" s="195" t="s">
        <v>200</v>
      </c>
      <c r="G154" s="13"/>
      <c r="H154" s="196">
        <v>41</v>
      </c>
      <c r="I154" s="197"/>
      <c r="J154" s="13"/>
      <c r="K154" s="13"/>
      <c r="L154" s="193"/>
      <c r="M154" s="198"/>
      <c r="N154" s="199"/>
      <c r="O154" s="199"/>
      <c r="P154" s="199"/>
      <c r="Q154" s="199"/>
      <c r="R154" s="199"/>
      <c r="S154" s="199"/>
      <c r="T154" s="20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94" t="s">
        <v>164</v>
      </c>
      <c r="AU154" s="194" t="s">
        <v>22</v>
      </c>
      <c r="AV154" s="13" t="s">
        <v>22</v>
      </c>
      <c r="AW154" s="13" t="s">
        <v>43</v>
      </c>
      <c r="AX154" s="13" t="s">
        <v>82</v>
      </c>
      <c r="AY154" s="194" t="s">
        <v>152</v>
      </c>
    </row>
    <row r="155" s="14" customFormat="1">
      <c r="A155" s="14"/>
      <c r="B155" s="201"/>
      <c r="C155" s="14"/>
      <c r="D155" s="191" t="s">
        <v>164</v>
      </c>
      <c r="E155" s="202" t="s">
        <v>3</v>
      </c>
      <c r="F155" s="203" t="s">
        <v>166</v>
      </c>
      <c r="G155" s="14"/>
      <c r="H155" s="204">
        <v>41</v>
      </c>
      <c r="I155" s="205"/>
      <c r="J155" s="14"/>
      <c r="K155" s="14"/>
      <c r="L155" s="201"/>
      <c r="M155" s="206"/>
      <c r="N155" s="207"/>
      <c r="O155" s="207"/>
      <c r="P155" s="207"/>
      <c r="Q155" s="207"/>
      <c r="R155" s="207"/>
      <c r="S155" s="207"/>
      <c r="T155" s="208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02" t="s">
        <v>164</v>
      </c>
      <c r="AU155" s="202" t="s">
        <v>22</v>
      </c>
      <c r="AV155" s="14" t="s">
        <v>158</v>
      </c>
      <c r="AW155" s="14" t="s">
        <v>43</v>
      </c>
      <c r="AX155" s="14" t="s">
        <v>89</v>
      </c>
      <c r="AY155" s="202" t="s">
        <v>152</v>
      </c>
    </row>
    <row r="156" s="2" customFormat="1" ht="24.15" customHeight="1">
      <c r="A156" s="37"/>
      <c r="B156" s="171"/>
      <c r="C156" s="172" t="s">
        <v>223</v>
      </c>
      <c r="D156" s="172" t="s">
        <v>154</v>
      </c>
      <c r="E156" s="173" t="s">
        <v>224</v>
      </c>
      <c r="F156" s="174" t="s">
        <v>225</v>
      </c>
      <c r="G156" s="175" t="s">
        <v>157</v>
      </c>
      <c r="H156" s="176">
        <v>4</v>
      </c>
      <c r="I156" s="177"/>
      <c r="J156" s="178">
        <f>ROUND(I156*H156,2)</f>
        <v>0</v>
      </c>
      <c r="K156" s="179"/>
      <c r="L156" s="38"/>
      <c r="M156" s="180" t="s">
        <v>3</v>
      </c>
      <c r="N156" s="181" t="s">
        <v>53</v>
      </c>
      <c r="O156" s="71"/>
      <c r="P156" s="182">
        <f>O156*H156</f>
        <v>0</v>
      </c>
      <c r="Q156" s="182">
        <v>0</v>
      </c>
      <c r="R156" s="182">
        <f>Q156*H156</f>
        <v>0</v>
      </c>
      <c r="S156" s="182">
        <v>0.316</v>
      </c>
      <c r="T156" s="183">
        <f>S156*H156</f>
        <v>1.264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158</v>
      </c>
      <c r="AT156" s="184" t="s">
        <v>154</v>
      </c>
      <c r="AU156" s="184" t="s">
        <v>22</v>
      </c>
      <c r="AY156" s="17" t="s">
        <v>152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17" t="s">
        <v>89</v>
      </c>
      <c r="BK156" s="185">
        <f>ROUND(I156*H156,2)</f>
        <v>0</v>
      </c>
      <c r="BL156" s="17" t="s">
        <v>158</v>
      </c>
      <c r="BM156" s="184" t="s">
        <v>226</v>
      </c>
    </row>
    <row r="157" s="2" customFormat="1">
      <c r="A157" s="37"/>
      <c r="B157" s="38"/>
      <c r="C157" s="37"/>
      <c r="D157" s="186" t="s">
        <v>160</v>
      </c>
      <c r="E157" s="37"/>
      <c r="F157" s="187" t="s">
        <v>227</v>
      </c>
      <c r="G157" s="37"/>
      <c r="H157" s="37"/>
      <c r="I157" s="188"/>
      <c r="J157" s="37"/>
      <c r="K157" s="37"/>
      <c r="L157" s="38"/>
      <c r="M157" s="189"/>
      <c r="N157" s="190"/>
      <c r="O157" s="71"/>
      <c r="P157" s="71"/>
      <c r="Q157" s="71"/>
      <c r="R157" s="71"/>
      <c r="S157" s="71"/>
      <c r="T157" s="72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7" t="s">
        <v>160</v>
      </c>
      <c r="AU157" s="17" t="s">
        <v>22</v>
      </c>
    </row>
    <row r="158" s="2" customFormat="1">
      <c r="A158" s="37"/>
      <c r="B158" s="38"/>
      <c r="C158" s="37"/>
      <c r="D158" s="191" t="s">
        <v>162</v>
      </c>
      <c r="E158" s="37"/>
      <c r="F158" s="192" t="s">
        <v>216</v>
      </c>
      <c r="G158" s="37"/>
      <c r="H158" s="37"/>
      <c r="I158" s="188"/>
      <c r="J158" s="37"/>
      <c r="K158" s="37"/>
      <c r="L158" s="38"/>
      <c r="M158" s="189"/>
      <c r="N158" s="190"/>
      <c r="O158" s="71"/>
      <c r="P158" s="71"/>
      <c r="Q158" s="71"/>
      <c r="R158" s="71"/>
      <c r="S158" s="71"/>
      <c r="T158" s="72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7" t="s">
        <v>162</v>
      </c>
      <c r="AU158" s="17" t="s">
        <v>22</v>
      </c>
    </row>
    <row r="159" s="13" customFormat="1">
      <c r="A159" s="13"/>
      <c r="B159" s="193"/>
      <c r="C159" s="13"/>
      <c r="D159" s="191" t="s">
        <v>164</v>
      </c>
      <c r="E159" s="194" t="s">
        <v>3</v>
      </c>
      <c r="F159" s="195" t="s">
        <v>217</v>
      </c>
      <c r="G159" s="13"/>
      <c r="H159" s="196">
        <v>4</v>
      </c>
      <c r="I159" s="197"/>
      <c r="J159" s="13"/>
      <c r="K159" s="13"/>
      <c r="L159" s="193"/>
      <c r="M159" s="198"/>
      <c r="N159" s="199"/>
      <c r="O159" s="199"/>
      <c r="P159" s="199"/>
      <c r="Q159" s="199"/>
      <c r="R159" s="199"/>
      <c r="S159" s="199"/>
      <c r="T159" s="20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94" t="s">
        <v>164</v>
      </c>
      <c r="AU159" s="194" t="s">
        <v>22</v>
      </c>
      <c r="AV159" s="13" t="s">
        <v>22</v>
      </c>
      <c r="AW159" s="13" t="s">
        <v>43</v>
      </c>
      <c r="AX159" s="13" t="s">
        <v>82</v>
      </c>
      <c r="AY159" s="194" t="s">
        <v>152</v>
      </c>
    </row>
    <row r="160" s="14" customFormat="1">
      <c r="A160" s="14"/>
      <c r="B160" s="201"/>
      <c r="C160" s="14"/>
      <c r="D160" s="191" t="s">
        <v>164</v>
      </c>
      <c r="E160" s="202" t="s">
        <v>3</v>
      </c>
      <c r="F160" s="203" t="s">
        <v>166</v>
      </c>
      <c r="G160" s="14"/>
      <c r="H160" s="204">
        <v>4</v>
      </c>
      <c r="I160" s="205"/>
      <c r="J160" s="14"/>
      <c r="K160" s="14"/>
      <c r="L160" s="201"/>
      <c r="M160" s="206"/>
      <c r="N160" s="207"/>
      <c r="O160" s="207"/>
      <c r="P160" s="207"/>
      <c r="Q160" s="207"/>
      <c r="R160" s="207"/>
      <c r="S160" s="207"/>
      <c r="T160" s="208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02" t="s">
        <v>164</v>
      </c>
      <c r="AU160" s="202" t="s">
        <v>22</v>
      </c>
      <c r="AV160" s="14" t="s">
        <v>158</v>
      </c>
      <c r="AW160" s="14" t="s">
        <v>43</v>
      </c>
      <c r="AX160" s="14" t="s">
        <v>89</v>
      </c>
      <c r="AY160" s="202" t="s">
        <v>152</v>
      </c>
    </row>
    <row r="161" s="2" customFormat="1" ht="16.5" customHeight="1">
      <c r="A161" s="37"/>
      <c r="B161" s="171"/>
      <c r="C161" s="172" t="s">
        <v>9</v>
      </c>
      <c r="D161" s="172" t="s">
        <v>154</v>
      </c>
      <c r="E161" s="173" t="s">
        <v>228</v>
      </c>
      <c r="F161" s="174" t="s">
        <v>229</v>
      </c>
      <c r="G161" s="175" t="s">
        <v>230</v>
      </c>
      <c r="H161" s="176">
        <v>19</v>
      </c>
      <c r="I161" s="177"/>
      <c r="J161" s="178">
        <f>ROUND(I161*H161,2)</f>
        <v>0</v>
      </c>
      <c r="K161" s="179"/>
      <c r="L161" s="38"/>
      <c r="M161" s="180" t="s">
        <v>3</v>
      </c>
      <c r="N161" s="181" t="s">
        <v>53</v>
      </c>
      <c r="O161" s="71"/>
      <c r="P161" s="182">
        <f>O161*H161</f>
        <v>0</v>
      </c>
      <c r="Q161" s="182">
        <v>0</v>
      </c>
      <c r="R161" s="182">
        <f>Q161*H161</f>
        <v>0</v>
      </c>
      <c r="S161" s="182">
        <v>0.20499999999999999</v>
      </c>
      <c r="T161" s="183">
        <f>S161*H161</f>
        <v>3.8949999999999996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158</v>
      </c>
      <c r="AT161" s="184" t="s">
        <v>154</v>
      </c>
      <c r="AU161" s="184" t="s">
        <v>22</v>
      </c>
      <c r="AY161" s="17" t="s">
        <v>152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17" t="s">
        <v>89</v>
      </c>
      <c r="BK161" s="185">
        <f>ROUND(I161*H161,2)</f>
        <v>0</v>
      </c>
      <c r="BL161" s="17" t="s">
        <v>158</v>
      </c>
      <c r="BM161" s="184" t="s">
        <v>231</v>
      </c>
    </row>
    <row r="162" s="2" customFormat="1">
      <c r="A162" s="37"/>
      <c r="B162" s="38"/>
      <c r="C162" s="37"/>
      <c r="D162" s="186" t="s">
        <v>160</v>
      </c>
      <c r="E162" s="37"/>
      <c r="F162" s="187" t="s">
        <v>232</v>
      </c>
      <c r="G162" s="37"/>
      <c r="H162" s="37"/>
      <c r="I162" s="188"/>
      <c r="J162" s="37"/>
      <c r="K162" s="37"/>
      <c r="L162" s="38"/>
      <c r="M162" s="189"/>
      <c r="N162" s="190"/>
      <c r="O162" s="71"/>
      <c r="P162" s="71"/>
      <c r="Q162" s="71"/>
      <c r="R162" s="71"/>
      <c r="S162" s="71"/>
      <c r="T162" s="72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7" t="s">
        <v>160</v>
      </c>
      <c r="AU162" s="17" t="s">
        <v>22</v>
      </c>
    </row>
    <row r="163" s="2" customFormat="1">
      <c r="A163" s="37"/>
      <c r="B163" s="38"/>
      <c r="C163" s="37"/>
      <c r="D163" s="191" t="s">
        <v>162</v>
      </c>
      <c r="E163" s="37"/>
      <c r="F163" s="192" t="s">
        <v>233</v>
      </c>
      <c r="G163" s="37"/>
      <c r="H163" s="37"/>
      <c r="I163" s="188"/>
      <c r="J163" s="37"/>
      <c r="K163" s="37"/>
      <c r="L163" s="38"/>
      <c r="M163" s="189"/>
      <c r="N163" s="190"/>
      <c r="O163" s="71"/>
      <c r="P163" s="71"/>
      <c r="Q163" s="71"/>
      <c r="R163" s="71"/>
      <c r="S163" s="71"/>
      <c r="T163" s="72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7" t="s">
        <v>162</v>
      </c>
      <c r="AU163" s="17" t="s">
        <v>22</v>
      </c>
    </row>
    <row r="164" s="13" customFormat="1">
      <c r="A164" s="13"/>
      <c r="B164" s="193"/>
      <c r="C164" s="13"/>
      <c r="D164" s="191" t="s">
        <v>164</v>
      </c>
      <c r="E164" s="194" t="s">
        <v>3</v>
      </c>
      <c r="F164" s="195" t="s">
        <v>234</v>
      </c>
      <c r="G164" s="13"/>
      <c r="H164" s="196">
        <v>19</v>
      </c>
      <c r="I164" s="197"/>
      <c r="J164" s="13"/>
      <c r="K164" s="13"/>
      <c r="L164" s="193"/>
      <c r="M164" s="198"/>
      <c r="N164" s="199"/>
      <c r="O164" s="199"/>
      <c r="P164" s="199"/>
      <c r="Q164" s="199"/>
      <c r="R164" s="199"/>
      <c r="S164" s="199"/>
      <c r="T164" s="200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94" t="s">
        <v>164</v>
      </c>
      <c r="AU164" s="194" t="s">
        <v>22</v>
      </c>
      <c r="AV164" s="13" t="s">
        <v>22</v>
      </c>
      <c r="AW164" s="13" t="s">
        <v>43</v>
      </c>
      <c r="AX164" s="13" t="s">
        <v>82</v>
      </c>
      <c r="AY164" s="194" t="s">
        <v>152</v>
      </c>
    </row>
    <row r="165" s="14" customFormat="1">
      <c r="A165" s="14"/>
      <c r="B165" s="201"/>
      <c r="C165" s="14"/>
      <c r="D165" s="191" t="s">
        <v>164</v>
      </c>
      <c r="E165" s="202" t="s">
        <v>3</v>
      </c>
      <c r="F165" s="203" t="s">
        <v>166</v>
      </c>
      <c r="G165" s="14"/>
      <c r="H165" s="204">
        <v>19</v>
      </c>
      <c r="I165" s="205"/>
      <c r="J165" s="14"/>
      <c r="K165" s="14"/>
      <c r="L165" s="201"/>
      <c r="M165" s="206"/>
      <c r="N165" s="207"/>
      <c r="O165" s="207"/>
      <c r="P165" s="207"/>
      <c r="Q165" s="207"/>
      <c r="R165" s="207"/>
      <c r="S165" s="207"/>
      <c r="T165" s="208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02" t="s">
        <v>164</v>
      </c>
      <c r="AU165" s="202" t="s">
        <v>22</v>
      </c>
      <c r="AV165" s="14" t="s">
        <v>158</v>
      </c>
      <c r="AW165" s="14" t="s">
        <v>43</v>
      </c>
      <c r="AX165" s="14" t="s">
        <v>89</v>
      </c>
      <c r="AY165" s="202" t="s">
        <v>152</v>
      </c>
    </row>
    <row r="166" s="2" customFormat="1" ht="16.5" customHeight="1">
      <c r="A166" s="37"/>
      <c r="B166" s="171"/>
      <c r="C166" s="172" t="s">
        <v>235</v>
      </c>
      <c r="D166" s="172" t="s">
        <v>154</v>
      </c>
      <c r="E166" s="173" t="s">
        <v>236</v>
      </c>
      <c r="F166" s="174" t="s">
        <v>237</v>
      </c>
      <c r="G166" s="175" t="s">
        <v>230</v>
      </c>
      <c r="H166" s="176">
        <v>58</v>
      </c>
      <c r="I166" s="177"/>
      <c r="J166" s="178">
        <f>ROUND(I166*H166,2)</f>
        <v>0</v>
      </c>
      <c r="K166" s="179"/>
      <c r="L166" s="38"/>
      <c r="M166" s="180" t="s">
        <v>3</v>
      </c>
      <c r="N166" s="181" t="s">
        <v>53</v>
      </c>
      <c r="O166" s="71"/>
      <c r="P166" s="182">
        <f>O166*H166</f>
        <v>0</v>
      </c>
      <c r="Q166" s="182">
        <v>0</v>
      </c>
      <c r="R166" s="182">
        <f>Q166*H166</f>
        <v>0</v>
      </c>
      <c r="S166" s="182">
        <v>0.040000000000000001</v>
      </c>
      <c r="T166" s="183">
        <f>S166*H166</f>
        <v>2.3199999999999998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158</v>
      </c>
      <c r="AT166" s="184" t="s">
        <v>154</v>
      </c>
      <c r="AU166" s="184" t="s">
        <v>22</v>
      </c>
      <c r="AY166" s="17" t="s">
        <v>152</v>
      </c>
      <c r="BE166" s="185">
        <f>IF(N166="základní",J166,0)</f>
        <v>0</v>
      </c>
      <c r="BF166" s="185">
        <f>IF(N166="snížená",J166,0)</f>
        <v>0</v>
      </c>
      <c r="BG166" s="185">
        <f>IF(N166="zákl. přenesená",J166,0)</f>
        <v>0</v>
      </c>
      <c r="BH166" s="185">
        <f>IF(N166="sníž. přenesená",J166,0)</f>
        <v>0</v>
      </c>
      <c r="BI166" s="185">
        <f>IF(N166="nulová",J166,0)</f>
        <v>0</v>
      </c>
      <c r="BJ166" s="17" t="s">
        <v>89</v>
      </c>
      <c r="BK166" s="185">
        <f>ROUND(I166*H166,2)</f>
        <v>0</v>
      </c>
      <c r="BL166" s="17" t="s">
        <v>158</v>
      </c>
      <c r="BM166" s="184" t="s">
        <v>238</v>
      </c>
    </row>
    <row r="167" s="2" customFormat="1">
      <c r="A167" s="37"/>
      <c r="B167" s="38"/>
      <c r="C167" s="37"/>
      <c r="D167" s="186" t="s">
        <v>160</v>
      </c>
      <c r="E167" s="37"/>
      <c r="F167" s="187" t="s">
        <v>239</v>
      </c>
      <c r="G167" s="37"/>
      <c r="H167" s="37"/>
      <c r="I167" s="188"/>
      <c r="J167" s="37"/>
      <c r="K167" s="37"/>
      <c r="L167" s="38"/>
      <c r="M167" s="189"/>
      <c r="N167" s="190"/>
      <c r="O167" s="71"/>
      <c r="P167" s="71"/>
      <c r="Q167" s="71"/>
      <c r="R167" s="71"/>
      <c r="S167" s="71"/>
      <c r="T167" s="72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7" t="s">
        <v>160</v>
      </c>
      <c r="AU167" s="17" t="s">
        <v>22</v>
      </c>
    </row>
    <row r="168" s="2" customFormat="1">
      <c r="A168" s="37"/>
      <c r="B168" s="38"/>
      <c r="C168" s="37"/>
      <c r="D168" s="191" t="s">
        <v>162</v>
      </c>
      <c r="E168" s="37"/>
      <c r="F168" s="192" t="s">
        <v>233</v>
      </c>
      <c r="G168" s="37"/>
      <c r="H168" s="37"/>
      <c r="I168" s="188"/>
      <c r="J168" s="37"/>
      <c r="K168" s="37"/>
      <c r="L168" s="38"/>
      <c r="M168" s="189"/>
      <c r="N168" s="190"/>
      <c r="O168" s="71"/>
      <c r="P168" s="71"/>
      <c r="Q168" s="71"/>
      <c r="R168" s="71"/>
      <c r="S168" s="71"/>
      <c r="T168" s="72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7" t="s">
        <v>162</v>
      </c>
      <c r="AU168" s="17" t="s">
        <v>22</v>
      </c>
    </row>
    <row r="169" s="13" customFormat="1">
      <c r="A169" s="13"/>
      <c r="B169" s="193"/>
      <c r="C169" s="13"/>
      <c r="D169" s="191" t="s">
        <v>164</v>
      </c>
      <c r="E169" s="194" t="s">
        <v>3</v>
      </c>
      <c r="F169" s="195" t="s">
        <v>240</v>
      </c>
      <c r="G169" s="13"/>
      <c r="H169" s="196">
        <v>58</v>
      </c>
      <c r="I169" s="197"/>
      <c r="J169" s="13"/>
      <c r="K169" s="13"/>
      <c r="L169" s="193"/>
      <c r="M169" s="198"/>
      <c r="N169" s="199"/>
      <c r="O169" s="199"/>
      <c r="P169" s="199"/>
      <c r="Q169" s="199"/>
      <c r="R169" s="199"/>
      <c r="S169" s="199"/>
      <c r="T169" s="200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94" t="s">
        <v>164</v>
      </c>
      <c r="AU169" s="194" t="s">
        <v>22</v>
      </c>
      <c r="AV169" s="13" t="s">
        <v>22</v>
      </c>
      <c r="AW169" s="13" t="s">
        <v>43</v>
      </c>
      <c r="AX169" s="13" t="s">
        <v>82</v>
      </c>
      <c r="AY169" s="194" t="s">
        <v>152</v>
      </c>
    </row>
    <row r="170" s="14" customFormat="1">
      <c r="A170" s="14"/>
      <c r="B170" s="201"/>
      <c r="C170" s="14"/>
      <c r="D170" s="191" t="s">
        <v>164</v>
      </c>
      <c r="E170" s="202" t="s">
        <v>3</v>
      </c>
      <c r="F170" s="203" t="s">
        <v>166</v>
      </c>
      <c r="G170" s="14"/>
      <c r="H170" s="204">
        <v>58</v>
      </c>
      <c r="I170" s="205"/>
      <c r="J170" s="14"/>
      <c r="K170" s="14"/>
      <c r="L170" s="201"/>
      <c r="M170" s="206"/>
      <c r="N170" s="207"/>
      <c r="O170" s="207"/>
      <c r="P170" s="207"/>
      <c r="Q170" s="207"/>
      <c r="R170" s="207"/>
      <c r="S170" s="207"/>
      <c r="T170" s="208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02" t="s">
        <v>164</v>
      </c>
      <c r="AU170" s="202" t="s">
        <v>22</v>
      </c>
      <c r="AV170" s="14" t="s">
        <v>158</v>
      </c>
      <c r="AW170" s="14" t="s">
        <v>43</v>
      </c>
      <c r="AX170" s="14" t="s">
        <v>89</v>
      </c>
      <c r="AY170" s="202" t="s">
        <v>152</v>
      </c>
    </row>
    <row r="171" s="2" customFormat="1" ht="24.15" customHeight="1">
      <c r="A171" s="37"/>
      <c r="B171" s="171"/>
      <c r="C171" s="172" t="s">
        <v>241</v>
      </c>
      <c r="D171" s="172" t="s">
        <v>154</v>
      </c>
      <c r="E171" s="173" t="s">
        <v>242</v>
      </c>
      <c r="F171" s="174" t="s">
        <v>243</v>
      </c>
      <c r="G171" s="175" t="s">
        <v>157</v>
      </c>
      <c r="H171" s="176">
        <v>397</v>
      </c>
      <c r="I171" s="177"/>
      <c r="J171" s="178">
        <f>ROUND(I171*H171,2)</f>
        <v>0</v>
      </c>
      <c r="K171" s="179"/>
      <c r="L171" s="38"/>
      <c r="M171" s="180" t="s">
        <v>3</v>
      </c>
      <c r="N171" s="181" t="s">
        <v>53</v>
      </c>
      <c r="O171" s="71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158</v>
      </c>
      <c r="AT171" s="184" t="s">
        <v>154</v>
      </c>
      <c r="AU171" s="184" t="s">
        <v>22</v>
      </c>
      <c r="AY171" s="17" t="s">
        <v>152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17" t="s">
        <v>89</v>
      </c>
      <c r="BK171" s="185">
        <f>ROUND(I171*H171,2)</f>
        <v>0</v>
      </c>
      <c r="BL171" s="17" t="s">
        <v>158</v>
      </c>
      <c r="BM171" s="184" t="s">
        <v>244</v>
      </c>
    </row>
    <row r="172" s="2" customFormat="1">
      <c r="A172" s="37"/>
      <c r="B172" s="38"/>
      <c r="C172" s="37"/>
      <c r="D172" s="186" t="s">
        <v>160</v>
      </c>
      <c r="E172" s="37"/>
      <c r="F172" s="187" t="s">
        <v>245</v>
      </c>
      <c r="G172" s="37"/>
      <c r="H172" s="37"/>
      <c r="I172" s="188"/>
      <c r="J172" s="37"/>
      <c r="K172" s="37"/>
      <c r="L172" s="38"/>
      <c r="M172" s="189"/>
      <c r="N172" s="190"/>
      <c r="O172" s="71"/>
      <c r="P172" s="71"/>
      <c r="Q172" s="71"/>
      <c r="R172" s="71"/>
      <c r="S172" s="71"/>
      <c r="T172" s="72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7" t="s">
        <v>160</v>
      </c>
      <c r="AU172" s="17" t="s">
        <v>22</v>
      </c>
    </row>
    <row r="173" s="2" customFormat="1">
      <c r="A173" s="37"/>
      <c r="B173" s="38"/>
      <c r="C173" s="37"/>
      <c r="D173" s="191" t="s">
        <v>162</v>
      </c>
      <c r="E173" s="37"/>
      <c r="F173" s="192" t="s">
        <v>246</v>
      </c>
      <c r="G173" s="37"/>
      <c r="H173" s="37"/>
      <c r="I173" s="188"/>
      <c r="J173" s="37"/>
      <c r="K173" s="37"/>
      <c r="L173" s="38"/>
      <c r="M173" s="189"/>
      <c r="N173" s="190"/>
      <c r="O173" s="71"/>
      <c r="P173" s="71"/>
      <c r="Q173" s="71"/>
      <c r="R173" s="71"/>
      <c r="S173" s="71"/>
      <c r="T173" s="72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7" t="s">
        <v>162</v>
      </c>
      <c r="AU173" s="17" t="s">
        <v>22</v>
      </c>
    </row>
    <row r="174" s="13" customFormat="1">
      <c r="A174" s="13"/>
      <c r="B174" s="193"/>
      <c r="C174" s="13"/>
      <c r="D174" s="191" t="s">
        <v>164</v>
      </c>
      <c r="E174" s="194" t="s">
        <v>3</v>
      </c>
      <c r="F174" s="195" t="s">
        <v>247</v>
      </c>
      <c r="G174" s="13"/>
      <c r="H174" s="196">
        <v>397</v>
      </c>
      <c r="I174" s="197"/>
      <c r="J174" s="13"/>
      <c r="K174" s="13"/>
      <c r="L174" s="193"/>
      <c r="M174" s="198"/>
      <c r="N174" s="199"/>
      <c r="O174" s="199"/>
      <c r="P174" s="199"/>
      <c r="Q174" s="199"/>
      <c r="R174" s="199"/>
      <c r="S174" s="199"/>
      <c r="T174" s="200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94" t="s">
        <v>164</v>
      </c>
      <c r="AU174" s="194" t="s">
        <v>22</v>
      </c>
      <c r="AV174" s="13" t="s">
        <v>22</v>
      </c>
      <c r="AW174" s="13" t="s">
        <v>43</v>
      </c>
      <c r="AX174" s="13" t="s">
        <v>82</v>
      </c>
      <c r="AY174" s="194" t="s">
        <v>152</v>
      </c>
    </row>
    <row r="175" s="14" customFormat="1">
      <c r="A175" s="14"/>
      <c r="B175" s="201"/>
      <c r="C175" s="14"/>
      <c r="D175" s="191" t="s">
        <v>164</v>
      </c>
      <c r="E175" s="202" t="s">
        <v>3</v>
      </c>
      <c r="F175" s="203" t="s">
        <v>166</v>
      </c>
      <c r="G175" s="14"/>
      <c r="H175" s="204">
        <v>397</v>
      </c>
      <c r="I175" s="205"/>
      <c r="J175" s="14"/>
      <c r="K175" s="14"/>
      <c r="L175" s="201"/>
      <c r="M175" s="206"/>
      <c r="N175" s="207"/>
      <c r="O175" s="207"/>
      <c r="P175" s="207"/>
      <c r="Q175" s="207"/>
      <c r="R175" s="207"/>
      <c r="S175" s="207"/>
      <c r="T175" s="208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02" t="s">
        <v>164</v>
      </c>
      <c r="AU175" s="202" t="s">
        <v>22</v>
      </c>
      <c r="AV175" s="14" t="s">
        <v>158</v>
      </c>
      <c r="AW175" s="14" t="s">
        <v>43</v>
      </c>
      <c r="AX175" s="14" t="s">
        <v>89</v>
      </c>
      <c r="AY175" s="202" t="s">
        <v>152</v>
      </c>
    </row>
    <row r="176" s="2" customFormat="1" ht="33" customHeight="1">
      <c r="A176" s="37"/>
      <c r="B176" s="171"/>
      <c r="C176" s="172" t="s">
        <v>248</v>
      </c>
      <c r="D176" s="172" t="s">
        <v>154</v>
      </c>
      <c r="E176" s="173" t="s">
        <v>249</v>
      </c>
      <c r="F176" s="174" t="s">
        <v>250</v>
      </c>
      <c r="G176" s="175" t="s">
        <v>251</v>
      </c>
      <c r="H176" s="176">
        <v>59.549999999999997</v>
      </c>
      <c r="I176" s="177"/>
      <c r="J176" s="178">
        <f>ROUND(I176*H176,2)</f>
        <v>0</v>
      </c>
      <c r="K176" s="179"/>
      <c r="L176" s="38"/>
      <c r="M176" s="180" t="s">
        <v>3</v>
      </c>
      <c r="N176" s="181" t="s">
        <v>53</v>
      </c>
      <c r="O176" s="71"/>
      <c r="P176" s="182">
        <f>O176*H176</f>
        <v>0</v>
      </c>
      <c r="Q176" s="182">
        <v>0</v>
      </c>
      <c r="R176" s="182">
        <f>Q176*H176</f>
        <v>0</v>
      </c>
      <c r="S176" s="182">
        <v>0</v>
      </c>
      <c r="T176" s="183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4" t="s">
        <v>158</v>
      </c>
      <c r="AT176" s="184" t="s">
        <v>154</v>
      </c>
      <c r="AU176" s="184" t="s">
        <v>22</v>
      </c>
      <c r="AY176" s="17" t="s">
        <v>152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17" t="s">
        <v>89</v>
      </c>
      <c r="BK176" s="185">
        <f>ROUND(I176*H176,2)</f>
        <v>0</v>
      </c>
      <c r="BL176" s="17" t="s">
        <v>158</v>
      </c>
      <c r="BM176" s="184" t="s">
        <v>252</v>
      </c>
    </row>
    <row r="177" s="2" customFormat="1">
      <c r="A177" s="37"/>
      <c r="B177" s="38"/>
      <c r="C177" s="37"/>
      <c r="D177" s="186" t="s">
        <v>160</v>
      </c>
      <c r="E177" s="37"/>
      <c r="F177" s="187" t="s">
        <v>253</v>
      </c>
      <c r="G177" s="37"/>
      <c r="H177" s="37"/>
      <c r="I177" s="188"/>
      <c r="J177" s="37"/>
      <c r="K177" s="37"/>
      <c r="L177" s="38"/>
      <c r="M177" s="189"/>
      <c r="N177" s="190"/>
      <c r="O177" s="71"/>
      <c r="P177" s="71"/>
      <c r="Q177" s="71"/>
      <c r="R177" s="71"/>
      <c r="S177" s="71"/>
      <c r="T177" s="72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7" t="s">
        <v>160</v>
      </c>
      <c r="AU177" s="17" t="s">
        <v>22</v>
      </c>
    </row>
    <row r="178" s="2" customFormat="1">
      <c r="A178" s="37"/>
      <c r="B178" s="38"/>
      <c r="C178" s="37"/>
      <c r="D178" s="191" t="s">
        <v>162</v>
      </c>
      <c r="E178" s="37"/>
      <c r="F178" s="192" t="s">
        <v>254</v>
      </c>
      <c r="G178" s="37"/>
      <c r="H178" s="37"/>
      <c r="I178" s="188"/>
      <c r="J178" s="37"/>
      <c r="K178" s="37"/>
      <c r="L178" s="38"/>
      <c r="M178" s="189"/>
      <c r="N178" s="190"/>
      <c r="O178" s="71"/>
      <c r="P178" s="71"/>
      <c r="Q178" s="71"/>
      <c r="R178" s="71"/>
      <c r="S178" s="71"/>
      <c r="T178" s="72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7" t="s">
        <v>162</v>
      </c>
      <c r="AU178" s="17" t="s">
        <v>22</v>
      </c>
    </row>
    <row r="179" s="13" customFormat="1">
      <c r="A179" s="13"/>
      <c r="B179" s="193"/>
      <c r="C179" s="13"/>
      <c r="D179" s="191" t="s">
        <v>164</v>
      </c>
      <c r="E179" s="194" t="s">
        <v>3</v>
      </c>
      <c r="F179" s="195" t="s">
        <v>255</v>
      </c>
      <c r="G179" s="13"/>
      <c r="H179" s="196">
        <v>59.549999999999997</v>
      </c>
      <c r="I179" s="197"/>
      <c r="J179" s="13"/>
      <c r="K179" s="13"/>
      <c r="L179" s="193"/>
      <c r="M179" s="198"/>
      <c r="N179" s="199"/>
      <c r="O179" s="199"/>
      <c r="P179" s="199"/>
      <c r="Q179" s="199"/>
      <c r="R179" s="199"/>
      <c r="S179" s="199"/>
      <c r="T179" s="20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94" t="s">
        <v>164</v>
      </c>
      <c r="AU179" s="194" t="s">
        <v>22</v>
      </c>
      <c r="AV179" s="13" t="s">
        <v>22</v>
      </c>
      <c r="AW179" s="13" t="s">
        <v>43</v>
      </c>
      <c r="AX179" s="13" t="s">
        <v>82</v>
      </c>
      <c r="AY179" s="194" t="s">
        <v>152</v>
      </c>
    </row>
    <row r="180" s="14" customFormat="1">
      <c r="A180" s="14"/>
      <c r="B180" s="201"/>
      <c r="C180" s="14"/>
      <c r="D180" s="191" t="s">
        <v>164</v>
      </c>
      <c r="E180" s="202" t="s">
        <v>3</v>
      </c>
      <c r="F180" s="203" t="s">
        <v>166</v>
      </c>
      <c r="G180" s="14"/>
      <c r="H180" s="204">
        <v>59.549999999999997</v>
      </c>
      <c r="I180" s="205"/>
      <c r="J180" s="14"/>
      <c r="K180" s="14"/>
      <c r="L180" s="201"/>
      <c r="M180" s="206"/>
      <c r="N180" s="207"/>
      <c r="O180" s="207"/>
      <c r="P180" s="207"/>
      <c r="Q180" s="207"/>
      <c r="R180" s="207"/>
      <c r="S180" s="207"/>
      <c r="T180" s="208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02" t="s">
        <v>164</v>
      </c>
      <c r="AU180" s="202" t="s">
        <v>22</v>
      </c>
      <c r="AV180" s="14" t="s">
        <v>158</v>
      </c>
      <c r="AW180" s="14" t="s">
        <v>43</v>
      </c>
      <c r="AX180" s="14" t="s">
        <v>89</v>
      </c>
      <c r="AY180" s="202" t="s">
        <v>152</v>
      </c>
    </row>
    <row r="181" s="2" customFormat="1" ht="16.5" customHeight="1">
      <c r="A181" s="37"/>
      <c r="B181" s="171"/>
      <c r="C181" s="172" t="s">
        <v>256</v>
      </c>
      <c r="D181" s="172" t="s">
        <v>154</v>
      </c>
      <c r="E181" s="173" t="s">
        <v>257</v>
      </c>
      <c r="F181" s="174" t="s">
        <v>258</v>
      </c>
      <c r="G181" s="175" t="s">
        <v>259</v>
      </c>
      <c r="H181" s="176">
        <v>1</v>
      </c>
      <c r="I181" s="177"/>
      <c r="J181" s="178">
        <f>ROUND(I181*H181,2)</f>
        <v>0</v>
      </c>
      <c r="K181" s="179"/>
      <c r="L181" s="38"/>
      <c r="M181" s="180" t="s">
        <v>3</v>
      </c>
      <c r="N181" s="181" t="s">
        <v>53</v>
      </c>
      <c r="O181" s="71"/>
      <c r="P181" s="182">
        <f>O181*H181</f>
        <v>0</v>
      </c>
      <c r="Q181" s="182">
        <v>0</v>
      </c>
      <c r="R181" s="182">
        <f>Q181*H181</f>
        <v>0</v>
      </c>
      <c r="S181" s="182">
        <v>0</v>
      </c>
      <c r="T181" s="183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4" t="s">
        <v>158</v>
      </c>
      <c r="AT181" s="184" t="s">
        <v>154</v>
      </c>
      <c r="AU181" s="184" t="s">
        <v>22</v>
      </c>
      <c r="AY181" s="17" t="s">
        <v>152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17" t="s">
        <v>89</v>
      </c>
      <c r="BK181" s="185">
        <f>ROUND(I181*H181,2)</f>
        <v>0</v>
      </c>
      <c r="BL181" s="17" t="s">
        <v>158</v>
      </c>
      <c r="BM181" s="184" t="s">
        <v>260</v>
      </c>
    </row>
    <row r="182" s="2" customFormat="1">
      <c r="A182" s="37"/>
      <c r="B182" s="38"/>
      <c r="C182" s="37"/>
      <c r="D182" s="191" t="s">
        <v>162</v>
      </c>
      <c r="E182" s="37"/>
      <c r="F182" s="192" t="s">
        <v>261</v>
      </c>
      <c r="G182" s="37"/>
      <c r="H182" s="37"/>
      <c r="I182" s="188"/>
      <c r="J182" s="37"/>
      <c r="K182" s="37"/>
      <c r="L182" s="38"/>
      <c r="M182" s="189"/>
      <c r="N182" s="190"/>
      <c r="O182" s="71"/>
      <c r="P182" s="71"/>
      <c r="Q182" s="71"/>
      <c r="R182" s="71"/>
      <c r="S182" s="71"/>
      <c r="T182" s="72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7" t="s">
        <v>162</v>
      </c>
      <c r="AU182" s="17" t="s">
        <v>22</v>
      </c>
    </row>
    <row r="183" s="13" customFormat="1">
      <c r="A183" s="13"/>
      <c r="B183" s="193"/>
      <c r="C183" s="13"/>
      <c r="D183" s="191" t="s">
        <v>164</v>
      </c>
      <c r="E183" s="194" t="s">
        <v>3</v>
      </c>
      <c r="F183" s="195" t="s">
        <v>89</v>
      </c>
      <c r="G183" s="13"/>
      <c r="H183" s="196">
        <v>1</v>
      </c>
      <c r="I183" s="197"/>
      <c r="J183" s="13"/>
      <c r="K183" s="13"/>
      <c r="L183" s="193"/>
      <c r="M183" s="198"/>
      <c r="N183" s="199"/>
      <c r="O183" s="199"/>
      <c r="P183" s="199"/>
      <c r="Q183" s="199"/>
      <c r="R183" s="199"/>
      <c r="S183" s="199"/>
      <c r="T183" s="20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4" t="s">
        <v>164</v>
      </c>
      <c r="AU183" s="194" t="s">
        <v>22</v>
      </c>
      <c r="AV183" s="13" t="s">
        <v>22</v>
      </c>
      <c r="AW183" s="13" t="s">
        <v>43</v>
      </c>
      <c r="AX183" s="13" t="s">
        <v>82</v>
      </c>
      <c r="AY183" s="194" t="s">
        <v>152</v>
      </c>
    </row>
    <row r="184" s="14" customFormat="1">
      <c r="A184" s="14"/>
      <c r="B184" s="201"/>
      <c r="C184" s="14"/>
      <c r="D184" s="191" t="s">
        <v>164</v>
      </c>
      <c r="E184" s="202" t="s">
        <v>3</v>
      </c>
      <c r="F184" s="203" t="s">
        <v>166</v>
      </c>
      <c r="G184" s="14"/>
      <c r="H184" s="204">
        <v>1</v>
      </c>
      <c r="I184" s="205"/>
      <c r="J184" s="14"/>
      <c r="K184" s="14"/>
      <c r="L184" s="201"/>
      <c r="M184" s="206"/>
      <c r="N184" s="207"/>
      <c r="O184" s="207"/>
      <c r="P184" s="207"/>
      <c r="Q184" s="207"/>
      <c r="R184" s="207"/>
      <c r="S184" s="207"/>
      <c r="T184" s="208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02" t="s">
        <v>164</v>
      </c>
      <c r="AU184" s="202" t="s">
        <v>22</v>
      </c>
      <c r="AV184" s="14" t="s">
        <v>158</v>
      </c>
      <c r="AW184" s="14" t="s">
        <v>43</v>
      </c>
      <c r="AX184" s="14" t="s">
        <v>89</v>
      </c>
      <c r="AY184" s="202" t="s">
        <v>152</v>
      </c>
    </row>
    <row r="185" s="12" customFormat="1" ht="22.8" customHeight="1">
      <c r="A185" s="12"/>
      <c r="B185" s="158"/>
      <c r="C185" s="12"/>
      <c r="D185" s="159" t="s">
        <v>81</v>
      </c>
      <c r="E185" s="169" t="s">
        <v>262</v>
      </c>
      <c r="F185" s="169" t="s">
        <v>263</v>
      </c>
      <c r="G185" s="12"/>
      <c r="H185" s="12"/>
      <c r="I185" s="161"/>
      <c r="J185" s="170">
        <f>BK185</f>
        <v>0</v>
      </c>
      <c r="K185" s="12"/>
      <c r="L185" s="158"/>
      <c r="M185" s="163"/>
      <c r="N185" s="164"/>
      <c r="O185" s="164"/>
      <c r="P185" s="165">
        <f>SUM(P186:P245)</f>
        <v>0</v>
      </c>
      <c r="Q185" s="164"/>
      <c r="R185" s="165">
        <f>SUM(R186:R245)</f>
        <v>0</v>
      </c>
      <c r="S185" s="164"/>
      <c r="T185" s="166">
        <f>SUM(T186:T245)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59" t="s">
        <v>89</v>
      </c>
      <c r="AT185" s="167" t="s">
        <v>81</v>
      </c>
      <c r="AU185" s="167" t="s">
        <v>89</v>
      </c>
      <c r="AY185" s="159" t="s">
        <v>152</v>
      </c>
      <c r="BK185" s="168">
        <f>SUM(BK186:BK245)</f>
        <v>0</v>
      </c>
    </row>
    <row r="186" s="2" customFormat="1" ht="21.75" customHeight="1">
      <c r="A186" s="37"/>
      <c r="B186" s="171"/>
      <c r="C186" s="172" t="s">
        <v>264</v>
      </c>
      <c r="D186" s="172" t="s">
        <v>154</v>
      </c>
      <c r="E186" s="173" t="s">
        <v>265</v>
      </c>
      <c r="F186" s="174" t="s">
        <v>266</v>
      </c>
      <c r="G186" s="175" t="s">
        <v>267</v>
      </c>
      <c r="H186" s="176">
        <v>1.264</v>
      </c>
      <c r="I186" s="177"/>
      <c r="J186" s="178">
        <f>ROUND(I186*H186,2)</f>
        <v>0</v>
      </c>
      <c r="K186" s="179"/>
      <c r="L186" s="38"/>
      <c r="M186" s="180" t="s">
        <v>3</v>
      </c>
      <c r="N186" s="181" t="s">
        <v>53</v>
      </c>
      <c r="O186" s="71"/>
      <c r="P186" s="182">
        <f>O186*H186</f>
        <v>0</v>
      </c>
      <c r="Q186" s="182">
        <v>0</v>
      </c>
      <c r="R186" s="182">
        <f>Q186*H186</f>
        <v>0</v>
      </c>
      <c r="S186" s="182">
        <v>0</v>
      </c>
      <c r="T186" s="183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4" t="s">
        <v>158</v>
      </c>
      <c r="AT186" s="184" t="s">
        <v>154</v>
      </c>
      <c r="AU186" s="184" t="s">
        <v>22</v>
      </c>
      <c r="AY186" s="17" t="s">
        <v>152</v>
      </c>
      <c r="BE186" s="185">
        <f>IF(N186="základní",J186,0)</f>
        <v>0</v>
      </c>
      <c r="BF186" s="185">
        <f>IF(N186="snížená",J186,0)</f>
        <v>0</v>
      </c>
      <c r="BG186" s="185">
        <f>IF(N186="zákl. přenesená",J186,0)</f>
        <v>0</v>
      </c>
      <c r="BH186" s="185">
        <f>IF(N186="sníž. přenesená",J186,0)</f>
        <v>0</v>
      </c>
      <c r="BI186" s="185">
        <f>IF(N186="nulová",J186,0)</f>
        <v>0</v>
      </c>
      <c r="BJ186" s="17" t="s">
        <v>89</v>
      </c>
      <c r="BK186" s="185">
        <f>ROUND(I186*H186,2)</f>
        <v>0</v>
      </c>
      <c r="BL186" s="17" t="s">
        <v>158</v>
      </c>
      <c r="BM186" s="184" t="s">
        <v>268</v>
      </c>
    </row>
    <row r="187" s="2" customFormat="1">
      <c r="A187" s="37"/>
      <c r="B187" s="38"/>
      <c r="C187" s="37"/>
      <c r="D187" s="186" t="s">
        <v>160</v>
      </c>
      <c r="E187" s="37"/>
      <c r="F187" s="187" t="s">
        <v>269</v>
      </c>
      <c r="G187" s="37"/>
      <c r="H187" s="37"/>
      <c r="I187" s="188"/>
      <c r="J187" s="37"/>
      <c r="K187" s="37"/>
      <c r="L187" s="38"/>
      <c r="M187" s="189"/>
      <c r="N187" s="190"/>
      <c r="O187" s="71"/>
      <c r="P187" s="71"/>
      <c r="Q187" s="71"/>
      <c r="R187" s="71"/>
      <c r="S187" s="71"/>
      <c r="T187" s="72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7" t="s">
        <v>160</v>
      </c>
      <c r="AU187" s="17" t="s">
        <v>22</v>
      </c>
    </row>
    <row r="188" s="13" customFormat="1">
      <c r="A188" s="13"/>
      <c r="B188" s="193"/>
      <c r="C188" s="13"/>
      <c r="D188" s="191" t="s">
        <v>164</v>
      </c>
      <c r="E188" s="194" t="s">
        <v>3</v>
      </c>
      <c r="F188" s="195" t="s">
        <v>270</v>
      </c>
      <c r="G188" s="13"/>
      <c r="H188" s="196">
        <v>1.264</v>
      </c>
      <c r="I188" s="197"/>
      <c r="J188" s="13"/>
      <c r="K188" s="13"/>
      <c r="L188" s="193"/>
      <c r="M188" s="198"/>
      <c r="N188" s="199"/>
      <c r="O188" s="199"/>
      <c r="P188" s="199"/>
      <c r="Q188" s="199"/>
      <c r="R188" s="199"/>
      <c r="S188" s="199"/>
      <c r="T188" s="20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4" t="s">
        <v>164</v>
      </c>
      <c r="AU188" s="194" t="s">
        <v>22</v>
      </c>
      <c r="AV188" s="13" t="s">
        <v>22</v>
      </c>
      <c r="AW188" s="13" t="s">
        <v>43</v>
      </c>
      <c r="AX188" s="13" t="s">
        <v>82</v>
      </c>
      <c r="AY188" s="194" t="s">
        <v>152</v>
      </c>
    </row>
    <row r="189" s="14" customFormat="1">
      <c r="A189" s="14"/>
      <c r="B189" s="201"/>
      <c r="C189" s="14"/>
      <c r="D189" s="191" t="s">
        <v>164</v>
      </c>
      <c r="E189" s="202" t="s">
        <v>3</v>
      </c>
      <c r="F189" s="203" t="s">
        <v>166</v>
      </c>
      <c r="G189" s="14"/>
      <c r="H189" s="204">
        <v>1.264</v>
      </c>
      <c r="I189" s="205"/>
      <c r="J189" s="14"/>
      <c r="K189" s="14"/>
      <c r="L189" s="201"/>
      <c r="M189" s="206"/>
      <c r="N189" s="207"/>
      <c r="O189" s="207"/>
      <c r="P189" s="207"/>
      <c r="Q189" s="207"/>
      <c r="R189" s="207"/>
      <c r="S189" s="207"/>
      <c r="T189" s="208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02" t="s">
        <v>164</v>
      </c>
      <c r="AU189" s="202" t="s">
        <v>22</v>
      </c>
      <c r="AV189" s="14" t="s">
        <v>158</v>
      </c>
      <c r="AW189" s="14" t="s">
        <v>43</v>
      </c>
      <c r="AX189" s="14" t="s">
        <v>89</v>
      </c>
      <c r="AY189" s="202" t="s">
        <v>152</v>
      </c>
    </row>
    <row r="190" s="2" customFormat="1" ht="21.75" customHeight="1">
      <c r="A190" s="37"/>
      <c r="B190" s="171"/>
      <c r="C190" s="172" t="s">
        <v>8</v>
      </c>
      <c r="D190" s="172" t="s">
        <v>154</v>
      </c>
      <c r="E190" s="173" t="s">
        <v>265</v>
      </c>
      <c r="F190" s="174" t="s">
        <v>266</v>
      </c>
      <c r="G190" s="175" t="s">
        <v>267</v>
      </c>
      <c r="H190" s="176">
        <v>118.215</v>
      </c>
      <c r="I190" s="177"/>
      <c r="J190" s="178">
        <f>ROUND(I190*H190,2)</f>
        <v>0</v>
      </c>
      <c r="K190" s="179"/>
      <c r="L190" s="38"/>
      <c r="M190" s="180" t="s">
        <v>3</v>
      </c>
      <c r="N190" s="181" t="s">
        <v>53</v>
      </c>
      <c r="O190" s="71"/>
      <c r="P190" s="182">
        <f>O190*H190</f>
        <v>0</v>
      </c>
      <c r="Q190" s="182">
        <v>0</v>
      </c>
      <c r="R190" s="182">
        <f>Q190*H190</f>
        <v>0</v>
      </c>
      <c r="S190" s="182">
        <v>0</v>
      </c>
      <c r="T190" s="183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4" t="s">
        <v>158</v>
      </c>
      <c r="AT190" s="184" t="s">
        <v>154</v>
      </c>
      <c r="AU190" s="184" t="s">
        <v>22</v>
      </c>
      <c r="AY190" s="17" t="s">
        <v>152</v>
      </c>
      <c r="BE190" s="185">
        <f>IF(N190="základní",J190,0)</f>
        <v>0</v>
      </c>
      <c r="BF190" s="185">
        <f>IF(N190="snížená",J190,0)</f>
        <v>0</v>
      </c>
      <c r="BG190" s="185">
        <f>IF(N190="zákl. přenesená",J190,0)</f>
        <v>0</v>
      </c>
      <c r="BH190" s="185">
        <f>IF(N190="sníž. přenesená",J190,0)</f>
        <v>0</v>
      </c>
      <c r="BI190" s="185">
        <f>IF(N190="nulová",J190,0)</f>
        <v>0</v>
      </c>
      <c r="BJ190" s="17" t="s">
        <v>89</v>
      </c>
      <c r="BK190" s="185">
        <f>ROUND(I190*H190,2)</f>
        <v>0</v>
      </c>
      <c r="BL190" s="17" t="s">
        <v>158</v>
      </c>
      <c r="BM190" s="184" t="s">
        <v>271</v>
      </c>
    </row>
    <row r="191" s="2" customFormat="1">
      <c r="A191" s="37"/>
      <c r="B191" s="38"/>
      <c r="C191" s="37"/>
      <c r="D191" s="186" t="s">
        <v>160</v>
      </c>
      <c r="E191" s="37"/>
      <c r="F191" s="187" t="s">
        <v>269</v>
      </c>
      <c r="G191" s="37"/>
      <c r="H191" s="37"/>
      <c r="I191" s="188"/>
      <c r="J191" s="37"/>
      <c r="K191" s="37"/>
      <c r="L191" s="38"/>
      <c r="M191" s="189"/>
      <c r="N191" s="190"/>
      <c r="O191" s="71"/>
      <c r="P191" s="71"/>
      <c r="Q191" s="71"/>
      <c r="R191" s="71"/>
      <c r="S191" s="71"/>
      <c r="T191" s="72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7" t="s">
        <v>160</v>
      </c>
      <c r="AU191" s="17" t="s">
        <v>22</v>
      </c>
    </row>
    <row r="192" s="13" customFormat="1">
      <c r="A192" s="13"/>
      <c r="B192" s="193"/>
      <c r="C192" s="13"/>
      <c r="D192" s="191" t="s">
        <v>164</v>
      </c>
      <c r="E192" s="194" t="s">
        <v>3</v>
      </c>
      <c r="F192" s="195" t="s">
        <v>272</v>
      </c>
      <c r="G192" s="13"/>
      <c r="H192" s="196">
        <v>118.215</v>
      </c>
      <c r="I192" s="197"/>
      <c r="J192" s="13"/>
      <c r="K192" s="13"/>
      <c r="L192" s="193"/>
      <c r="M192" s="198"/>
      <c r="N192" s="199"/>
      <c r="O192" s="199"/>
      <c r="P192" s="199"/>
      <c r="Q192" s="199"/>
      <c r="R192" s="199"/>
      <c r="S192" s="199"/>
      <c r="T192" s="200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94" t="s">
        <v>164</v>
      </c>
      <c r="AU192" s="194" t="s">
        <v>22</v>
      </c>
      <c r="AV192" s="13" t="s">
        <v>22</v>
      </c>
      <c r="AW192" s="13" t="s">
        <v>43</v>
      </c>
      <c r="AX192" s="13" t="s">
        <v>82</v>
      </c>
      <c r="AY192" s="194" t="s">
        <v>152</v>
      </c>
    </row>
    <row r="193" s="14" customFormat="1">
      <c r="A193" s="14"/>
      <c r="B193" s="201"/>
      <c r="C193" s="14"/>
      <c r="D193" s="191" t="s">
        <v>164</v>
      </c>
      <c r="E193" s="202" t="s">
        <v>3</v>
      </c>
      <c r="F193" s="203" t="s">
        <v>166</v>
      </c>
      <c r="G193" s="14"/>
      <c r="H193" s="204">
        <v>118.215</v>
      </c>
      <c r="I193" s="205"/>
      <c r="J193" s="14"/>
      <c r="K193" s="14"/>
      <c r="L193" s="201"/>
      <c r="M193" s="206"/>
      <c r="N193" s="207"/>
      <c r="O193" s="207"/>
      <c r="P193" s="207"/>
      <c r="Q193" s="207"/>
      <c r="R193" s="207"/>
      <c r="S193" s="207"/>
      <c r="T193" s="208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02" t="s">
        <v>164</v>
      </c>
      <c r="AU193" s="202" t="s">
        <v>22</v>
      </c>
      <c r="AV193" s="14" t="s">
        <v>158</v>
      </c>
      <c r="AW193" s="14" t="s">
        <v>43</v>
      </c>
      <c r="AX193" s="14" t="s">
        <v>89</v>
      </c>
      <c r="AY193" s="202" t="s">
        <v>152</v>
      </c>
    </row>
    <row r="194" s="2" customFormat="1" ht="24.15" customHeight="1">
      <c r="A194" s="37"/>
      <c r="B194" s="171"/>
      <c r="C194" s="172" t="s">
        <v>273</v>
      </c>
      <c r="D194" s="172" t="s">
        <v>154</v>
      </c>
      <c r="E194" s="173" t="s">
        <v>274</v>
      </c>
      <c r="F194" s="174" t="s">
        <v>275</v>
      </c>
      <c r="G194" s="175" t="s">
        <v>267</v>
      </c>
      <c r="H194" s="176">
        <v>11.375999999999999</v>
      </c>
      <c r="I194" s="177"/>
      <c r="J194" s="178">
        <f>ROUND(I194*H194,2)</f>
        <v>0</v>
      </c>
      <c r="K194" s="179"/>
      <c r="L194" s="38"/>
      <c r="M194" s="180" t="s">
        <v>3</v>
      </c>
      <c r="N194" s="181" t="s">
        <v>53</v>
      </c>
      <c r="O194" s="71"/>
      <c r="P194" s="182">
        <f>O194*H194</f>
        <v>0</v>
      </c>
      <c r="Q194" s="182">
        <v>0</v>
      </c>
      <c r="R194" s="182">
        <f>Q194*H194</f>
        <v>0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158</v>
      </c>
      <c r="AT194" s="184" t="s">
        <v>154</v>
      </c>
      <c r="AU194" s="184" t="s">
        <v>22</v>
      </c>
      <c r="AY194" s="17" t="s">
        <v>152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17" t="s">
        <v>89</v>
      </c>
      <c r="BK194" s="185">
        <f>ROUND(I194*H194,2)</f>
        <v>0</v>
      </c>
      <c r="BL194" s="17" t="s">
        <v>158</v>
      </c>
      <c r="BM194" s="184" t="s">
        <v>276</v>
      </c>
    </row>
    <row r="195" s="2" customFormat="1">
      <c r="A195" s="37"/>
      <c r="B195" s="38"/>
      <c r="C195" s="37"/>
      <c r="D195" s="186" t="s">
        <v>160</v>
      </c>
      <c r="E195" s="37"/>
      <c r="F195" s="187" t="s">
        <v>277</v>
      </c>
      <c r="G195" s="37"/>
      <c r="H195" s="37"/>
      <c r="I195" s="188"/>
      <c r="J195" s="37"/>
      <c r="K195" s="37"/>
      <c r="L195" s="38"/>
      <c r="M195" s="189"/>
      <c r="N195" s="190"/>
      <c r="O195" s="71"/>
      <c r="P195" s="71"/>
      <c r="Q195" s="71"/>
      <c r="R195" s="71"/>
      <c r="S195" s="71"/>
      <c r="T195" s="72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7" t="s">
        <v>160</v>
      </c>
      <c r="AU195" s="17" t="s">
        <v>22</v>
      </c>
    </row>
    <row r="196" s="13" customFormat="1">
      <c r="A196" s="13"/>
      <c r="B196" s="193"/>
      <c r="C196" s="13"/>
      <c r="D196" s="191" t="s">
        <v>164</v>
      </c>
      <c r="E196" s="194" t="s">
        <v>3</v>
      </c>
      <c r="F196" s="195" t="s">
        <v>278</v>
      </c>
      <c r="G196" s="13"/>
      <c r="H196" s="196">
        <v>11.375999999999999</v>
      </c>
      <c r="I196" s="197"/>
      <c r="J196" s="13"/>
      <c r="K196" s="13"/>
      <c r="L196" s="193"/>
      <c r="M196" s="198"/>
      <c r="N196" s="199"/>
      <c r="O196" s="199"/>
      <c r="P196" s="199"/>
      <c r="Q196" s="199"/>
      <c r="R196" s="199"/>
      <c r="S196" s="199"/>
      <c r="T196" s="20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4" t="s">
        <v>164</v>
      </c>
      <c r="AU196" s="194" t="s">
        <v>22</v>
      </c>
      <c r="AV196" s="13" t="s">
        <v>22</v>
      </c>
      <c r="AW196" s="13" t="s">
        <v>43</v>
      </c>
      <c r="AX196" s="13" t="s">
        <v>82</v>
      </c>
      <c r="AY196" s="194" t="s">
        <v>152</v>
      </c>
    </row>
    <row r="197" s="14" customFormat="1">
      <c r="A197" s="14"/>
      <c r="B197" s="201"/>
      <c r="C197" s="14"/>
      <c r="D197" s="191" t="s">
        <v>164</v>
      </c>
      <c r="E197" s="202" t="s">
        <v>3</v>
      </c>
      <c r="F197" s="203" t="s">
        <v>166</v>
      </c>
      <c r="G197" s="14"/>
      <c r="H197" s="204">
        <v>11.375999999999999</v>
      </c>
      <c r="I197" s="205"/>
      <c r="J197" s="14"/>
      <c r="K197" s="14"/>
      <c r="L197" s="201"/>
      <c r="M197" s="206"/>
      <c r="N197" s="207"/>
      <c r="O197" s="207"/>
      <c r="P197" s="207"/>
      <c r="Q197" s="207"/>
      <c r="R197" s="207"/>
      <c r="S197" s="207"/>
      <c r="T197" s="208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02" t="s">
        <v>164</v>
      </c>
      <c r="AU197" s="202" t="s">
        <v>22</v>
      </c>
      <c r="AV197" s="14" t="s">
        <v>158</v>
      </c>
      <c r="AW197" s="14" t="s">
        <v>43</v>
      </c>
      <c r="AX197" s="14" t="s">
        <v>89</v>
      </c>
      <c r="AY197" s="202" t="s">
        <v>152</v>
      </c>
    </row>
    <row r="198" s="2" customFormat="1" ht="24.15" customHeight="1">
      <c r="A198" s="37"/>
      <c r="B198" s="171"/>
      <c r="C198" s="172" t="s">
        <v>279</v>
      </c>
      <c r="D198" s="172" t="s">
        <v>154</v>
      </c>
      <c r="E198" s="173" t="s">
        <v>274</v>
      </c>
      <c r="F198" s="174" t="s">
        <v>275</v>
      </c>
      <c r="G198" s="175" t="s">
        <v>267</v>
      </c>
      <c r="H198" s="176">
        <v>1063.935</v>
      </c>
      <c r="I198" s="177"/>
      <c r="J198" s="178">
        <f>ROUND(I198*H198,2)</f>
        <v>0</v>
      </c>
      <c r="K198" s="179"/>
      <c r="L198" s="38"/>
      <c r="M198" s="180" t="s">
        <v>3</v>
      </c>
      <c r="N198" s="181" t="s">
        <v>53</v>
      </c>
      <c r="O198" s="71"/>
      <c r="P198" s="182">
        <f>O198*H198</f>
        <v>0</v>
      </c>
      <c r="Q198" s="182">
        <v>0</v>
      </c>
      <c r="R198" s="182">
        <f>Q198*H198</f>
        <v>0</v>
      </c>
      <c r="S198" s="182">
        <v>0</v>
      </c>
      <c r="T198" s="183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4" t="s">
        <v>158</v>
      </c>
      <c r="AT198" s="184" t="s">
        <v>154</v>
      </c>
      <c r="AU198" s="184" t="s">
        <v>22</v>
      </c>
      <c r="AY198" s="17" t="s">
        <v>152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17" t="s">
        <v>89</v>
      </c>
      <c r="BK198" s="185">
        <f>ROUND(I198*H198,2)</f>
        <v>0</v>
      </c>
      <c r="BL198" s="17" t="s">
        <v>158</v>
      </c>
      <c r="BM198" s="184" t="s">
        <v>280</v>
      </c>
    </row>
    <row r="199" s="2" customFormat="1">
      <c r="A199" s="37"/>
      <c r="B199" s="38"/>
      <c r="C199" s="37"/>
      <c r="D199" s="186" t="s">
        <v>160</v>
      </c>
      <c r="E199" s="37"/>
      <c r="F199" s="187" t="s">
        <v>277</v>
      </c>
      <c r="G199" s="37"/>
      <c r="H199" s="37"/>
      <c r="I199" s="188"/>
      <c r="J199" s="37"/>
      <c r="K199" s="37"/>
      <c r="L199" s="38"/>
      <c r="M199" s="189"/>
      <c r="N199" s="190"/>
      <c r="O199" s="71"/>
      <c r="P199" s="71"/>
      <c r="Q199" s="71"/>
      <c r="R199" s="71"/>
      <c r="S199" s="71"/>
      <c r="T199" s="72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7" t="s">
        <v>160</v>
      </c>
      <c r="AU199" s="17" t="s">
        <v>22</v>
      </c>
    </row>
    <row r="200" s="13" customFormat="1">
      <c r="A200" s="13"/>
      <c r="B200" s="193"/>
      <c r="C200" s="13"/>
      <c r="D200" s="191" t="s">
        <v>164</v>
      </c>
      <c r="E200" s="194" t="s">
        <v>3</v>
      </c>
      <c r="F200" s="195" t="s">
        <v>281</v>
      </c>
      <c r="G200" s="13"/>
      <c r="H200" s="196">
        <v>1063.935</v>
      </c>
      <c r="I200" s="197"/>
      <c r="J200" s="13"/>
      <c r="K200" s="13"/>
      <c r="L200" s="193"/>
      <c r="M200" s="198"/>
      <c r="N200" s="199"/>
      <c r="O200" s="199"/>
      <c r="P200" s="199"/>
      <c r="Q200" s="199"/>
      <c r="R200" s="199"/>
      <c r="S200" s="199"/>
      <c r="T200" s="20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4" t="s">
        <v>164</v>
      </c>
      <c r="AU200" s="194" t="s">
        <v>22</v>
      </c>
      <c r="AV200" s="13" t="s">
        <v>22</v>
      </c>
      <c r="AW200" s="13" t="s">
        <v>43</v>
      </c>
      <c r="AX200" s="13" t="s">
        <v>82</v>
      </c>
      <c r="AY200" s="194" t="s">
        <v>152</v>
      </c>
    </row>
    <row r="201" s="14" customFormat="1">
      <c r="A201" s="14"/>
      <c r="B201" s="201"/>
      <c r="C201" s="14"/>
      <c r="D201" s="191" t="s">
        <v>164</v>
      </c>
      <c r="E201" s="202" t="s">
        <v>3</v>
      </c>
      <c r="F201" s="203" t="s">
        <v>166</v>
      </c>
      <c r="G201" s="14"/>
      <c r="H201" s="204">
        <v>1063.935</v>
      </c>
      <c r="I201" s="205"/>
      <c r="J201" s="14"/>
      <c r="K201" s="14"/>
      <c r="L201" s="201"/>
      <c r="M201" s="206"/>
      <c r="N201" s="207"/>
      <c r="O201" s="207"/>
      <c r="P201" s="207"/>
      <c r="Q201" s="207"/>
      <c r="R201" s="207"/>
      <c r="S201" s="207"/>
      <c r="T201" s="208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02" t="s">
        <v>164</v>
      </c>
      <c r="AU201" s="202" t="s">
        <v>22</v>
      </c>
      <c r="AV201" s="14" t="s">
        <v>158</v>
      </c>
      <c r="AW201" s="14" t="s">
        <v>43</v>
      </c>
      <c r="AX201" s="14" t="s">
        <v>89</v>
      </c>
      <c r="AY201" s="202" t="s">
        <v>152</v>
      </c>
    </row>
    <row r="202" s="2" customFormat="1" ht="16.5" customHeight="1">
      <c r="A202" s="37"/>
      <c r="B202" s="171"/>
      <c r="C202" s="172" t="s">
        <v>282</v>
      </c>
      <c r="D202" s="172" t="s">
        <v>154</v>
      </c>
      <c r="E202" s="173" t="s">
        <v>283</v>
      </c>
      <c r="F202" s="174" t="s">
        <v>284</v>
      </c>
      <c r="G202" s="175" t="s">
        <v>267</v>
      </c>
      <c r="H202" s="176">
        <v>71.635000000000005</v>
      </c>
      <c r="I202" s="177"/>
      <c r="J202" s="178">
        <f>ROUND(I202*H202,2)</f>
        <v>0</v>
      </c>
      <c r="K202" s="179"/>
      <c r="L202" s="38"/>
      <c r="M202" s="180" t="s">
        <v>3</v>
      </c>
      <c r="N202" s="181" t="s">
        <v>53</v>
      </c>
      <c r="O202" s="71"/>
      <c r="P202" s="182">
        <f>O202*H202</f>
        <v>0</v>
      </c>
      <c r="Q202" s="182">
        <v>0</v>
      </c>
      <c r="R202" s="182">
        <f>Q202*H202</f>
        <v>0</v>
      </c>
      <c r="S202" s="182">
        <v>0</v>
      </c>
      <c r="T202" s="183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4" t="s">
        <v>158</v>
      </c>
      <c r="AT202" s="184" t="s">
        <v>154</v>
      </c>
      <c r="AU202" s="184" t="s">
        <v>22</v>
      </c>
      <c r="AY202" s="17" t="s">
        <v>152</v>
      </c>
      <c r="BE202" s="185">
        <f>IF(N202="základní",J202,0)</f>
        <v>0</v>
      </c>
      <c r="BF202" s="185">
        <f>IF(N202="snížená",J202,0)</f>
        <v>0</v>
      </c>
      <c r="BG202" s="185">
        <f>IF(N202="zákl. přenesená",J202,0)</f>
        <v>0</v>
      </c>
      <c r="BH202" s="185">
        <f>IF(N202="sníž. přenesená",J202,0)</f>
        <v>0</v>
      </c>
      <c r="BI202" s="185">
        <f>IF(N202="nulová",J202,0)</f>
        <v>0</v>
      </c>
      <c r="BJ202" s="17" t="s">
        <v>89</v>
      </c>
      <c r="BK202" s="185">
        <f>ROUND(I202*H202,2)</f>
        <v>0</v>
      </c>
      <c r="BL202" s="17" t="s">
        <v>158</v>
      </c>
      <c r="BM202" s="184" t="s">
        <v>285</v>
      </c>
    </row>
    <row r="203" s="2" customFormat="1">
      <c r="A203" s="37"/>
      <c r="B203" s="38"/>
      <c r="C203" s="37"/>
      <c r="D203" s="186" t="s">
        <v>160</v>
      </c>
      <c r="E203" s="37"/>
      <c r="F203" s="187" t="s">
        <v>286</v>
      </c>
      <c r="G203" s="37"/>
      <c r="H203" s="37"/>
      <c r="I203" s="188"/>
      <c r="J203" s="37"/>
      <c r="K203" s="37"/>
      <c r="L203" s="38"/>
      <c r="M203" s="189"/>
      <c r="N203" s="190"/>
      <c r="O203" s="71"/>
      <c r="P203" s="71"/>
      <c r="Q203" s="71"/>
      <c r="R203" s="71"/>
      <c r="S203" s="71"/>
      <c r="T203" s="72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7" t="s">
        <v>160</v>
      </c>
      <c r="AU203" s="17" t="s">
        <v>22</v>
      </c>
    </row>
    <row r="204" s="13" customFormat="1">
      <c r="A204" s="13"/>
      <c r="B204" s="193"/>
      <c r="C204" s="13"/>
      <c r="D204" s="191" t="s">
        <v>164</v>
      </c>
      <c r="E204" s="194" t="s">
        <v>3</v>
      </c>
      <c r="F204" s="195" t="s">
        <v>287</v>
      </c>
      <c r="G204" s="13"/>
      <c r="H204" s="196">
        <v>71.635000000000005</v>
      </c>
      <c r="I204" s="197"/>
      <c r="J204" s="13"/>
      <c r="K204" s="13"/>
      <c r="L204" s="193"/>
      <c r="M204" s="198"/>
      <c r="N204" s="199"/>
      <c r="O204" s="199"/>
      <c r="P204" s="199"/>
      <c r="Q204" s="199"/>
      <c r="R204" s="199"/>
      <c r="S204" s="199"/>
      <c r="T204" s="20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94" t="s">
        <v>164</v>
      </c>
      <c r="AU204" s="194" t="s">
        <v>22</v>
      </c>
      <c r="AV204" s="13" t="s">
        <v>22</v>
      </c>
      <c r="AW204" s="13" t="s">
        <v>43</v>
      </c>
      <c r="AX204" s="13" t="s">
        <v>82</v>
      </c>
      <c r="AY204" s="194" t="s">
        <v>152</v>
      </c>
    </row>
    <row r="205" s="14" customFormat="1">
      <c r="A205" s="14"/>
      <c r="B205" s="201"/>
      <c r="C205" s="14"/>
      <c r="D205" s="191" t="s">
        <v>164</v>
      </c>
      <c r="E205" s="202" t="s">
        <v>3</v>
      </c>
      <c r="F205" s="203" t="s">
        <v>166</v>
      </c>
      <c r="G205" s="14"/>
      <c r="H205" s="204">
        <v>71.635000000000005</v>
      </c>
      <c r="I205" s="205"/>
      <c r="J205" s="14"/>
      <c r="K205" s="14"/>
      <c r="L205" s="201"/>
      <c r="M205" s="206"/>
      <c r="N205" s="207"/>
      <c r="O205" s="207"/>
      <c r="P205" s="207"/>
      <c r="Q205" s="207"/>
      <c r="R205" s="207"/>
      <c r="S205" s="207"/>
      <c r="T205" s="208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02" t="s">
        <v>164</v>
      </c>
      <c r="AU205" s="202" t="s">
        <v>22</v>
      </c>
      <c r="AV205" s="14" t="s">
        <v>158</v>
      </c>
      <c r="AW205" s="14" t="s">
        <v>43</v>
      </c>
      <c r="AX205" s="14" t="s">
        <v>89</v>
      </c>
      <c r="AY205" s="202" t="s">
        <v>152</v>
      </c>
    </row>
    <row r="206" s="2" customFormat="1" ht="24.15" customHeight="1">
      <c r="A206" s="37"/>
      <c r="B206" s="171"/>
      <c r="C206" s="172" t="s">
        <v>288</v>
      </c>
      <c r="D206" s="172" t="s">
        <v>154</v>
      </c>
      <c r="E206" s="173" t="s">
        <v>289</v>
      </c>
      <c r="F206" s="174" t="s">
        <v>290</v>
      </c>
      <c r="G206" s="175" t="s">
        <v>267</v>
      </c>
      <c r="H206" s="176">
        <v>644.71500000000003</v>
      </c>
      <c r="I206" s="177"/>
      <c r="J206" s="178">
        <f>ROUND(I206*H206,2)</f>
        <v>0</v>
      </c>
      <c r="K206" s="179"/>
      <c r="L206" s="38"/>
      <c r="M206" s="180" t="s">
        <v>3</v>
      </c>
      <c r="N206" s="181" t="s">
        <v>53</v>
      </c>
      <c r="O206" s="71"/>
      <c r="P206" s="182">
        <f>O206*H206</f>
        <v>0</v>
      </c>
      <c r="Q206" s="182">
        <v>0</v>
      </c>
      <c r="R206" s="182">
        <f>Q206*H206</f>
        <v>0</v>
      </c>
      <c r="S206" s="182">
        <v>0</v>
      </c>
      <c r="T206" s="183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84" t="s">
        <v>158</v>
      </c>
      <c r="AT206" s="184" t="s">
        <v>154</v>
      </c>
      <c r="AU206" s="184" t="s">
        <v>22</v>
      </c>
      <c r="AY206" s="17" t="s">
        <v>152</v>
      </c>
      <c r="BE206" s="185">
        <f>IF(N206="základní",J206,0)</f>
        <v>0</v>
      </c>
      <c r="BF206" s="185">
        <f>IF(N206="snížená",J206,0)</f>
        <v>0</v>
      </c>
      <c r="BG206" s="185">
        <f>IF(N206="zákl. přenesená",J206,0)</f>
        <v>0</v>
      </c>
      <c r="BH206" s="185">
        <f>IF(N206="sníž. přenesená",J206,0)</f>
        <v>0</v>
      </c>
      <c r="BI206" s="185">
        <f>IF(N206="nulová",J206,0)</f>
        <v>0</v>
      </c>
      <c r="BJ206" s="17" t="s">
        <v>89</v>
      </c>
      <c r="BK206" s="185">
        <f>ROUND(I206*H206,2)</f>
        <v>0</v>
      </c>
      <c r="BL206" s="17" t="s">
        <v>158</v>
      </c>
      <c r="BM206" s="184" t="s">
        <v>291</v>
      </c>
    </row>
    <row r="207" s="2" customFormat="1">
      <c r="A207" s="37"/>
      <c r="B207" s="38"/>
      <c r="C207" s="37"/>
      <c r="D207" s="186" t="s">
        <v>160</v>
      </c>
      <c r="E207" s="37"/>
      <c r="F207" s="187" t="s">
        <v>292</v>
      </c>
      <c r="G207" s="37"/>
      <c r="H207" s="37"/>
      <c r="I207" s="188"/>
      <c r="J207" s="37"/>
      <c r="K207" s="37"/>
      <c r="L207" s="38"/>
      <c r="M207" s="189"/>
      <c r="N207" s="190"/>
      <c r="O207" s="71"/>
      <c r="P207" s="71"/>
      <c r="Q207" s="71"/>
      <c r="R207" s="71"/>
      <c r="S207" s="71"/>
      <c r="T207" s="72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7" t="s">
        <v>160</v>
      </c>
      <c r="AU207" s="17" t="s">
        <v>22</v>
      </c>
    </row>
    <row r="208" s="13" customFormat="1">
      <c r="A208" s="13"/>
      <c r="B208" s="193"/>
      <c r="C208" s="13"/>
      <c r="D208" s="191" t="s">
        <v>164</v>
      </c>
      <c r="E208" s="194" t="s">
        <v>3</v>
      </c>
      <c r="F208" s="195" t="s">
        <v>293</v>
      </c>
      <c r="G208" s="13"/>
      <c r="H208" s="196">
        <v>644.71500000000003</v>
      </c>
      <c r="I208" s="197"/>
      <c r="J208" s="13"/>
      <c r="K208" s="13"/>
      <c r="L208" s="193"/>
      <c r="M208" s="198"/>
      <c r="N208" s="199"/>
      <c r="O208" s="199"/>
      <c r="P208" s="199"/>
      <c r="Q208" s="199"/>
      <c r="R208" s="199"/>
      <c r="S208" s="199"/>
      <c r="T208" s="20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4" t="s">
        <v>164</v>
      </c>
      <c r="AU208" s="194" t="s">
        <v>22</v>
      </c>
      <c r="AV208" s="13" t="s">
        <v>22</v>
      </c>
      <c r="AW208" s="13" t="s">
        <v>43</v>
      </c>
      <c r="AX208" s="13" t="s">
        <v>82</v>
      </c>
      <c r="AY208" s="194" t="s">
        <v>152</v>
      </c>
    </row>
    <row r="209" s="14" customFormat="1">
      <c r="A209" s="14"/>
      <c r="B209" s="201"/>
      <c r="C209" s="14"/>
      <c r="D209" s="191" t="s">
        <v>164</v>
      </c>
      <c r="E209" s="202" t="s">
        <v>3</v>
      </c>
      <c r="F209" s="203" t="s">
        <v>166</v>
      </c>
      <c r="G209" s="14"/>
      <c r="H209" s="204">
        <v>644.71500000000003</v>
      </c>
      <c r="I209" s="205"/>
      <c r="J209" s="14"/>
      <c r="K209" s="14"/>
      <c r="L209" s="201"/>
      <c r="M209" s="206"/>
      <c r="N209" s="207"/>
      <c r="O209" s="207"/>
      <c r="P209" s="207"/>
      <c r="Q209" s="207"/>
      <c r="R209" s="207"/>
      <c r="S209" s="207"/>
      <c r="T209" s="208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02" t="s">
        <v>164</v>
      </c>
      <c r="AU209" s="202" t="s">
        <v>22</v>
      </c>
      <c r="AV209" s="14" t="s">
        <v>158</v>
      </c>
      <c r="AW209" s="14" t="s">
        <v>43</v>
      </c>
      <c r="AX209" s="14" t="s">
        <v>89</v>
      </c>
      <c r="AY209" s="202" t="s">
        <v>152</v>
      </c>
    </row>
    <row r="210" s="2" customFormat="1" ht="24.15" customHeight="1">
      <c r="A210" s="37"/>
      <c r="B210" s="171"/>
      <c r="C210" s="172" t="s">
        <v>294</v>
      </c>
      <c r="D210" s="172" t="s">
        <v>154</v>
      </c>
      <c r="E210" s="173" t="s">
        <v>295</v>
      </c>
      <c r="F210" s="174" t="s">
        <v>296</v>
      </c>
      <c r="G210" s="175" t="s">
        <v>267</v>
      </c>
      <c r="H210" s="176">
        <v>1.264</v>
      </c>
      <c r="I210" s="177"/>
      <c r="J210" s="178">
        <f>ROUND(I210*H210,2)</f>
        <v>0</v>
      </c>
      <c r="K210" s="179"/>
      <c r="L210" s="38"/>
      <c r="M210" s="180" t="s">
        <v>3</v>
      </c>
      <c r="N210" s="181" t="s">
        <v>53</v>
      </c>
      <c r="O210" s="71"/>
      <c r="P210" s="182">
        <f>O210*H210</f>
        <v>0</v>
      </c>
      <c r="Q210" s="182">
        <v>0</v>
      </c>
      <c r="R210" s="182">
        <f>Q210*H210</f>
        <v>0</v>
      </c>
      <c r="S210" s="182">
        <v>0</v>
      </c>
      <c r="T210" s="183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84" t="s">
        <v>158</v>
      </c>
      <c r="AT210" s="184" t="s">
        <v>154</v>
      </c>
      <c r="AU210" s="184" t="s">
        <v>22</v>
      </c>
      <c r="AY210" s="17" t="s">
        <v>152</v>
      </c>
      <c r="BE210" s="185">
        <f>IF(N210="základní",J210,0)</f>
        <v>0</v>
      </c>
      <c r="BF210" s="185">
        <f>IF(N210="snížená",J210,0)</f>
        <v>0</v>
      </c>
      <c r="BG210" s="185">
        <f>IF(N210="zákl. přenesená",J210,0)</f>
        <v>0</v>
      </c>
      <c r="BH210" s="185">
        <f>IF(N210="sníž. přenesená",J210,0)</f>
        <v>0</v>
      </c>
      <c r="BI210" s="185">
        <f>IF(N210="nulová",J210,0)</f>
        <v>0</v>
      </c>
      <c r="BJ210" s="17" t="s">
        <v>89</v>
      </c>
      <c r="BK210" s="185">
        <f>ROUND(I210*H210,2)</f>
        <v>0</v>
      </c>
      <c r="BL210" s="17" t="s">
        <v>158</v>
      </c>
      <c r="BM210" s="184" t="s">
        <v>297</v>
      </c>
    </row>
    <row r="211" s="2" customFormat="1">
      <c r="A211" s="37"/>
      <c r="B211" s="38"/>
      <c r="C211" s="37"/>
      <c r="D211" s="186" t="s">
        <v>160</v>
      </c>
      <c r="E211" s="37"/>
      <c r="F211" s="187" t="s">
        <v>298</v>
      </c>
      <c r="G211" s="37"/>
      <c r="H211" s="37"/>
      <c r="I211" s="188"/>
      <c r="J211" s="37"/>
      <c r="K211" s="37"/>
      <c r="L211" s="38"/>
      <c r="M211" s="189"/>
      <c r="N211" s="190"/>
      <c r="O211" s="71"/>
      <c r="P211" s="71"/>
      <c r="Q211" s="71"/>
      <c r="R211" s="71"/>
      <c r="S211" s="71"/>
      <c r="T211" s="72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7" t="s">
        <v>160</v>
      </c>
      <c r="AU211" s="17" t="s">
        <v>22</v>
      </c>
    </row>
    <row r="212" s="13" customFormat="1">
      <c r="A212" s="13"/>
      <c r="B212" s="193"/>
      <c r="C212" s="13"/>
      <c r="D212" s="191" t="s">
        <v>164</v>
      </c>
      <c r="E212" s="194" t="s">
        <v>3</v>
      </c>
      <c r="F212" s="195" t="s">
        <v>270</v>
      </c>
      <c r="G212" s="13"/>
      <c r="H212" s="196">
        <v>1.264</v>
      </c>
      <c r="I212" s="197"/>
      <c r="J212" s="13"/>
      <c r="K212" s="13"/>
      <c r="L212" s="193"/>
      <c r="M212" s="198"/>
      <c r="N212" s="199"/>
      <c r="O212" s="199"/>
      <c r="P212" s="199"/>
      <c r="Q212" s="199"/>
      <c r="R212" s="199"/>
      <c r="S212" s="199"/>
      <c r="T212" s="20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94" t="s">
        <v>164</v>
      </c>
      <c r="AU212" s="194" t="s">
        <v>22</v>
      </c>
      <c r="AV212" s="13" t="s">
        <v>22</v>
      </c>
      <c r="AW212" s="13" t="s">
        <v>43</v>
      </c>
      <c r="AX212" s="13" t="s">
        <v>82</v>
      </c>
      <c r="AY212" s="194" t="s">
        <v>152</v>
      </c>
    </row>
    <row r="213" s="14" customFormat="1">
      <c r="A213" s="14"/>
      <c r="B213" s="201"/>
      <c r="C213" s="14"/>
      <c r="D213" s="191" t="s">
        <v>164</v>
      </c>
      <c r="E213" s="202" t="s">
        <v>3</v>
      </c>
      <c r="F213" s="203" t="s">
        <v>166</v>
      </c>
      <c r="G213" s="14"/>
      <c r="H213" s="204">
        <v>1.264</v>
      </c>
      <c r="I213" s="205"/>
      <c r="J213" s="14"/>
      <c r="K213" s="14"/>
      <c r="L213" s="201"/>
      <c r="M213" s="206"/>
      <c r="N213" s="207"/>
      <c r="O213" s="207"/>
      <c r="P213" s="207"/>
      <c r="Q213" s="207"/>
      <c r="R213" s="207"/>
      <c r="S213" s="207"/>
      <c r="T213" s="208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02" t="s">
        <v>164</v>
      </c>
      <c r="AU213" s="202" t="s">
        <v>22</v>
      </c>
      <c r="AV213" s="14" t="s">
        <v>158</v>
      </c>
      <c r="AW213" s="14" t="s">
        <v>43</v>
      </c>
      <c r="AX213" s="14" t="s">
        <v>89</v>
      </c>
      <c r="AY213" s="202" t="s">
        <v>152</v>
      </c>
    </row>
    <row r="214" s="2" customFormat="1" ht="24.15" customHeight="1">
      <c r="A214" s="37"/>
      <c r="B214" s="171"/>
      <c r="C214" s="172" t="s">
        <v>299</v>
      </c>
      <c r="D214" s="172" t="s">
        <v>154</v>
      </c>
      <c r="E214" s="173" t="s">
        <v>295</v>
      </c>
      <c r="F214" s="174" t="s">
        <v>296</v>
      </c>
      <c r="G214" s="175" t="s">
        <v>267</v>
      </c>
      <c r="H214" s="176">
        <v>118.215</v>
      </c>
      <c r="I214" s="177"/>
      <c r="J214" s="178">
        <f>ROUND(I214*H214,2)</f>
        <v>0</v>
      </c>
      <c r="K214" s="179"/>
      <c r="L214" s="38"/>
      <c r="M214" s="180" t="s">
        <v>3</v>
      </c>
      <c r="N214" s="181" t="s">
        <v>53</v>
      </c>
      <c r="O214" s="71"/>
      <c r="P214" s="182">
        <f>O214*H214</f>
        <v>0</v>
      </c>
      <c r="Q214" s="182">
        <v>0</v>
      </c>
      <c r="R214" s="182">
        <f>Q214*H214</f>
        <v>0</v>
      </c>
      <c r="S214" s="182">
        <v>0</v>
      </c>
      <c r="T214" s="183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84" t="s">
        <v>158</v>
      </c>
      <c r="AT214" s="184" t="s">
        <v>154</v>
      </c>
      <c r="AU214" s="184" t="s">
        <v>22</v>
      </c>
      <c r="AY214" s="17" t="s">
        <v>152</v>
      </c>
      <c r="BE214" s="185">
        <f>IF(N214="základní",J214,0)</f>
        <v>0</v>
      </c>
      <c r="BF214" s="185">
        <f>IF(N214="snížená",J214,0)</f>
        <v>0</v>
      </c>
      <c r="BG214" s="185">
        <f>IF(N214="zákl. přenesená",J214,0)</f>
        <v>0</v>
      </c>
      <c r="BH214" s="185">
        <f>IF(N214="sníž. přenesená",J214,0)</f>
        <v>0</v>
      </c>
      <c r="BI214" s="185">
        <f>IF(N214="nulová",J214,0)</f>
        <v>0</v>
      </c>
      <c r="BJ214" s="17" t="s">
        <v>89</v>
      </c>
      <c r="BK214" s="185">
        <f>ROUND(I214*H214,2)</f>
        <v>0</v>
      </c>
      <c r="BL214" s="17" t="s">
        <v>158</v>
      </c>
      <c r="BM214" s="184" t="s">
        <v>300</v>
      </c>
    </row>
    <row r="215" s="2" customFormat="1">
      <c r="A215" s="37"/>
      <c r="B215" s="38"/>
      <c r="C215" s="37"/>
      <c r="D215" s="186" t="s">
        <v>160</v>
      </c>
      <c r="E215" s="37"/>
      <c r="F215" s="187" t="s">
        <v>298</v>
      </c>
      <c r="G215" s="37"/>
      <c r="H215" s="37"/>
      <c r="I215" s="188"/>
      <c r="J215" s="37"/>
      <c r="K215" s="37"/>
      <c r="L215" s="38"/>
      <c r="M215" s="189"/>
      <c r="N215" s="190"/>
      <c r="O215" s="71"/>
      <c r="P215" s="71"/>
      <c r="Q215" s="71"/>
      <c r="R215" s="71"/>
      <c r="S215" s="71"/>
      <c r="T215" s="72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7" t="s">
        <v>160</v>
      </c>
      <c r="AU215" s="17" t="s">
        <v>22</v>
      </c>
    </row>
    <row r="216" s="13" customFormat="1">
      <c r="A216" s="13"/>
      <c r="B216" s="193"/>
      <c r="C216" s="13"/>
      <c r="D216" s="191" t="s">
        <v>164</v>
      </c>
      <c r="E216" s="194" t="s">
        <v>3</v>
      </c>
      <c r="F216" s="195" t="s">
        <v>301</v>
      </c>
      <c r="G216" s="13"/>
      <c r="H216" s="196">
        <v>118.215</v>
      </c>
      <c r="I216" s="197"/>
      <c r="J216" s="13"/>
      <c r="K216" s="13"/>
      <c r="L216" s="193"/>
      <c r="M216" s="198"/>
      <c r="N216" s="199"/>
      <c r="O216" s="199"/>
      <c r="P216" s="199"/>
      <c r="Q216" s="199"/>
      <c r="R216" s="199"/>
      <c r="S216" s="199"/>
      <c r="T216" s="20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4" t="s">
        <v>164</v>
      </c>
      <c r="AU216" s="194" t="s">
        <v>22</v>
      </c>
      <c r="AV216" s="13" t="s">
        <v>22</v>
      </c>
      <c r="AW216" s="13" t="s">
        <v>43</v>
      </c>
      <c r="AX216" s="13" t="s">
        <v>82</v>
      </c>
      <c r="AY216" s="194" t="s">
        <v>152</v>
      </c>
    </row>
    <row r="217" s="14" customFormat="1">
      <c r="A217" s="14"/>
      <c r="B217" s="201"/>
      <c r="C217" s="14"/>
      <c r="D217" s="191" t="s">
        <v>164</v>
      </c>
      <c r="E217" s="202" t="s">
        <v>3</v>
      </c>
      <c r="F217" s="203" t="s">
        <v>166</v>
      </c>
      <c r="G217" s="14"/>
      <c r="H217" s="204">
        <v>118.215</v>
      </c>
      <c r="I217" s="205"/>
      <c r="J217" s="14"/>
      <c r="K217" s="14"/>
      <c r="L217" s="201"/>
      <c r="M217" s="206"/>
      <c r="N217" s="207"/>
      <c r="O217" s="207"/>
      <c r="P217" s="207"/>
      <c r="Q217" s="207"/>
      <c r="R217" s="207"/>
      <c r="S217" s="207"/>
      <c r="T217" s="208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02" t="s">
        <v>164</v>
      </c>
      <c r="AU217" s="202" t="s">
        <v>22</v>
      </c>
      <c r="AV217" s="14" t="s">
        <v>158</v>
      </c>
      <c r="AW217" s="14" t="s">
        <v>43</v>
      </c>
      <c r="AX217" s="14" t="s">
        <v>89</v>
      </c>
      <c r="AY217" s="202" t="s">
        <v>152</v>
      </c>
    </row>
    <row r="218" s="2" customFormat="1" ht="24.15" customHeight="1">
      <c r="A218" s="37"/>
      <c r="B218" s="171"/>
      <c r="C218" s="172" t="s">
        <v>302</v>
      </c>
      <c r="D218" s="172" t="s">
        <v>154</v>
      </c>
      <c r="E218" s="173" t="s">
        <v>303</v>
      </c>
      <c r="F218" s="174" t="s">
        <v>304</v>
      </c>
      <c r="G218" s="175" t="s">
        <v>267</v>
      </c>
      <c r="H218" s="176">
        <v>71.635000000000005</v>
      </c>
      <c r="I218" s="177"/>
      <c r="J218" s="178">
        <f>ROUND(I218*H218,2)</f>
        <v>0</v>
      </c>
      <c r="K218" s="179"/>
      <c r="L218" s="38"/>
      <c r="M218" s="180" t="s">
        <v>3</v>
      </c>
      <c r="N218" s="181" t="s">
        <v>53</v>
      </c>
      <c r="O218" s="71"/>
      <c r="P218" s="182">
        <f>O218*H218</f>
        <v>0</v>
      </c>
      <c r="Q218" s="182">
        <v>0</v>
      </c>
      <c r="R218" s="182">
        <f>Q218*H218</f>
        <v>0</v>
      </c>
      <c r="S218" s="182">
        <v>0</v>
      </c>
      <c r="T218" s="183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4" t="s">
        <v>158</v>
      </c>
      <c r="AT218" s="184" t="s">
        <v>154</v>
      </c>
      <c r="AU218" s="184" t="s">
        <v>22</v>
      </c>
      <c r="AY218" s="17" t="s">
        <v>152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17" t="s">
        <v>89</v>
      </c>
      <c r="BK218" s="185">
        <f>ROUND(I218*H218,2)</f>
        <v>0</v>
      </c>
      <c r="BL218" s="17" t="s">
        <v>158</v>
      </c>
      <c r="BM218" s="184" t="s">
        <v>305</v>
      </c>
    </row>
    <row r="219" s="2" customFormat="1">
      <c r="A219" s="37"/>
      <c r="B219" s="38"/>
      <c r="C219" s="37"/>
      <c r="D219" s="186" t="s">
        <v>160</v>
      </c>
      <c r="E219" s="37"/>
      <c r="F219" s="187" t="s">
        <v>306</v>
      </c>
      <c r="G219" s="37"/>
      <c r="H219" s="37"/>
      <c r="I219" s="188"/>
      <c r="J219" s="37"/>
      <c r="K219" s="37"/>
      <c r="L219" s="38"/>
      <c r="M219" s="189"/>
      <c r="N219" s="190"/>
      <c r="O219" s="71"/>
      <c r="P219" s="71"/>
      <c r="Q219" s="71"/>
      <c r="R219" s="71"/>
      <c r="S219" s="71"/>
      <c r="T219" s="72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7" t="s">
        <v>160</v>
      </c>
      <c r="AU219" s="17" t="s">
        <v>22</v>
      </c>
    </row>
    <row r="220" s="13" customFormat="1">
      <c r="A220" s="13"/>
      <c r="B220" s="193"/>
      <c r="C220" s="13"/>
      <c r="D220" s="191" t="s">
        <v>164</v>
      </c>
      <c r="E220" s="194" t="s">
        <v>3</v>
      </c>
      <c r="F220" s="195" t="s">
        <v>307</v>
      </c>
      <c r="G220" s="13"/>
      <c r="H220" s="196">
        <v>71.635000000000005</v>
      </c>
      <c r="I220" s="197"/>
      <c r="J220" s="13"/>
      <c r="K220" s="13"/>
      <c r="L220" s="193"/>
      <c r="M220" s="198"/>
      <c r="N220" s="199"/>
      <c r="O220" s="199"/>
      <c r="P220" s="199"/>
      <c r="Q220" s="199"/>
      <c r="R220" s="199"/>
      <c r="S220" s="199"/>
      <c r="T220" s="20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94" t="s">
        <v>164</v>
      </c>
      <c r="AU220" s="194" t="s">
        <v>22</v>
      </c>
      <c r="AV220" s="13" t="s">
        <v>22</v>
      </c>
      <c r="AW220" s="13" t="s">
        <v>43</v>
      </c>
      <c r="AX220" s="13" t="s">
        <v>82</v>
      </c>
      <c r="AY220" s="194" t="s">
        <v>152</v>
      </c>
    </row>
    <row r="221" s="14" customFormat="1">
      <c r="A221" s="14"/>
      <c r="B221" s="201"/>
      <c r="C221" s="14"/>
      <c r="D221" s="191" t="s">
        <v>164</v>
      </c>
      <c r="E221" s="202" t="s">
        <v>3</v>
      </c>
      <c r="F221" s="203" t="s">
        <v>166</v>
      </c>
      <c r="G221" s="14"/>
      <c r="H221" s="204">
        <v>71.635000000000005</v>
      </c>
      <c r="I221" s="205"/>
      <c r="J221" s="14"/>
      <c r="K221" s="14"/>
      <c r="L221" s="201"/>
      <c r="M221" s="206"/>
      <c r="N221" s="207"/>
      <c r="O221" s="207"/>
      <c r="P221" s="207"/>
      <c r="Q221" s="207"/>
      <c r="R221" s="207"/>
      <c r="S221" s="207"/>
      <c r="T221" s="208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02" t="s">
        <v>164</v>
      </c>
      <c r="AU221" s="202" t="s">
        <v>22</v>
      </c>
      <c r="AV221" s="14" t="s">
        <v>158</v>
      </c>
      <c r="AW221" s="14" t="s">
        <v>43</v>
      </c>
      <c r="AX221" s="14" t="s">
        <v>89</v>
      </c>
      <c r="AY221" s="202" t="s">
        <v>152</v>
      </c>
    </row>
    <row r="222" s="2" customFormat="1" ht="33" customHeight="1">
      <c r="A222" s="37"/>
      <c r="B222" s="171"/>
      <c r="C222" s="172" t="s">
        <v>308</v>
      </c>
      <c r="D222" s="172" t="s">
        <v>154</v>
      </c>
      <c r="E222" s="173" t="s">
        <v>309</v>
      </c>
      <c r="F222" s="174" t="s">
        <v>310</v>
      </c>
      <c r="G222" s="175" t="s">
        <v>267</v>
      </c>
      <c r="H222" s="176">
        <v>13.324999999999999</v>
      </c>
      <c r="I222" s="177"/>
      <c r="J222" s="178">
        <f>ROUND(I222*H222,2)</f>
        <v>0</v>
      </c>
      <c r="K222" s="179"/>
      <c r="L222" s="38"/>
      <c r="M222" s="180" t="s">
        <v>3</v>
      </c>
      <c r="N222" s="181" t="s">
        <v>53</v>
      </c>
      <c r="O222" s="71"/>
      <c r="P222" s="182">
        <f>O222*H222</f>
        <v>0</v>
      </c>
      <c r="Q222" s="182">
        <v>0</v>
      </c>
      <c r="R222" s="182">
        <f>Q222*H222</f>
        <v>0</v>
      </c>
      <c r="S222" s="182">
        <v>0</v>
      </c>
      <c r="T222" s="183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4" t="s">
        <v>158</v>
      </c>
      <c r="AT222" s="184" t="s">
        <v>154</v>
      </c>
      <c r="AU222" s="184" t="s">
        <v>22</v>
      </c>
      <c r="AY222" s="17" t="s">
        <v>152</v>
      </c>
      <c r="BE222" s="185">
        <f>IF(N222="základní",J222,0)</f>
        <v>0</v>
      </c>
      <c r="BF222" s="185">
        <f>IF(N222="snížená",J222,0)</f>
        <v>0</v>
      </c>
      <c r="BG222" s="185">
        <f>IF(N222="zákl. přenesená",J222,0)</f>
        <v>0</v>
      </c>
      <c r="BH222" s="185">
        <f>IF(N222="sníž. přenesená",J222,0)</f>
        <v>0</v>
      </c>
      <c r="BI222" s="185">
        <f>IF(N222="nulová",J222,0)</f>
        <v>0</v>
      </c>
      <c r="BJ222" s="17" t="s">
        <v>89</v>
      </c>
      <c r="BK222" s="185">
        <f>ROUND(I222*H222,2)</f>
        <v>0</v>
      </c>
      <c r="BL222" s="17" t="s">
        <v>158</v>
      </c>
      <c r="BM222" s="184" t="s">
        <v>311</v>
      </c>
    </row>
    <row r="223" s="2" customFormat="1">
      <c r="A223" s="37"/>
      <c r="B223" s="38"/>
      <c r="C223" s="37"/>
      <c r="D223" s="186" t="s">
        <v>160</v>
      </c>
      <c r="E223" s="37"/>
      <c r="F223" s="187" t="s">
        <v>312</v>
      </c>
      <c r="G223" s="37"/>
      <c r="H223" s="37"/>
      <c r="I223" s="188"/>
      <c r="J223" s="37"/>
      <c r="K223" s="37"/>
      <c r="L223" s="38"/>
      <c r="M223" s="189"/>
      <c r="N223" s="190"/>
      <c r="O223" s="71"/>
      <c r="P223" s="71"/>
      <c r="Q223" s="71"/>
      <c r="R223" s="71"/>
      <c r="S223" s="71"/>
      <c r="T223" s="72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7" t="s">
        <v>160</v>
      </c>
      <c r="AU223" s="17" t="s">
        <v>22</v>
      </c>
    </row>
    <row r="224" s="13" customFormat="1">
      <c r="A224" s="13"/>
      <c r="B224" s="193"/>
      <c r="C224" s="13"/>
      <c r="D224" s="191" t="s">
        <v>164</v>
      </c>
      <c r="E224" s="194" t="s">
        <v>3</v>
      </c>
      <c r="F224" s="195" t="s">
        <v>313</v>
      </c>
      <c r="G224" s="13"/>
      <c r="H224" s="196">
        <v>13.324999999999999</v>
      </c>
      <c r="I224" s="197"/>
      <c r="J224" s="13"/>
      <c r="K224" s="13"/>
      <c r="L224" s="193"/>
      <c r="M224" s="198"/>
      <c r="N224" s="199"/>
      <c r="O224" s="199"/>
      <c r="P224" s="199"/>
      <c r="Q224" s="199"/>
      <c r="R224" s="199"/>
      <c r="S224" s="199"/>
      <c r="T224" s="20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94" t="s">
        <v>164</v>
      </c>
      <c r="AU224" s="194" t="s">
        <v>22</v>
      </c>
      <c r="AV224" s="13" t="s">
        <v>22</v>
      </c>
      <c r="AW224" s="13" t="s">
        <v>43</v>
      </c>
      <c r="AX224" s="13" t="s">
        <v>82</v>
      </c>
      <c r="AY224" s="194" t="s">
        <v>152</v>
      </c>
    </row>
    <row r="225" s="14" customFormat="1">
      <c r="A225" s="14"/>
      <c r="B225" s="201"/>
      <c r="C225" s="14"/>
      <c r="D225" s="191" t="s">
        <v>164</v>
      </c>
      <c r="E225" s="202" t="s">
        <v>3</v>
      </c>
      <c r="F225" s="203" t="s">
        <v>166</v>
      </c>
      <c r="G225" s="14"/>
      <c r="H225" s="204">
        <v>13.324999999999999</v>
      </c>
      <c r="I225" s="205"/>
      <c r="J225" s="14"/>
      <c r="K225" s="14"/>
      <c r="L225" s="201"/>
      <c r="M225" s="206"/>
      <c r="N225" s="207"/>
      <c r="O225" s="207"/>
      <c r="P225" s="207"/>
      <c r="Q225" s="207"/>
      <c r="R225" s="207"/>
      <c r="S225" s="207"/>
      <c r="T225" s="208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02" t="s">
        <v>164</v>
      </c>
      <c r="AU225" s="202" t="s">
        <v>22</v>
      </c>
      <c r="AV225" s="14" t="s">
        <v>158</v>
      </c>
      <c r="AW225" s="14" t="s">
        <v>43</v>
      </c>
      <c r="AX225" s="14" t="s">
        <v>89</v>
      </c>
      <c r="AY225" s="202" t="s">
        <v>152</v>
      </c>
    </row>
    <row r="226" s="2" customFormat="1" ht="33" customHeight="1">
      <c r="A226" s="37"/>
      <c r="B226" s="171"/>
      <c r="C226" s="172" t="s">
        <v>314</v>
      </c>
      <c r="D226" s="172" t="s">
        <v>154</v>
      </c>
      <c r="E226" s="173" t="s">
        <v>309</v>
      </c>
      <c r="F226" s="174" t="s">
        <v>310</v>
      </c>
      <c r="G226" s="175" t="s">
        <v>267</v>
      </c>
      <c r="H226" s="176">
        <v>64.355000000000004</v>
      </c>
      <c r="I226" s="177"/>
      <c r="J226" s="178">
        <f>ROUND(I226*H226,2)</f>
        <v>0</v>
      </c>
      <c r="K226" s="179"/>
      <c r="L226" s="38"/>
      <c r="M226" s="180" t="s">
        <v>3</v>
      </c>
      <c r="N226" s="181" t="s">
        <v>53</v>
      </c>
      <c r="O226" s="71"/>
      <c r="P226" s="182">
        <f>O226*H226</f>
        <v>0</v>
      </c>
      <c r="Q226" s="182">
        <v>0</v>
      </c>
      <c r="R226" s="182">
        <f>Q226*H226</f>
        <v>0</v>
      </c>
      <c r="S226" s="182">
        <v>0</v>
      </c>
      <c r="T226" s="183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4" t="s">
        <v>158</v>
      </c>
      <c r="AT226" s="184" t="s">
        <v>154</v>
      </c>
      <c r="AU226" s="184" t="s">
        <v>22</v>
      </c>
      <c r="AY226" s="17" t="s">
        <v>152</v>
      </c>
      <c r="BE226" s="185">
        <f>IF(N226="základní",J226,0)</f>
        <v>0</v>
      </c>
      <c r="BF226" s="185">
        <f>IF(N226="snížená",J226,0)</f>
        <v>0</v>
      </c>
      <c r="BG226" s="185">
        <f>IF(N226="zákl. přenesená",J226,0)</f>
        <v>0</v>
      </c>
      <c r="BH226" s="185">
        <f>IF(N226="sníž. přenesená",J226,0)</f>
        <v>0</v>
      </c>
      <c r="BI226" s="185">
        <f>IF(N226="nulová",J226,0)</f>
        <v>0</v>
      </c>
      <c r="BJ226" s="17" t="s">
        <v>89</v>
      </c>
      <c r="BK226" s="185">
        <f>ROUND(I226*H226,2)</f>
        <v>0</v>
      </c>
      <c r="BL226" s="17" t="s">
        <v>158</v>
      </c>
      <c r="BM226" s="184" t="s">
        <v>315</v>
      </c>
    </row>
    <row r="227" s="2" customFormat="1">
      <c r="A227" s="37"/>
      <c r="B227" s="38"/>
      <c r="C227" s="37"/>
      <c r="D227" s="186" t="s">
        <v>160</v>
      </c>
      <c r="E227" s="37"/>
      <c r="F227" s="187" t="s">
        <v>312</v>
      </c>
      <c r="G227" s="37"/>
      <c r="H227" s="37"/>
      <c r="I227" s="188"/>
      <c r="J227" s="37"/>
      <c r="K227" s="37"/>
      <c r="L227" s="38"/>
      <c r="M227" s="189"/>
      <c r="N227" s="190"/>
      <c r="O227" s="71"/>
      <c r="P227" s="71"/>
      <c r="Q227" s="71"/>
      <c r="R227" s="71"/>
      <c r="S227" s="71"/>
      <c r="T227" s="72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7" t="s">
        <v>160</v>
      </c>
      <c r="AU227" s="17" t="s">
        <v>22</v>
      </c>
    </row>
    <row r="228" s="13" customFormat="1">
      <c r="A228" s="13"/>
      <c r="B228" s="193"/>
      <c r="C228" s="13"/>
      <c r="D228" s="191" t="s">
        <v>164</v>
      </c>
      <c r="E228" s="194" t="s">
        <v>3</v>
      </c>
      <c r="F228" s="195" t="s">
        <v>316</v>
      </c>
      <c r="G228" s="13"/>
      <c r="H228" s="196">
        <v>64.355000000000004</v>
      </c>
      <c r="I228" s="197"/>
      <c r="J228" s="13"/>
      <c r="K228" s="13"/>
      <c r="L228" s="193"/>
      <c r="M228" s="198"/>
      <c r="N228" s="199"/>
      <c r="O228" s="199"/>
      <c r="P228" s="199"/>
      <c r="Q228" s="199"/>
      <c r="R228" s="199"/>
      <c r="S228" s="199"/>
      <c r="T228" s="200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194" t="s">
        <v>164</v>
      </c>
      <c r="AU228" s="194" t="s">
        <v>22</v>
      </c>
      <c r="AV228" s="13" t="s">
        <v>22</v>
      </c>
      <c r="AW228" s="13" t="s">
        <v>43</v>
      </c>
      <c r="AX228" s="13" t="s">
        <v>82</v>
      </c>
      <c r="AY228" s="194" t="s">
        <v>152</v>
      </c>
    </row>
    <row r="229" s="14" customFormat="1">
      <c r="A229" s="14"/>
      <c r="B229" s="201"/>
      <c r="C229" s="14"/>
      <c r="D229" s="191" t="s">
        <v>164</v>
      </c>
      <c r="E229" s="202" t="s">
        <v>3</v>
      </c>
      <c r="F229" s="203" t="s">
        <v>166</v>
      </c>
      <c r="G229" s="14"/>
      <c r="H229" s="204">
        <v>64.355000000000004</v>
      </c>
      <c r="I229" s="205"/>
      <c r="J229" s="14"/>
      <c r="K229" s="14"/>
      <c r="L229" s="201"/>
      <c r="M229" s="206"/>
      <c r="N229" s="207"/>
      <c r="O229" s="207"/>
      <c r="P229" s="207"/>
      <c r="Q229" s="207"/>
      <c r="R229" s="207"/>
      <c r="S229" s="207"/>
      <c r="T229" s="208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02" t="s">
        <v>164</v>
      </c>
      <c r="AU229" s="202" t="s">
        <v>22</v>
      </c>
      <c r="AV229" s="14" t="s">
        <v>158</v>
      </c>
      <c r="AW229" s="14" t="s">
        <v>43</v>
      </c>
      <c r="AX229" s="14" t="s">
        <v>89</v>
      </c>
      <c r="AY229" s="202" t="s">
        <v>152</v>
      </c>
    </row>
    <row r="230" s="2" customFormat="1" ht="37.8" customHeight="1">
      <c r="A230" s="37"/>
      <c r="B230" s="171"/>
      <c r="C230" s="172" t="s">
        <v>317</v>
      </c>
      <c r="D230" s="172" t="s">
        <v>154</v>
      </c>
      <c r="E230" s="173" t="s">
        <v>318</v>
      </c>
      <c r="F230" s="174" t="s">
        <v>319</v>
      </c>
      <c r="G230" s="175" t="s">
        <v>267</v>
      </c>
      <c r="H230" s="176">
        <v>4.0800000000000001</v>
      </c>
      <c r="I230" s="177"/>
      <c r="J230" s="178">
        <f>ROUND(I230*H230,2)</f>
        <v>0</v>
      </c>
      <c r="K230" s="179"/>
      <c r="L230" s="38"/>
      <c r="M230" s="180" t="s">
        <v>3</v>
      </c>
      <c r="N230" s="181" t="s">
        <v>53</v>
      </c>
      <c r="O230" s="71"/>
      <c r="P230" s="182">
        <f>O230*H230</f>
        <v>0</v>
      </c>
      <c r="Q230" s="182">
        <v>0</v>
      </c>
      <c r="R230" s="182">
        <f>Q230*H230</f>
        <v>0</v>
      </c>
      <c r="S230" s="182">
        <v>0</v>
      </c>
      <c r="T230" s="183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4" t="s">
        <v>158</v>
      </c>
      <c r="AT230" s="184" t="s">
        <v>154</v>
      </c>
      <c r="AU230" s="184" t="s">
        <v>22</v>
      </c>
      <c r="AY230" s="17" t="s">
        <v>152</v>
      </c>
      <c r="BE230" s="185">
        <f>IF(N230="základní",J230,0)</f>
        <v>0</v>
      </c>
      <c r="BF230" s="185">
        <f>IF(N230="snížená",J230,0)</f>
        <v>0</v>
      </c>
      <c r="BG230" s="185">
        <f>IF(N230="zákl. přenesená",J230,0)</f>
        <v>0</v>
      </c>
      <c r="BH230" s="185">
        <f>IF(N230="sníž. přenesená",J230,0)</f>
        <v>0</v>
      </c>
      <c r="BI230" s="185">
        <f>IF(N230="nulová",J230,0)</f>
        <v>0</v>
      </c>
      <c r="BJ230" s="17" t="s">
        <v>89</v>
      </c>
      <c r="BK230" s="185">
        <f>ROUND(I230*H230,2)</f>
        <v>0</v>
      </c>
      <c r="BL230" s="17" t="s">
        <v>158</v>
      </c>
      <c r="BM230" s="184" t="s">
        <v>320</v>
      </c>
    </row>
    <row r="231" s="2" customFormat="1">
      <c r="A231" s="37"/>
      <c r="B231" s="38"/>
      <c r="C231" s="37"/>
      <c r="D231" s="186" t="s">
        <v>160</v>
      </c>
      <c r="E231" s="37"/>
      <c r="F231" s="187" t="s">
        <v>321</v>
      </c>
      <c r="G231" s="37"/>
      <c r="H231" s="37"/>
      <c r="I231" s="188"/>
      <c r="J231" s="37"/>
      <c r="K231" s="37"/>
      <c r="L231" s="38"/>
      <c r="M231" s="189"/>
      <c r="N231" s="190"/>
      <c r="O231" s="71"/>
      <c r="P231" s="71"/>
      <c r="Q231" s="71"/>
      <c r="R231" s="71"/>
      <c r="S231" s="71"/>
      <c r="T231" s="72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7" t="s">
        <v>160</v>
      </c>
      <c r="AU231" s="17" t="s">
        <v>22</v>
      </c>
    </row>
    <row r="232" s="13" customFormat="1">
      <c r="A232" s="13"/>
      <c r="B232" s="193"/>
      <c r="C232" s="13"/>
      <c r="D232" s="191" t="s">
        <v>164</v>
      </c>
      <c r="E232" s="194" t="s">
        <v>3</v>
      </c>
      <c r="F232" s="195" t="s">
        <v>322</v>
      </c>
      <c r="G232" s="13"/>
      <c r="H232" s="196">
        <v>4.0800000000000001</v>
      </c>
      <c r="I232" s="197"/>
      <c r="J232" s="13"/>
      <c r="K232" s="13"/>
      <c r="L232" s="193"/>
      <c r="M232" s="198"/>
      <c r="N232" s="199"/>
      <c r="O232" s="199"/>
      <c r="P232" s="199"/>
      <c r="Q232" s="199"/>
      <c r="R232" s="199"/>
      <c r="S232" s="199"/>
      <c r="T232" s="200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94" t="s">
        <v>164</v>
      </c>
      <c r="AU232" s="194" t="s">
        <v>22</v>
      </c>
      <c r="AV232" s="13" t="s">
        <v>22</v>
      </c>
      <c r="AW232" s="13" t="s">
        <v>43</v>
      </c>
      <c r="AX232" s="13" t="s">
        <v>82</v>
      </c>
      <c r="AY232" s="194" t="s">
        <v>152</v>
      </c>
    </row>
    <row r="233" s="14" customFormat="1">
      <c r="A233" s="14"/>
      <c r="B233" s="201"/>
      <c r="C233" s="14"/>
      <c r="D233" s="191" t="s">
        <v>164</v>
      </c>
      <c r="E233" s="202" t="s">
        <v>3</v>
      </c>
      <c r="F233" s="203" t="s">
        <v>166</v>
      </c>
      <c r="G233" s="14"/>
      <c r="H233" s="204">
        <v>4.0800000000000001</v>
      </c>
      <c r="I233" s="205"/>
      <c r="J233" s="14"/>
      <c r="K233" s="14"/>
      <c r="L233" s="201"/>
      <c r="M233" s="206"/>
      <c r="N233" s="207"/>
      <c r="O233" s="207"/>
      <c r="P233" s="207"/>
      <c r="Q233" s="207"/>
      <c r="R233" s="207"/>
      <c r="S233" s="207"/>
      <c r="T233" s="208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02" t="s">
        <v>164</v>
      </c>
      <c r="AU233" s="202" t="s">
        <v>22</v>
      </c>
      <c r="AV233" s="14" t="s">
        <v>158</v>
      </c>
      <c r="AW233" s="14" t="s">
        <v>43</v>
      </c>
      <c r="AX233" s="14" t="s">
        <v>89</v>
      </c>
      <c r="AY233" s="202" t="s">
        <v>152</v>
      </c>
    </row>
    <row r="234" s="2" customFormat="1" ht="33" customHeight="1">
      <c r="A234" s="37"/>
      <c r="B234" s="171"/>
      <c r="C234" s="172" t="s">
        <v>323</v>
      </c>
      <c r="D234" s="172" t="s">
        <v>154</v>
      </c>
      <c r="E234" s="173" t="s">
        <v>324</v>
      </c>
      <c r="F234" s="174" t="s">
        <v>325</v>
      </c>
      <c r="G234" s="175" t="s">
        <v>267</v>
      </c>
      <c r="H234" s="176">
        <v>1.264</v>
      </c>
      <c r="I234" s="177"/>
      <c r="J234" s="178">
        <f>ROUND(I234*H234,2)</f>
        <v>0</v>
      </c>
      <c r="K234" s="179"/>
      <c r="L234" s="38"/>
      <c r="M234" s="180" t="s">
        <v>3</v>
      </c>
      <c r="N234" s="181" t="s">
        <v>53</v>
      </c>
      <c r="O234" s="71"/>
      <c r="P234" s="182">
        <f>O234*H234</f>
        <v>0</v>
      </c>
      <c r="Q234" s="182">
        <v>0</v>
      </c>
      <c r="R234" s="182">
        <f>Q234*H234</f>
        <v>0</v>
      </c>
      <c r="S234" s="182">
        <v>0</v>
      </c>
      <c r="T234" s="183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184" t="s">
        <v>158</v>
      </c>
      <c r="AT234" s="184" t="s">
        <v>154</v>
      </c>
      <c r="AU234" s="184" t="s">
        <v>22</v>
      </c>
      <c r="AY234" s="17" t="s">
        <v>152</v>
      </c>
      <c r="BE234" s="185">
        <f>IF(N234="základní",J234,0)</f>
        <v>0</v>
      </c>
      <c r="BF234" s="185">
        <f>IF(N234="snížená",J234,0)</f>
        <v>0</v>
      </c>
      <c r="BG234" s="185">
        <f>IF(N234="zákl. přenesená",J234,0)</f>
        <v>0</v>
      </c>
      <c r="BH234" s="185">
        <f>IF(N234="sníž. přenesená",J234,0)</f>
        <v>0</v>
      </c>
      <c r="BI234" s="185">
        <f>IF(N234="nulová",J234,0)</f>
        <v>0</v>
      </c>
      <c r="BJ234" s="17" t="s">
        <v>89</v>
      </c>
      <c r="BK234" s="185">
        <f>ROUND(I234*H234,2)</f>
        <v>0</v>
      </c>
      <c r="BL234" s="17" t="s">
        <v>158</v>
      </c>
      <c r="BM234" s="184" t="s">
        <v>326</v>
      </c>
    </row>
    <row r="235" s="2" customFormat="1">
      <c r="A235" s="37"/>
      <c r="B235" s="38"/>
      <c r="C235" s="37"/>
      <c r="D235" s="186" t="s">
        <v>160</v>
      </c>
      <c r="E235" s="37"/>
      <c r="F235" s="187" t="s">
        <v>327</v>
      </c>
      <c r="G235" s="37"/>
      <c r="H235" s="37"/>
      <c r="I235" s="188"/>
      <c r="J235" s="37"/>
      <c r="K235" s="37"/>
      <c r="L235" s="38"/>
      <c r="M235" s="189"/>
      <c r="N235" s="190"/>
      <c r="O235" s="71"/>
      <c r="P235" s="71"/>
      <c r="Q235" s="71"/>
      <c r="R235" s="71"/>
      <c r="S235" s="71"/>
      <c r="T235" s="72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7" t="s">
        <v>160</v>
      </c>
      <c r="AU235" s="17" t="s">
        <v>22</v>
      </c>
    </row>
    <row r="236" s="13" customFormat="1">
      <c r="A236" s="13"/>
      <c r="B236" s="193"/>
      <c r="C236" s="13"/>
      <c r="D236" s="191" t="s">
        <v>164</v>
      </c>
      <c r="E236" s="194" t="s">
        <v>3</v>
      </c>
      <c r="F236" s="195" t="s">
        <v>328</v>
      </c>
      <c r="G236" s="13"/>
      <c r="H236" s="196">
        <v>1.264</v>
      </c>
      <c r="I236" s="197"/>
      <c r="J236" s="13"/>
      <c r="K236" s="13"/>
      <c r="L236" s="193"/>
      <c r="M236" s="198"/>
      <c r="N236" s="199"/>
      <c r="O236" s="199"/>
      <c r="P236" s="199"/>
      <c r="Q236" s="199"/>
      <c r="R236" s="199"/>
      <c r="S236" s="199"/>
      <c r="T236" s="20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94" t="s">
        <v>164</v>
      </c>
      <c r="AU236" s="194" t="s">
        <v>22</v>
      </c>
      <c r="AV236" s="13" t="s">
        <v>22</v>
      </c>
      <c r="AW236" s="13" t="s">
        <v>43</v>
      </c>
      <c r="AX236" s="13" t="s">
        <v>82</v>
      </c>
      <c r="AY236" s="194" t="s">
        <v>152</v>
      </c>
    </row>
    <row r="237" s="14" customFormat="1">
      <c r="A237" s="14"/>
      <c r="B237" s="201"/>
      <c r="C237" s="14"/>
      <c r="D237" s="191" t="s">
        <v>164</v>
      </c>
      <c r="E237" s="202" t="s">
        <v>3</v>
      </c>
      <c r="F237" s="203" t="s">
        <v>166</v>
      </c>
      <c r="G237" s="14"/>
      <c r="H237" s="204">
        <v>1.264</v>
      </c>
      <c r="I237" s="205"/>
      <c r="J237" s="14"/>
      <c r="K237" s="14"/>
      <c r="L237" s="201"/>
      <c r="M237" s="206"/>
      <c r="N237" s="207"/>
      <c r="O237" s="207"/>
      <c r="P237" s="207"/>
      <c r="Q237" s="207"/>
      <c r="R237" s="207"/>
      <c r="S237" s="207"/>
      <c r="T237" s="208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02" t="s">
        <v>164</v>
      </c>
      <c r="AU237" s="202" t="s">
        <v>22</v>
      </c>
      <c r="AV237" s="14" t="s">
        <v>158</v>
      </c>
      <c r="AW237" s="14" t="s">
        <v>43</v>
      </c>
      <c r="AX237" s="14" t="s">
        <v>89</v>
      </c>
      <c r="AY237" s="202" t="s">
        <v>152</v>
      </c>
    </row>
    <row r="238" s="2" customFormat="1" ht="24.15" customHeight="1">
      <c r="A238" s="37"/>
      <c r="B238" s="171"/>
      <c r="C238" s="172" t="s">
        <v>329</v>
      </c>
      <c r="D238" s="172" t="s">
        <v>154</v>
      </c>
      <c r="E238" s="173" t="s">
        <v>330</v>
      </c>
      <c r="F238" s="174" t="s">
        <v>331</v>
      </c>
      <c r="G238" s="175" t="s">
        <v>267</v>
      </c>
      <c r="H238" s="176">
        <v>104.89</v>
      </c>
      <c r="I238" s="177"/>
      <c r="J238" s="178">
        <f>ROUND(I238*H238,2)</f>
        <v>0</v>
      </c>
      <c r="K238" s="179"/>
      <c r="L238" s="38"/>
      <c r="M238" s="180" t="s">
        <v>3</v>
      </c>
      <c r="N238" s="181" t="s">
        <v>53</v>
      </c>
      <c r="O238" s="71"/>
      <c r="P238" s="182">
        <f>O238*H238</f>
        <v>0</v>
      </c>
      <c r="Q238" s="182">
        <v>0</v>
      </c>
      <c r="R238" s="182">
        <f>Q238*H238</f>
        <v>0</v>
      </c>
      <c r="S238" s="182">
        <v>0</v>
      </c>
      <c r="T238" s="183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4" t="s">
        <v>158</v>
      </c>
      <c r="AT238" s="184" t="s">
        <v>154</v>
      </c>
      <c r="AU238" s="184" t="s">
        <v>22</v>
      </c>
      <c r="AY238" s="17" t="s">
        <v>152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17" t="s">
        <v>89</v>
      </c>
      <c r="BK238" s="185">
        <f>ROUND(I238*H238,2)</f>
        <v>0</v>
      </c>
      <c r="BL238" s="17" t="s">
        <v>158</v>
      </c>
      <c r="BM238" s="184" t="s">
        <v>332</v>
      </c>
    </row>
    <row r="239" s="2" customFormat="1">
      <c r="A239" s="37"/>
      <c r="B239" s="38"/>
      <c r="C239" s="37"/>
      <c r="D239" s="186" t="s">
        <v>160</v>
      </c>
      <c r="E239" s="37"/>
      <c r="F239" s="187" t="s">
        <v>333</v>
      </c>
      <c r="G239" s="37"/>
      <c r="H239" s="37"/>
      <c r="I239" s="188"/>
      <c r="J239" s="37"/>
      <c r="K239" s="37"/>
      <c r="L239" s="38"/>
      <c r="M239" s="189"/>
      <c r="N239" s="190"/>
      <c r="O239" s="71"/>
      <c r="P239" s="71"/>
      <c r="Q239" s="71"/>
      <c r="R239" s="71"/>
      <c r="S239" s="71"/>
      <c r="T239" s="72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7" t="s">
        <v>160</v>
      </c>
      <c r="AU239" s="17" t="s">
        <v>22</v>
      </c>
    </row>
    <row r="240" s="13" customFormat="1">
      <c r="A240" s="13"/>
      <c r="B240" s="193"/>
      <c r="C240" s="13"/>
      <c r="D240" s="191" t="s">
        <v>164</v>
      </c>
      <c r="E240" s="194" t="s">
        <v>3</v>
      </c>
      <c r="F240" s="195" t="s">
        <v>334</v>
      </c>
      <c r="G240" s="13"/>
      <c r="H240" s="196">
        <v>104.89</v>
      </c>
      <c r="I240" s="197"/>
      <c r="J240" s="13"/>
      <c r="K240" s="13"/>
      <c r="L240" s="193"/>
      <c r="M240" s="198"/>
      <c r="N240" s="199"/>
      <c r="O240" s="199"/>
      <c r="P240" s="199"/>
      <c r="Q240" s="199"/>
      <c r="R240" s="199"/>
      <c r="S240" s="199"/>
      <c r="T240" s="20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94" t="s">
        <v>164</v>
      </c>
      <c r="AU240" s="194" t="s">
        <v>22</v>
      </c>
      <c r="AV240" s="13" t="s">
        <v>22</v>
      </c>
      <c r="AW240" s="13" t="s">
        <v>43</v>
      </c>
      <c r="AX240" s="13" t="s">
        <v>82</v>
      </c>
      <c r="AY240" s="194" t="s">
        <v>152</v>
      </c>
    </row>
    <row r="241" s="14" customFormat="1">
      <c r="A241" s="14"/>
      <c r="B241" s="201"/>
      <c r="C241" s="14"/>
      <c r="D241" s="191" t="s">
        <v>164</v>
      </c>
      <c r="E241" s="202" t="s">
        <v>3</v>
      </c>
      <c r="F241" s="203" t="s">
        <v>166</v>
      </c>
      <c r="G241" s="14"/>
      <c r="H241" s="204">
        <v>104.89</v>
      </c>
      <c r="I241" s="205"/>
      <c r="J241" s="14"/>
      <c r="K241" s="14"/>
      <c r="L241" s="201"/>
      <c r="M241" s="206"/>
      <c r="N241" s="207"/>
      <c r="O241" s="207"/>
      <c r="P241" s="207"/>
      <c r="Q241" s="207"/>
      <c r="R241" s="207"/>
      <c r="S241" s="207"/>
      <c r="T241" s="208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02" t="s">
        <v>164</v>
      </c>
      <c r="AU241" s="202" t="s">
        <v>22</v>
      </c>
      <c r="AV241" s="14" t="s">
        <v>158</v>
      </c>
      <c r="AW241" s="14" t="s">
        <v>43</v>
      </c>
      <c r="AX241" s="14" t="s">
        <v>89</v>
      </c>
      <c r="AY241" s="202" t="s">
        <v>152</v>
      </c>
    </row>
    <row r="242" s="2" customFormat="1" ht="24.15" customHeight="1">
      <c r="A242" s="37"/>
      <c r="B242" s="171"/>
      <c r="C242" s="172" t="s">
        <v>335</v>
      </c>
      <c r="D242" s="172" t="s">
        <v>154</v>
      </c>
      <c r="E242" s="173" t="s">
        <v>330</v>
      </c>
      <c r="F242" s="174" t="s">
        <v>331</v>
      </c>
      <c r="G242" s="175" t="s">
        <v>267</v>
      </c>
      <c r="H242" s="176">
        <v>3.2000000000000002</v>
      </c>
      <c r="I242" s="177"/>
      <c r="J242" s="178">
        <f>ROUND(I242*H242,2)</f>
        <v>0</v>
      </c>
      <c r="K242" s="179"/>
      <c r="L242" s="38"/>
      <c r="M242" s="180" t="s">
        <v>3</v>
      </c>
      <c r="N242" s="181" t="s">
        <v>53</v>
      </c>
      <c r="O242" s="71"/>
      <c r="P242" s="182">
        <f>O242*H242</f>
        <v>0</v>
      </c>
      <c r="Q242" s="182">
        <v>0</v>
      </c>
      <c r="R242" s="182">
        <f>Q242*H242</f>
        <v>0</v>
      </c>
      <c r="S242" s="182">
        <v>0</v>
      </c>
      <c r="T242" s="183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4" t="s">
        <v>158</v>
      </c>
      <c r="AT242" s="184" t="s">
        <v>154</v>
      </c>
      <c r="AU242" s="184" t="s">
        <v>22</v>
      </c>
      <c r="AY242" s="17" t="s">
        <v>152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17" t="s">
        <v>89</v>
      </c>
      <c r="BK242" s="185">
        <f>ROUND(I242*H242,2)</f>
        <v>0</v>
      </c>
      <c r="BL242" s="17" t="s">
        <v>158</v>
      </c>
      <c r="BM242" s="184" t="s">
        <v>336</v>
      </c>
    </row>
    <row r="243" s="2" customFormat="1">
      <c r="A243" s="37"/>
      <c r="B243" s="38"/>
      <c r="C243" s="37"/>
      <c r="D243" s="186" t="s">
        <v>160</v>
      </c>
      <c r="E243" s="37"/>
      <c r="F243" s="187" t="s">
        <v>333</v>
      </c>
      <c r="G243" s="37"/>
      <c r="H243" s="37"/>
      <c r="I243" s="188"/>
      <c r="J243" s="37"/>
      <c r="K243" s="37"/>
      <c r="L243" s="38"/>
      <c r="M243" s="189"/>
      <c r="N243" s="190"/>
      <c r="O243" s="71"/>
      <c r="P243" s="71"/>
      <c r="Q243" s="71"/>
      <c r="R243" s="71"/>
      <c r="S243" s="71"/>
      <c r="T243" s="72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7" t="s">
        <v>160</v>
      </c>
      <c r="AU243" s="17" t="s">
        <v>22</v>
      </c>
    </row>
    <row r="244" s="13" customFormat="1">
      <c r="A244" s="13"/>
      <c r="B244" s="193"/>
      <c r="C244" s="13"/>
      <c r="D244" s="191" t="s">
        <v>164</v>
      </c>
      <c r="E244" s="194" t="s">
        <v>3</v>
      </c>
      <c r="F244" s="195" t="s">
        <v>337</v>
      </c>
      <c r="G244" s="13"/>
      <c r="H244" s="196">
        <v>3.2000000000000002</v>
      </c>
      <c r="I244" s="197"/>
      <c r="J244" s="13"/>
      <c r="K244" s="13"/>
      <c r="L244" s="193"/>
      <c r="M244" s="198"/>
      <c r="N244" s="199"/>
      <c r="O244" s="199"/>
      <c r="P244" s="199"/>
      <c r="Q244" s="199"/>
      <c r="R244" s="199"/>
      <c r="S244" s="199"/>
      <c r="T244" s="20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4" t="s">
        <v>164</v>
      </c>
      <c r="AU244" s="194" t="s">
        <v>22</v>
      </c>
      <c r="AV244" s="13" t="s">
        <v>22</v>
      </c>
      <c r="AW244" s="13" t="s">
        <v>43</v>
      </c>
      <c r="AX244" s="13" t="s">
        <v>82</v>
      </c>
      <c r="AY244" s="194" t="s">
        <v>152</v>
      </c>
    </row>
    <row r="245" s="14" customFormat="1">
      <c r="A245" s="14"/>
      <c r="B245" s="201"/>
      <c r="C245" s="14"/>
      <c r="D245" s="191" t="s">
        <v>164</v>
      </c>
      <c r="E245" s="202" t="s">
        <v>3</v>
      </c>
      <c r="F245" s="203" t="s">
        <v>166</v>
      </c>
      <c r="G245" s="14"/>
      <c r="H245" s="204">
        <v>3.2000000000000002</v>
      </c>
      <c r="I245" s="205"/>
      <c r="J245" s="14"/>
      <c r="K245" s="14"/>
      <c r="L245" s="201"/>
      <c r="M245" s="209"/>
      <c r="N245" s="210"/>
      <c r="O245" s="210"/>
      <c r="P245" s="210"/>
      <c r="Q245" s="210"/>
      <c r="R245" s="210"/>
      <c r="S245" s="210"/>
      <c r="T245" s="21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02" t="s">
        <v>164</v>
      </c>
      <c r="AU245" s="202" t="s">
        <v>22</v>
      </c>
      <c r="AV245" s="14" t="s">
        <v>158</v>
      </c>
      <c r="AW245" s="14" t="s">
        <v>43</v>
      </c>
      <c r="AX245" s="14" t="s">
        <v>89</v>
      </c>
      <c r="AY245" s="202" t="s">
        <v>152</v>
      </c>
    </row>
    <row r="246" s="2" customFormat="1" ht="6.96" customHeight="1">
      <c r="A246" s="37"/>
      <c r="B246" s="54"/>
      <c r="C246" s="55"/>
      <c r="D246" s="55"/>
      <c r="E246" s="55"/>
      <c r="F246" s="55"/>
      <c r="G246" s="55"/>
      <c r="H246" s="55"/>
      <c r="I246" s="55"/>
      <c r="J246" s="55"/>
      <c r="K246" s="55"/>
      <c r="L246" s="38"/>
      <c r="M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</row>
  </sheetData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hyperlinks>
    <hyperlink ref="F92" r:id="rId1" display="https://podminky.urs.cz/item/CS_URS_2021_01/113106142"/>
    <hyperlink ref="F97" r:id="rId2" display="https://podminky.urs.cz/item/CS_URS_2021_01/113106142"/>
    <hyperlink ref="F102" r:id="rId3" display="https://podminky.urs.cz/item/CS_URS_2021_01/113106185"/>
    <hyperlink ref="F107" r:id="rId4" display="https://podminky.urs.cz/item/CS_URS_2021_01/113106191"/>
    <hyperlink ref="F112" r:id="rId5" display="https://podminky.urs.cz/item/CS_URS_2021_01/113107162"/>
    <hyperlink ref="F117" r:id="rId6" display="https://podminky.urs.cz/item/CS_URS_2021_01/113107162"/>
    <hyperlink ref="F122" r:id="rId7" display="https://podminky.urs.cz/item/CS_URS_2021_01/113107162"/>
    <hyperlink ref="F127" r:id="rId8" display="https://podminky.urs.cz/item/CS_URS_2021_01/113107322"/>
    <hyperlink ref="F132" r:id="rId9" display="https://podminky.urs.cz/item/CS_URS_2021_01/113107322"/>
    <hyperlink ref="F137" r:id="rId10" display="https://podminky.urs.cz/item/CS_URS_2021_01/113107323"/>
    <hyperlink ref="F142" r:id="rId11" display="https://podminky.urs.cz/item/CS_URS_2021_01/113107323"/>
    <hyperlink ref="F147" r:id="rId12" display="https://podminky.urs.cz/item/CS_URS_2021_01/113107324"/>
    <hyperlink ref="F152" r:id="rId13" display="https://podminky.urs.cz/item/CS_URS_2021_01/113107331"/>
    <hyperlink ref="F157" r:id="rId14" display="https://podminky.urs.cz/item/CS_URS_2021_01/113107343"/>
    <hyperlink ref="F162" r:id="rId15" display="https://podminky.urs.cz/item/CS_URS_2021_01/113202111"/>
    <hyperlink ref="F167" r:id="rId16" display="https://podminky.urs.cz/item/CS_URS_2021_01/113204111"/>
    <hyperlink ref="F172" r:id="rId17" display="https://podminky.urs.cz/item/CS_URS_2021_01/121151103"/>
    <hyperlink ref="F177" r:id="rId18" display="https://podminky.urs.cz/item/CS_URS_2021_01/162351103"/>
    <hyperlink ref="F187" r:id="rId19" display="https://podminky.urs.cz/item/CS_URS_2021_01/997221551"/>
    <hyperlink ref="F191" r:id="rId20" display="https://podminky.urs.cz/item/CS_URS_2021_01/997221551"/>
    <hyperlink ref="F195" r:id="rId21" display="https://podminky.urs.cz/item/CS_URS_2021_01/997221559"/>
    <hyperlink ref="F199" r:id="rId22" display="https://podminky.urs.cz/item/CS_URS_2021_01/997221559"/>
    <hyperlink ref="F203" r:id="rId23" display="https://podminky.urs.cz/item/CS_URS_2021_01/997221571"/>
    <hyperlink ref="F207" r:id="rId24" display="https://podminky.urs.cz/item/CS_URS_2021_01/997221579"/>
    <hyperlink ref="F211" r:id="rId25" display="https://podminky.urs.cz/item/CS_URS_2021_01/997221611"/>
    <hyperlink ref="F215" r:id="rId26" display="https://podminky.urs.cz/item/CS_URS_2021_01/997221611"/>
    <hyperlink ref="F219" r:id="rId27" display="https://podminky.urs.cz/item/CS_URS_2021_01/997221612"/>
    <hyperlink ref="F223" r:id="rId28" display="https://podminky.urs.cz/item/CS_URS_2021_01/997221615"/>
    <hyperlink ref="F227" r:id="rId29" display="https://podminky.urs.cz/item/CS_URS_2021_01/997221615"/>
    <hyperlink ref="F231" r:id="rId30" display="https://podminky.urs.cz/item/CS_URS_2021_01/997221625"/>
    <hyperlink ref="F235" r:id="rId31" display="https://podminky.urs.cz/item/CS_URS_2021_01/997221645"/>
    <hyperlink ref="F239" r:id="rId32" display="https://podminky.urs.cz/item/CS_URS_2021_01/997221655"/>
    <hyperlink ref="F243" r:id="rId33" display="https://podminky.urs.cz/item/CS_URS_2021_01/997221655"/>
  </hyperlinks>
  <pageMargins left="0.39375" right="0.39375" top="0.39375" bottom="0.39375" header="0" footer="0"/>
  <pageSetup orientation="portrait" blackAndWhite="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1" customFormat="1" ht="12" customHeight="1">
      <c r="B8" s="20"/>
      <c r="D8" s="30" t="s">
        <v>126</v>
      </c>
      <c r="L8" s="20"/>
    </row>
    <row r="9" s="2" customFormat="1" ht="23.25" customHeight="1">
      <c r="A9" s="37"/>
      <c r="B9" s="38"/>
      <c r="C9" s="37"/>
      <c r="D9" s="37"/>
      <c r="E9" s="121" t="s">
        <v>127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0" t="s">
        <v>128</v>
      </c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38"/>
      <c r="C11" s="37"/>
      <c r="D11" s="37"/>
      <c r="E11" s="61" t="s">
        <v>338</v>
      </c>
      <c r="F11" s="37"/>
      <c r="G11" s="37"/>
      <c r="H11" s="37"/>
      <c r="I11" s="37"/>
      <c r="J11" s="37"/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38"/>
      <c r="C13" s="37"/>
      <c r="D13" s="30" t="s">
        <v>19</v>
      </c>
      <c r="E13" s="37"/>
      <c r="F13" s="25" t="s">
        <v>20</v>
      </c>
      <c r="G13" s="37"/>
      <c r="H13" s="37"/>
      <c r="I13" s="30" t="s">
        <v>21</v>
      </c>
      <c r="J13" s="25" t="s">
        <v>22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23</v>
      </c>
      <c r="E14" s="37"/>
      <c r="F14" s="25" t="s">
        <v>24</v>
      </c>
      <c r="G14" s="37"/>
      <c r="H14" s="37"/>
      <c r="I14" s="30" t="s">
        <v>25</v>
      </c>
      <c r="J14" s="63" t="str">
        <f>'Rekapitulace stavby'!AN8</f>
        <v>4. 10. 2021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21.84" customHeight="1">
      <c r="A15" s="37"/>
      <c r="B15" s="38"/>
      <c r="C15" s="37"/>
      <c r="D15" s="24" t="s">
        <v>27</v>
      </c>
      <c r="E15" s="37"/>
      <c r="F15" s="32" t="s">
        <v>28</v>
      </c>
      <c r="G15" s="37"/>
      <c r="H15" s="37"/>
      <c r="I15" s="24" t="s">
        <v>29</v>
      </c>
      <c r="J15" s="32" t="s">
        <v>30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38"/>
      <c r="C16" s="37"/>
      <c r="D16" s="30" t="s">
        <v>31</v>
      </c>
      <c r="E16" s="37"/>
      <c r="F16" s="37"/>
      <c r="G16" s="37"/>
      <c r="H16" s="37"/>
      <c r="I16" s="30" t="s">
        <v>32</v>
      </c>
      <c r="J16" s="25" t="s">
        <v>33</v>
      </c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38"/>
      <c r="C17" s="37"/>
      <c r="D17" s="37"/>
      <c r="E17" s="25" t="s">
        <v>34</v>
      </c>
      <c r="F17" s="37"/>
      <c r="G17" s="37"/>
      <c r="H17" s="37"/>
      <c r="I17" s="30" t="s">
        <v>35</v>
      </c>
      <c r="J17" s="25" t="s">
        <v>36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38"/>
      <c r="C19" s="37"/>
      <c r="D19" s="30" t="s">
        <v>37</v>
      </c>
      <c r="E19" s="37"/>
      <c r="F19" s="37"/>
      <c r="G19" s="37"/>
      <c r="H19" s="37"/>
      <c r="I19" s="30" t="s">
        <v>32</v>
      </c>
      <c r="J19" s="31" t="str">
        <f>'Rekapitulace stavby'!AN13</f>
        <v>Vyplň údaj</v>
      </c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38"/>
      <c r="C20" s="37"/>
      <c r="D20" s="37"/>
      <c r="E20" s="31" t="str">
        <f>'Rekapitulace stavby'!E14</f>
        <v>Vyplň údaj</v>
      </c>
      <c r="F20" s="25"/>
      <c r="G20" s="25"/>
      <c r="H20" s="25"/>
      <c r="I20" s="30" t="s">
        <v>35</v>
      </c>
      <c r="J20" s="31" t="str">
        <f>'Rekapitulace stavby'!AN14</f>
        <v>Vyplň údaj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38"/>
      <c r="C22" s="37"/>
      <c r="D22" s="30" t="s">
        <v>39</v>
      </c>
      <c r="E22" s="37"/>
      <c r="F22" s="37"/>
      <c r="G22" s="37"/>
      <c r="H22" s="37"/>
      <c r="I22" s="30" t="s">
        <v>32</v>
      </c>
      <c r="J22" s="25" t="s">
        <v>40</v>
      </c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38"/>
      <c r="C23" s="37"/>
      <c r="D23" s="37"/>
      <c r="E23" s="25" t="s">
        <v>41</v>
      </c>
      <c r="F23" s="37"/>
      <c r="G23" s="37"/>
      <c r="H23" s="37"/>
      <c r="I23" s="30" t="s">
        <v>35</v>
      </c>
      <c r="J23" s="25" t="s">
        <v>42</v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38"/>
      <c r="C25" s="37"/>
      <c r="D25" s="30" t="s">
        <v>44</v>
      </c>
      <c r="E25" s="37"/>
      <c r="F25" s="37"/>
      <c r="G25" s="37"/>
      <c r="H25" s="37"/>
      <c r="I25" s="30" t="s">
        <v>32</v>
      </c>
      <c r="J25" s="25" t="str">
        <f>IF('Rekapitulace stavby'!AN19="","",'Rekapitulace stavby'!AN19)</f>
        <v/>
      </c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38"/>
      <c r="C26" s="37"/>
      <c r="D26" s="37"/>
      <c r="E26" s="25" t="str">
        <f>IF('Rekapitulace stavby'!E20="","",'Rekapitulace stavby'!E20)</f>
        <v xml:space="preserve"> </v>
      </c>
      <c r="F26" s="37"/>
      <c r="G26" s="37"/>
      <c r="H26" s="37"/>
      <c r="I26" s="30" t="s">
        <v>35</v>
      </c>
      <c r="J26" s="25" t="str">
        <f>IF('Rekapitulace stavby'!AN20="","",'Rekapitulace stavby'!AN20)</f>
        <v/>
      </c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1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38"/>
      <c r="C28" s="37"/>
      <c r="D28" s="30" t="s">
        <v>46</v>
      </c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23"/>
      <c r="B29" s="124"/>
      <c r="C29" s="123"/>
      <c r="D29" s="123"/>
      <c r="E29" s="35" t="s">
        <v>3</v>
      </c>
      <c r="F29" s="35"/>
      <c r="G29" s="35"/>
      <c r="H29" s="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26" t="s">
        <v>48</v>
      </c>
      <c r="E32" s="37"/>
      <c r="F32" s="37"/>
      <c r="G32" s="37"/>
      <c r="H32" s="37"/>
      <c r="I32" s="37"/>
      <c r="J32" s="89">
        <f>ROUND(J94, 2)</f>
        <v>0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83"/>
      <c r="E33" s="83"/>
      <c r="F33" s="83"/>
      <c r="G33" s="83"/>
      <c r="H33" s="83"/>
      <c r="I33" s="83"/>
      <c r="J33" s="83"/>
      <c r="K33" s="83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50</v>
      </c>
      <c r="G34" s="37"/>
      <c r="H34" s="37"/>
      <c r="I34" s="42" t="s">
        <v>49</v>
      </c>
      <c r="J34" s="42" t="s">
        <v>51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27" t="s">
        <v>52</v>
      </c>
      <c r="E35" s="30" t="s">
        <v>53</v>
      </c>
      <c r="F35" s="128">
        <f>ROUND((SUM(BE94:BE284)),  2)</f>
        <v>0</v>
      </c>
      <c r="G35" s="37"/>
      <c r="H35" s="37"/>
      <c r="I35" s="129">
        <v>0.20999999999999999</v>
      </c>
      <c r="J35" s="128">
        <f>ROUND(((SUM(BE94:BE284))*I35),  2)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30" t="s">
        <v>54</v>
      </c>
      <c r="F36" s="128">
        <f>ROUND((SUM(BF94:BF284)),  2)</f>
        <v>0</v>
      </c>
      <c r="G36" s="37"/>
      <c r="H36" s="37"/>
      <c r="I36" s="129">
        <v>0.14999999999999999</v>
      </c>
      <c r="J36" s="128">
        <f>ROUND(((SUM(BF94:BF284))*I36),  2)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55</v>
      </c>
      <c r="F37" s="128">
        <f>ROUND((SUM(BG94:BG284)),  2)</f>
        <v>0</v>
      </c>
      <c r="G37" s="37"/>
      <c r="H37" s="37"/>
      <c r="I37" s="129">
        <v>0.20999999999999999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0" t="s">
        <v>56</v>
      </c>
      <c r="F38" s="128">
        <f>ROUND((SUM(BH94:BH284)),  2)</f>
        <v>0</v>
      </c>
      <c r="G38" s="37"/>
      <c r="H38" s="37"/>
      <c r="I38" s="129">
        <v>0.14999999999999999</v>
      </c>
      <c r="J38" s="128">
        <f>0</f>
        <v>0</v>
      </c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30" t="s">
        <v>57</v>
      </c>
      <c r="F39" s="128">
        <f>ROUND((SUM(BI94:BI284)),  2)</f>
        <v>0</v>
      </c>
      <c r="G39" s="37"/>
      <c r="H39" s="37"/>
      <c r="I39" s="129">
        <v>0</v>
      </c>
      <c r="J39" s="128">
        <f>0</f>
        <v>0</v>
      </c>
      <c r="K39" s="37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0"/>
      <c r="D41" s="131" t="s">
        <v>58</v>
      </c>
      <c r="E41" s="75"/>
      <c r="F41" s="75"/>
      <c r="G41" s="132" t="s">
        <v>59</v>
      </c>
      <c r="H41" s="133" t="s">
        <v>60</v>
      </c>
      <c r="I41" s="75"/>
      <c r="J41" s="134">
        <f>SUM(J32:J39)</f>
        <v>0</v>
      </c>
      <c r="K41" s="135"/>
      <c r="L41" s="12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2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hidden="1" s="2" customFormat="1" ht="6.96" customHeight="1">
      <c r="A46" s="3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24.96" customHeight="1">
      <c r="A47" s="37"/>
      <c r="B47" s="38"/>
      <c r="C47" s="21" t="s">
        <v>130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17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26.25" customHeight="1">
      <c r="A50" s="37"/>
      <c r="B50" s="38"/>
      <c r="C50" s="37"/>
      <c r="D50" s="37"/>
      <c r="E50" s="121" t="str">
        <f>E7</f>
        <v>Nový Bydžov - rekonstrukce ul. Metličanská II. a III. etapa A (vlevo ve směru staničení)</v>
      </c>
      <c r="F50" s="30"/>
      <c r="G50" s="30"/>
      <c r="H50" s="30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1" customFormat="1" ht="12" customHeight="1">
      <c r="B51" s="20"/>
      <c r="C51" s="30" t="s">
        <v>126</v>
      </c>
      <c r="L51" s="20"/>
    </row>
    <row r="52" hidden="1" s="2" customFormat="1" ht="23.25" customHeight="1">
      <c r="A52" s="37"/>
      <c r="B52" s="38"/>
      <c r="C52" s="37"/>
      <c r="D52" s="37"/>
      <c r="E52" s="121" t="s">
        <v>127</v>
      </c>
      <c r="F52" s="37"/>
      <c r="G52" s="37"/>
      <c r="H52" s="37"/>
      <c r="I52" s="37"/>
      <c r="J52" s="37"/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12" customHeight="1">
      <c r="A53" s="37"/>
      <c r="B53" s="38"/>
      <c r="C53" s="30" t="s">
        <v>128</v>
      </c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6.5" customHeight="1">
      <c r="A54" s="37"/>
      <c r="B54" s="38"/>
      <c r="C54" s="37"/>
      <c r="D54" s="37"/>
      <c r="E54" s="61" t="str">
        <f>E11</f>
        <v>2021_27_01_b - b - návrh</v>
      </c>
      <c r="F54" s="37"/>
      <c r="G54" s="37"/>
      <c r="H54" s="37"/>
      <c r="I54" s="37"/>
      <c r="J54" s="37"/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6.96" customHeight="1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2" customHeight="1">
      <c r="A56" s="37"/>
      <c r="B56" s="38"/>
      <c r="C56" s="30" t="s">
        <v>23</v>
      </c>
      <c r="D56" s="37"/>
      <c r="E56" s="37"/>
      <c r="F56" s="25" t="str">
        <f>F14</f>
        <v>Nový Bydžov</v>
      </c>
      <c r="G56" s="37"/>
      <c r="H56" s="37"/>
      <c r="I56" s="30" t="s">
        <v>25</v>
      </c>
      <c r="J56" s="63" t="str">
        <f>IF(J14="","",J14)</f>
        <v>4. 10. 2021</v>
      </c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6.96" customHeight="1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5.15" customHeight="1">
      <c r="A58" s="37"/>
      <c r="B58" s="38"/>
      <c r="C58" s="30" t="s">
        <v>31</v>
      </c>
      <c r="D58" s="37"/>
      <c r="E58" s="37"/>
      <c r="F58" s="25" t="str">
        <f>E17</f>
        <v>Město Nový Bydžov</v>
      </c>
      <c r="G58" s="37"/>
      <c r="H58" s="37"/>
      <c r="I58" s="30" t="s">
        <v>39</v>
      </c>
      <c r="J58" s="35" t="str">
        <f>E23</f>
        <v>VIAPROJEKT s.r.o.</v>
      </c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15.15" customHeight="1">
      <c r="A59" s="37"/>
      <c r="B59" s="38"/>
      <c r="C59" s="30" t="s">
        <v>37</v>
      </c>
      <c r="D59" s="37"/>
      <c r="E59" s="37"/>
      <c r="F59" s="25" t="str">
        <f>IF(E20="","",E20)</f>
        <v>Vyplň údaj</v>
      </c>
      <c r="G59" s="37"/>
      <c r="H59" s="37"/>
      <c r="I59" s="30" t="s">
        <v>44</v>
      </c>
      <c r="J59" s="35" t="str">
        <f>E26</f>
        <v xml:space="preserve"> 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idden="1" s="2" customFormat="1" ht="10.32" customHeight="1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122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idden="1" s="2" customFormat="1" ht="29.28" customHeight="1">
      <c r="A61" s="37"/>
      <c r="B61" s="38"/>
      <c r="C61" s="136" t="s">
        <v>131</v>
      </c>
      <c r="D61" s="130"/>
      <c r="E61" s="130"/>
      <c r="F61" s="130"/>
      <c r="G61" s="130"/>
      <c r="H61" s="130"/>
      <c r="I61" s="130"/>
      <c r="J61" s="137" t="s">
        <v>132</v>
      </c>
      <c r="K61" s="130"/>
      <c r="L61" s="12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 s="2" customFormat="1" ht="10.32" customHeight="1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122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idden="1" s="2" customFormat="1" ht="22.8" customHeight="1">
      <c r="A63" s="37"/>
      <c r="B63" s="38"/>
      <c r="C63" s="138" t="s">
        <v>80</v>
      </c>
      <c r="D63" s="37"/>
      <c r="E63" s="37"/>
      <c r="F63" s="37"/>
      <c r="G63" s="37"/>
      <c r="H63" s="37"/>
      <c r="I63" s="37"/>
      <c r="J63" s="89">
        <f>J94</f>
        <v>0</v>
      </c>
      <c r="K63" s="37"/>
      <c r="L63" s="122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7" t="s">
        <v>133</v>
      </c>
    </row>
    <row r="64" hidden="1" s="9" customFormat="1" ht="24.96" customHeight="1">
      <c r="A64" s="9"/>
      <c r="B64" s="139"/>
      <c r="C64" s="9"/>
      <c r="D64" s="140" t="s">
        <v>134</v>
      </c>
      <c r="E64" s="141"/>
      <c r="F64" s="141"/>
      <c r="G64" s="141"/>
      <c r="H64" s="141"/>
      <c r="I64" s="141"/>
      <c r="J64" s="142">
        <f>J95</f>
        <v>0</v>
      </c>
      <c r="K64" s="9"/>
      <c r="L64" s="13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43"/>
      <c r="C65" s="10"/>
      <c r="D65" s="144" t="s">
        <v>135</v>
      </c>
      <c r="E65" s="145"/>
      <c r="F65" s="145"/>
      <c r="G65" s="145"/>
      <c r="H65" s="145"/>
      <c r="I65" s="145"/>
      <c r="J65" s="146">
        <f>J96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339</v>
      </c>
      <c r="E66" s="145"/>
      <c r="F66" s="145"/>
      <c r="G66" s="145"/>
      <c r="H66" s="145"/>
      <c r="I66" s="145"/>
      <c r="J66" s="146">
        <f>J137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43"/>
      <c r="C67" s="10"/>
      <c r="D67" s="144" t="s">
        <v>340</v>
      </c>
      <c r="E67" s="145"/>
      <c r="F67" s="145"/>
      <c r="G67" s="145"/>
      <c r="H67" s="145"/>
      <c r="I67" s="145"/>
      <c r="J67" s="146">
        <f>J148</f>
        <v>0</v>
      </c>
      <c r="K67" s="10"/>
      <c r="L67" s="14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43"/>
      <c r="C68" s="10"/>
      <c r="D68" s="144" t="s">
        <v>341</v>
      </c>
      <c r="E68" s="145"/>
      <c r="F68" s="145"/>
      <c r="G68" s="145"/>
      <c r="H68" s="145"/>
      <c r="I68" s="145"/>
      <c r="J68" s="146">
        <f>J222</f>
        <v>0</v>
      </c>
      <c r="K68" s="10"/>
      <c r="L68" s="14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43"/>
      <c r="C69" s="10"/>
      <c r="D69" s="144" t="s">
        <v>342</v>
      </c>
      <c r="E69" s="145"/>
      <c r="F69" s="145"/>
      <c r="G69" s="145"/>
      <c r="H69" s="145"/>
      <c r="I69" s="145"/>
      <c r="J69" s="146">
        <f>J227</f>
        <v>0</v>
      </c>
      <c r="K69" s="10"/>
      <c r="L69" s="14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10" customFormat="1" ht="19.92" customHeight="1">
      <c r="A70" s="10"/>
      <c r="B70" s="143"/>
      <c r="C70" s="10"/>
      <c r="D70" s="144" t="s">
        <v>343</v>
      </c>
      <c r="E70" s="145"/>
      <c r="F70" s="145"/>
      <c r="G70" s="145"/>
      <c r="H70" s="145"/>
      <c r="I70" s="145"/>
      <c r="J70" s="146">
        <f>J273</f>
        <v>0</v>
      </c>
      <c r="K70" s="10"/>
      <c r="L70" s="14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hidden="1" s="9" customFormat="1" ht="24.96" customHeight="1">
      <c r="A71" s="9"/>
      <c r="B71" s="139"/>
      <c r="C71" s="9"/>
      <c r="D71" s="140" t="s">
        <v>344</v>
      </c>
      <c r="E71" s="141"/>
      <c r="F71" s="141"/>
      <c r="G71" s="141"/>
      <c r="H71" s="141"/>
      <c r="I71" s="141"/>
      <c r="J71" s="142">
        <f>J278</f>
        <v>0</v>
      </c>
      <c r="K71" s="9"/>
      <c r="L71" s="13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hidden="1" s="10" customFormat="1" ht="19.92" customHeight="1">
      <c r="A72" s="10"/>
      <c r="B72" s="143"/>
      <c r="C72" s="10"/>
      <c r="D72" s="144" t="s">
        <v>345</v>
      </c>
      <c r="E72" s="145"/>
      <c r="F72" s="145"/>
      <c r="G72" s="145"/>
      <c r="H72" s="145"/>
      <c r="I72" s="145"/>
      <c r="J72" s="146">
        <f>J279</f>
        <v>0</v>
      </c>
      <c r="K72" s="10"/>
      <c r="L72" s="14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hidden="1" s="2" customFormat="1" ht="21.84" customHeight="1">
      <c r="A73" s="37"/>
      <c r="B73" s="38"/>
      <c r="C73" s="37"/>
      <c r="D73" s="37"/>
      <c r="E73" s="37"/>
      <c r="F73" s="37"/>
      <c r="G73" s="37"/>
      <c r="H73" s="37"/>
      <c r="I73" s="37"/>
      <c r="J73" s="37"/>
      <c r="K73" s="37"/>
      <c r="L73" s="122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hidden="1" s="2" customFormat="1" ht="6.96" customHeight="1">
      <c r="A74" s="37"/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12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hidden="1"/>
    <row r="76" hidden="1"/>
    <row r="77" hidden="1"/>
    <row r="78" s="2" customFormat="1" ht="6.96" customHeight="1">
      <c r="A78" s="37"/>
      <c r="B78" s="56"/>
      <c r="C78" s="57"/>
      <c r="D78" s="57"/>
      <c r="E78" s="57"/>
      <c r="F78" s="57"/>
      <c r="G78" s="57"/>
      <c r="H78" s="57"/>
      <c r="I78" s="57"/>
      <c r="J78" s="57"/>
      <c r="K78" s="57"/>
      <c r="L78" s="122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24.96" customHeight="1">
      <c r="A79" s="37"/>
      <c r="B79" s="38"/>
      <c r="C79" s="21" t="s">
        <v>137</v>
      </c>
      <c r="D79" s="37"/>
      <c r="E79" s="37"/>
      <c r="F79" s="37"/>
      <c r="G79" s="37"/>
      <c r="H79" s="37"/>
      <c r="I79" s="37"/>
      <c r="J79" s="37"/>
      <c r="K79" s="37"/>
      <c r="L79" s="12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6.96" customHeight="1">
      <c r="A80" s="37"/>
      <c r="B80" s="38"/>
      <c r="C80" s="37"/>
      <c r="D80" s="37"/>
      <c r="E80" s="37"/>
      <c r="F80" s="37"/>
      <c r="G80" s="37"/>
      <c r="H80" s="37"/>
      <c r="I80" s="37"/>
      <c r="J80" s="37"/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2" customHeight="1">
      <c r="A81" s="37"/>
      <c r="B81" s="38"/>
      <c r="C81" s="30" t="s">
        <v>17</v>
      </c>
      <c r="D81" s="37"/>
      <c r="E81" s="37"/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6.25" customHeight="1">
      <c r="A82" s="37"/>
      <c r="B82" s="38"/>
      <c r="C82" s="37"/>
      <c r="D82" s="37"/>
      <c r="E82" s="121" t="str">
        <f>E7</f>
        <v>Nový Bydžov - rekonstrukce ul. Metličanská II. a III. etapa A (vlevo ve směru staničení)</v>
      </c>
      <c r="F82" s="30"/>
      <c r="G82" s="30"/>
      <c r="H82" s="30"/>
      <c r="I82" s="37"/>
      <c r="J82" s="37"/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1" customFormat="1" ht="12" customHeight="1">
      <c r="B83" s="20"/>
      <c r="C83" s="30" t="s">
        <v>126</v>
      </c>
      <c r="L83" s="20"/>
    </row>
    <row r="84" s="2" customFormat="1" ht="23.25" customHeight="1">
      <c r="A84" s="37"/>
      <c r="B84" s="38"/>
      <c r="C84" s="37"/>
      <c r="D84" s="37"/>
      <c r="E84" s="121" t="s">
        <v>127</v>
      </c>
      <c r="F84" s="37"/>
      <c r="G84" s="37"/>
      <c r="H84" s="37"/>
      <c r="I84" s="37"/>
      <c r="J84" s="37"/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2" customHeight="1">
      <c r="A85" s="37"/>
      <c r="B85" s="38"/>
      <c r="C85" s="30" t="s">
        <v>128</v>
      </c>
      <c r="D85" s="37"/>
      <c r="E85" s="37"/>
      <c r="F85" s="37"/>
      <c r="G85" s="37"/>
      <c r="H85" s="37"/>
      <c r="I85" s="37"/>
      <c r="J85" s="37"/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6.5" customHeight="1">
      <c r="A86" s="37"/>
      <c r="B86" s="38"/>
      <c r="C86" s="37"/>
      <c r="D86" s="37"/>
      <c r="E86" s="61" t="str">
        <f>E11</f>
        <v>2021_27_01_b - b - návrh</v>
      </c>
      <c r="F86" s="37"/>
      <c r="G86" s="37"/>
      <c r="H86" s="37"/>
      <c r="I86" s="37"/>
      <c r="J86" s="37"/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6.96" customHeight="1">
      <c r="A87" s="37"/>
      <c r="B87" s="38"/>
      <c r="C87" s="37"/>
      <c r="D87" s="37"/>
      <c r="E87" s="37"/>
      <c r="F87" s="37"/>
      <c r="G87" s="37"/>
      <c r="H87" s="37"/>
      <c r="I87" s="37"/>
      <c r="J87" s="37"/>
      <c r="K87" s="37"/>
      <c r="L87" s="12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2" customHeight="1">
      <c r="A88" s="37"/>
      <c r="B88" s="38"/>
      <c r="C88" s="30" t="s">
        <v>23</v>
      </c>
      <c r="D88" s="37"/>
      <c r="E88" s="37"/>
      <c r="F88" s="25" t="str">
        <f>F14</f>
        <v>Nový Bydžov</v>
      </c>
      <c r="G88" s="37"/>
      <c r="H88" s="37"/>
      <c r="I88" s="30" t="s">
        <v>25</v>
      </c>
      <c r="J88" s="63" t="str">
        <f>IF(J14="","",J14)</f>
        <v>4. 10. 2021</v>
      </c>
      <c r="K88" s="37"/>
      <c r="L88" s="12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6.96" customHeight="1">
      <c r="A89" s="37"/>
      <c r="B89" s="38"/>
      <c r="C89" s="37"/>
      <c r="D89" s="37"/>
      <c r="E89" s="37"/>
      <c r="F89" s="37"/>
      <c r="G89" s="37"/>
      <c r="H89" s="37"/>
      <c r="I89" s="37"/>
      <c r="J89" s="37"/>
      <c r="K89" s="37"/>
      <c r="L89" s="12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0" t="s">
        <v>31</v>
      </c>
      <c r="D90" s="37"/>
      <c r="E90" s="37"/>
      <c r="F90" s="25" t="str">
        <f>E17</f>
        <v>Město Nový Bydžov</v>
      </c>
      <c r="G90" s="37"/>
      <c r="H90" s="37"/>
      <c r="I90" s="30" t="s">
        <v>39</v>
      </c>
      <c r="J90" s="35" t="str">
        <f>E23</f>
        <v>VIAPROJEKT s.r.o.</v>
      </c>
      <c r="K90" s="37"/>
      <c r="L90" s="12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0" t="s">
        <v>37</v>
      </c>
      <c r="D91" s="37"/>
      <c r="E91" s="37"/>
      <c r="F91" s="25" t="str">
        <f>IF(E20="","",E20)</f>
        <v>Vyplň údaj</v>
      </c>
      <c r="G91" s="37"/>
      <c r="H91" s="37"/>
      <c r="I91" s="30" t="s">
        <v>44</v>
      </c>
      <c r="J91" s="35" t="str">
        <f>E26</f>
        <v xml:space="preserve"> </v>
      </c>
      <c r="K91" s="37"/>
      <c r="L91" s="12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0.32" customHeight="1">
      <c r="A92" s="37"/>
      <c r="B92" s="38"/>
      <c r="C92" s="37"/>
      <c r="D92" s="37"/>
      <c r="E92" s="37"/>
      <c r="F92" s="37"/>
      <c r="G92" s="37"/>
      <c r="H92" s="37"/>
      <c r="I92" s="37"/>
      <c r="J92" s="37"/>
      <c r="K92" s="37"/>
      <c r="L92" s="12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11" customFormat="1" ht="29.28" customHeight="1">
      <c r="A93" s="147"/>
      <c r="B93" s="148"/>
      <c r="C93" s="149" t="s">
        <v>138</v>
      </c>
      <c r="D93" s="150" t="s">
        <v>67</v>
      </c>
      <c r="E93" s="150" t="s">
        <v>63</v>
      </c>
      <c r="F93" s="150" t="s">
        <v>64</v>
      </c>
      <c r="G93" s="150" t="s">
        <v>139</v>
      </c>
      <c r="H93" s="150" t="s">
        <v>140</v>
      </c>
      <c r="I93" s="150" t="s">
        <v>141</v>
      </c>
      <c r="J93" s="151" t="s">
        <v>132</v>
      </c>
      <c r="K93" s="152" t="s">
        <v>142</v>
      </c>
      <c r="L93" s="153"/>
      <c r="M93" s="79" t="s">
        <v>3</v>
      </c>
      <c r="N93" s="80" t="s">
        <v>52</v>
      </c>
      <c r="O93" s="80" t="s">
        <v>143</v>
      </c>
      <c r="P93" s="80" t="s">
        <v>144</v>
      </c>
      <c r="Q93" s="80" t="s">
        <v>145</v>
      </c>
      <c r="R93" s="80" t="s">
        <v>146</v>
      </c>
      <c r="S93" s="80" t="s">
        <v>147</v>
      </c>
      <c r="T93" s="81" t="s">
        <v>148</v>
      </c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</row>
    <row r="94" s="2" customFormat="1" ht="22.8" customHeight="1">
      <c r="A94" s="37"/>
      <c r="B94" s="38"/>
      <c r="C94" s="86" t="s">
        <v>149</v>
      </c>
      <c r="D94" s="37"/>
      <c r="E94" s="37"/>
      <c r="F94" s="37"/>
      <c r="G94" s="37"/>
      <c r="H94" s="37"/>
      <c r="I94" s="37"/>
      <c r="J94" s="154">
        <f>BK94</f>
        <v>0</v>
      </c>
      <c r="K94" s="37"/>
      <c r="L94" s="38"/>
      <c r="M94" s="82"/>
      <c r="N94" s="67"/>
      <c r="O94" s="83"/>
      <c r="P94" s="155">
        <f>P95+P278</f>
        <v>0</v>
      </c>
      <c r="Q94" s="83"/>
      <c r="R94" s="155">
        <f>R95+R278</f>
        <v>356.74132100000003</v>
      </c>
      <c r="S94" s="83"/>
      <c r="T94" s="156">
        <f>T95+T278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7" t="s">
        <v>81</v>
      </c>
      <c r="AU94" s="17" t="s">
        <v>133</v>
      </c>
      <c r="BK94" s="157">
        <f>BK95+BK278</f>
        <v>0</v>
      </c>
    </row>
    <row r="95" s="12" customFormat="1" ht="25.92" customHeight="1">
      <c r="A95" s="12"/>
      <c r="B95" s="158"/>
      <c r="C95" s="12"/>
      <c r="D95" s="159" t="s">
        <v>81</v>
      </c>
      <c r="E95" s="160" t="s">
        <v>150</v>
      </c>
      <c r="F95" s="160" t="s">
        <v>151</v>
      </c>
      <c r="G95" s="12"/>
      <c r="H95" s="12"/>
      <c r="I95" s="161"/>
      <c r="J95" s="162">
        <f>BK95</f>
        <v>0</v>
      </c>
      <c r="K95" s="12"/>
      <c r="L95" s="158"/>
      <c r="M95" s="163"/>
      <c r="N95" s="164"/>
      <c r="O95" s="164"/>
      <c r="P95" s="165">
        <f>P96+P137+P148+P222+P227+P273</f>
        <v>0</v>
      </c>
      <c r="Q95" s="164"/>
      <c r="R95" s="165">
        <f>R96+R137+R148+R222+R227+R273</f>
        <v>356.70132100000001</v>
      </c>
      <c r="S95" s="164"/>
      <c r="T95" s="166">
        <f>T96+T137+T148+T222+T227+T273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159" t="s">
        <v>89</v>
      </c>
      <c r="AT95" s="167" t="s">
        <v>81</v>
      </c>
      <c r="AU95" s="167" t="s">
        <v>82</v>
      </c>
      <c r="AY95" s="159" t="s">
        <v>152</v>
      </c>
      <c r="BK95" s="168">
        <f>BK96+BK137+BK148+BK222+BK227+BK273</f>
        <v>0</v>
      </c>
    </row>
    <row r="96" s="12" customFormat="1" ht="22.8" customHeight="1">
      <c r="A96" s="12"/>
      <c r="B96" s="158"/>
      <c r="C96" s="12"/>
      <c r="D96" s="159" t="s">
        <v>81</v>
      </c>
      <c r="E96" s="169" t="s">
        <v>89</v>
      </c>
      <c r="F96" s="169" t="s">
        <v>153</v>
      </c>
      <c r="G96" s="12"/>
      <c r="H96" s="12"/>
      <c r="I96" s="161"/>
      <c r="J96" s="170">
        <f>BK96</f>
        <v>0</v>
      </c>
      <c r="K96" s="12"/>
      <c r="L96" s="158"/>
      <c r="M96" s="163"/>
      <c r="N96" s="164"/>
      <c r="O96" s="164"/>
      <c r="P96" s="165">
        <f>SUM(P97:P136)</f>
        <v>0</v>
      </c>
      <c r="Q96" s="164"/>
      <c r="R96" s="165">
        <f>SUM(R97:R136)</f>
        <v>0</v>
      </c>
      <c r="S96" s="164"/>
      <c r="T96" s="166">
        <f>SUM(T97:T136)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159" t="s">
        <v>89</v>
      </c>
      <c r="AT96" s="167" t="s">
        <v>81</v>
      </c>
      <c r="AU96" s="167" t="s">
        <v>89</v>
      </c>
      <c r="AY96" s="159" t="s">
        <v>152</v>
      </c>
      <c r="BK96" s="168">
        <f>SUM(BK97:BK136)</f>
        <v>0</v>
      </c>
    </row>
    <row r="97" s="2" customFormat="1" ht="33" customHeight="1">
      <c r="A97" s="37"/>
      <c r="B97" s="171"/>
      <c r="C97" s="172" t="s">
        <v>89</v>
      </c>
      <c r="D97" s="172" t="s">
        <v>154</v>
      </c>
      <c r="E97" s="173" t="s">
        <v>346</v>
      </c>
      <c r="F97" s="174" t="s">
        <v>347</v>
      </c>
      <c r="G97" s="175" t="s">
        <v>251</v>
      </c>
      <c r="H97" s="176">
        <v>283</v>
      </c>
      <c r="I97" s="177"/>
      <c r="J97" s="178">
        <f>ROUND(I97*H97,2)</f>
        <v>0</v>
      </c>
      <c r="K97" s="179"/>
      <c r="L97" s="38"/>
      <c r="M97" s="180" t="s">
        <v>3</v>
      </c>
      <c r="N97" s="181" t="s">
        <v>53</v>
      </c>
      <c r="O97" s="71"/>
      <c r="P97" s="182">
        <f>O97*H97</f>
        <v>0</v>
      </c>
      <c r="Q97" s="182">
        <v>0</v>
      </c>
      <c r="R97" s="182">
        <f>Q97*H97</f>
        <v>0</v>
      </c>
      <c r="S97" s="182">
        <v>0</v>
      </c>
      <c r="T97" s="183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4" t="s">
        <v>158</v>
      </c>
      <c r="AT97" s="184" t="s">
        <v>154</v>
      </c>
      <c r="AU97" s="184" t="s">
        <v>22</v>
      </c>
      <c r="AY97" s="17" t="s">
        <v>152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7" t="s">
        <v>89</v>
      </c>
      <c r="BK97" s="185">
        <f>ROUND(I97*H97,2)</f>
        <v>0</v>
      </c>
      <c r="BL97" s="17" t="s">
        <v>158</v>
      </c>
      <c r="BM97" s="184" t="s">
        <v>348</v>
      </c>
    </row>
    <row r="98" s="2" customFormat="1">
      <c r="A98" s="37"/>
      <c r="B98" s="38"/>
      <c r="C98" s="37"/>
      <c r="D98" s="186" t="s">
        <v>160</v>
      </c>
      <c r="E98" s="37"/>
      <c r="F98" s="187" t="s">
        <v>349</v>
      </c>
      <c r="G98" s="37"/>
      <c r="H98" s="37"/>
      <c r="I98" s="188"/>
      <c r="J98" s="37"/>
      <c r="K98" s="37"/>
      <c r="L98" s="38"/>
      <c r="M98" s="189"/>
      <c r="N98" s="190"/>
      <c r="O98" s="71"/>
      <c r="P98" s="71"/>
      <c r="Q98" s="71"/>
      <c r="R98" s="71"/>
      <c r="S98" s="71"/>
      <c r="T98" s="72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7" t="s">
        <v>160</v>
      </c>
      <c r="AU98" s="17" t="s">
        <v>22</v>
      </c>
    </row>
    <row r="99" s="2" customFormat="1">
      <c r="A99" s="37"/>
      <c r="B99" s="38"/>
      <c r="C99" s="37"/>
      <c r="D99" s="191" t="s">
        <v>162</v>
      </c>
      <c r="E99" s="37"/>
      <c r="F99" s="192" t="s">
        <v>350</v>
      </c>
      <c r="G99" s="37"/>
      <c r="H99" s="37"/>
      <c r="I99" s="188"/>
      <c r="J99" s="37"/>
      <c r="K99" s="37"/>
      <c r="L99" s="38"/>
      <c r="M99" s="189"/>
      <c r="N99" s="190"/>
      <c r="O99" s="71"/>
      <c r="P99" s="71"/>
      <c r="Q99" s="71"/>
      <c r="R99" s="71"/>
      <c r="S99" s="71"/>
      <c r="T99" s="72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T99" s="17" t="s">
        <v>162</v>
      </c>
      <c r="AU99" s="17" t="s">
        <v>22</v>
      </c>
    </row>
    <row r="100" s="13" customFormat="1">
      <c r="A100" s="13"/>
      <c r="B100" s="193"/>
      <c r="C100" s="13"/>
      <c r="D100" s="191" t="s">
        <v>164</v>
      </c>
      <c r="E100" s="194" t="s">
        <v>3</v>
      </c>
      <c r="F100" s="195" t="s">
        <v>351</v>
      </c>
      <c r="G100" s="13"/>
      <c r="H100" s="196">
        <v>283</v>
      </c>
      <c r="I100" s="197"/>
      <c r="J100" s="13"/>
      <c r="K100" s="13"/>
      <c r="L100" s="193"/>
      <c r="M100" s="198"/>
      <c r="N100" s="199"/>
      <c r="O100" s="199"/>
      <c r="P100" s="199"/>
      <c r="Q100" s="199"/>
      <c r="R100" s="199"/>
      <c r="S100" s="199"/>
      <c r="T100" s="20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194" t="s">
        <v>164</v>
      </c>
      <c r="AU100" s="194" t="s">
        <v>22</v>
      </c>
      <c r="AV100" s="13" t="s">
        <v>22</v>
      </c>
      <c r="AW100" s="13" t="s">
        <v>43</v>
      </c>
      <c r="AX100" s="13" t="s">
        <v>82</v>
      </c>
      <c r="AY100" s="194" t="s">
        <v>152</v>
      </c>
    </row>
    <row r="101" s="14" customFormat="1">
      <c r="A101" s="14"/>
      <c r="B101" s="201"/>
      <c r="C101" s="14"/>
      <c r="D101" s="191" t="s">
        <v>164</v>
      </c>
      <c r="E101" s="202" t="s">
        <v>3</v>
      </c>
      <c r="F101" s="203" t="s">
        <v>166</v>
      </c>
      <c r="G101" s="14"/>
      <c r="H101" s="204">
        <v>283</v>
      </c>
      <c r="I101" s="205"/>
      <c r="J101" s="14"/>
      <c r="K101" s="14"/>
      <c r="L101" s="201"/>
      <c r="M101" s="206"/>
      <c r="N101" s="207"/>
      <c r="O101" s="207"/>
      <c r="P101" s="207"/>
      <c r="Q101" s="207"/>
      <c r="R101" s="207"/>
      <c r="S101" s="207"/>
      <c r="T101" s="208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02" t="s">
        <v>164</v>
      </c>
      <c r="AU101" s="202" t="s">
        <v>22</v>
      </c>
      <c r="AV101" s="14" t="s">
        <v>158</v>
      </c>
      <c r="AW101" s="14" t="s">
        <v>43</v>
      </c>
      <c r="AX101" s="14" t="s">
        <v>89</v>
      </c>
      <c r="AY101" s="202" t="s">
        <v>152</v>
      </c>
    </row>
    <row r="102" s="2" customFormat="1" ht="33" customHeight="1">
      <c r="A102" s="37"/>
      <c r="B102" s="171"/>
      <c r="C102" s="172" t="s">
        <v>22</v>
      </c>
      <c r="D102" s="172" t="s">
        <v>154</v>
      </c>
      <c r="E102" s="173" t="s">
        <v>352</v>
      </c>
      <c r="F102" s="174" t="s">
        <v>353</v>
      </c>
      <c r="G102" s="175" t="s">
        <v>251</v>
      </c>
      <c r="H102" s="176">
        <v>2</v>
      </c>
      <c r="I102" s="177"/>
      <c r="J102" s="178">
        <f>ROUND(I102*H102,2)</f>
        <v>0</v>
      </c>
      <c r="K102" s="179"/>
      <c r="L102" s="38"/>
      <c r="M102" s="180" t="s">
        <v>3</v>
      </c>
      <c r="N102" s="181" t="s">
        <v>53</v>
      </c>
      <c r="O102" s="71"/>
      <c r="P102" s="182">
        <f>O102*H102</f>
        <v>0</v>
      </c>
      <c r="Q102" s="182">
        <v>0</v>
      </c>
      <c r="R102" s="182">
        <f>Q102*H102</f>
        <v>0</v>
      </c>
      <c r="S102" s="182">
        <v>0</v>
      </c>
      <c r="T102" s="183">
        <f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4" t="s">
        <v>158</v>
      </c>
      <c r="AT102" s="184" t="s">
        <v>154</v>
      </c>
      <c r="AU102" s="184" t="s">
        <v>22</v>
      </c>
      <c r="AY102" s="17" t="s">
        <v>152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7" t="s">
        <v>89</v>
      </c>
      <c r="BK102" s="185">
        <f>ROUND(I102*H102,2)</f>
        <v>0</v>
      </c>
      <c r="BL102" s="17" t="s">
        <v>158</v>
      </c>
      <c r="BM102" s="184" t="s">
        <v>354</v>
      </c>
    </row>
    <row r="103" s="2" customFormat="1">
      <c r="A103" s="37"/>
      <c r="B103" s="38"/>
      <c r="C103" s="37"/>
      <c r="D103" s="186" t="s">
        <v>160</v>
      </c>
      <c r="E103" s="37"/>
      <c r="F103" s="187" t="s">
        <v>355</v>
      </c>
      <c r="G103" s="37"/>
      <c r="H103" s="37"/>
      <c r="I103" s="188"/>
      <c r="J103" s="37"/>
      <c r="K103" s="37"/>
      <c r="L103" s="38"/>
      <c r="M103" s="189"/>
      <c r="N103" s="190"/>
      <c r="O103" s="71"/>
      <c r="P103" s="71"/>
      <c r="Q103" s="71"/>
      <c r="R103" s="71"/>
      <c r="S103" s="71"/>
      <c r="T103" s="72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T103" s="17" t="s">
        <v>160</v>
      </c>
      <c r="AU103" s="17" t="s">
        <v>22</v>
      </c>
    </row>
    <row r="104" s="2" customFormat="1">
      <c r="A104" s="37"/>
      <c r="B104" s="38"/>
      <c r="C104" s="37"/>
      <c r="D104" s="191" t="s">
        <v>162</v>
      </c>
      <c r="E104" s="37"/>
      <c r="F104" s="192" t="s">
        <v>356</v>
      </c>
      <c r="G104" s="37"/>
      <c r="H104" s="37"/>
      <c r="I104" s="188"/>
      <c r="J104" s="37"/>
      <c r="K104" s="37"/>
      <c r="L104" s="38"/>
      <c r="M104" s="189"/>
      <c r="N104" s="190"/>
      <c r="O104" s="71"/>
      <c r="P104" s="71"/>
      <c r="Q104" s="71"/>
      <c r="R104" s="71"/>
      <c r="S104" s="71"/>
      <c r="T104" s="72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7" t="s">
        <v>162</v>
      </c>
      <c r="AU104" s="17" t="s">
        <v>22</v>
      </c>
    </row>
    <row r="105" s="13" customFormat="1">
      <c r="A105" s="13"/>
      <c r="B105" s="193"/>
      <c r="C105" s="13"/>
      <c r="D105" s="191" t="s">
        <v>164</v>
      </c>
      <c r="E105" s="194" t="s">
        <v>3</v>
      </c>
      <c r="F105" s="195" t="s">
        <v>22</v>
      </c>
      <c r="G105" s="13"/>
      <c r="H105" s="196">
        <v>2</v>
      </c>
      <c r="I105" s="197"/>
      <c r="J105" s="13"/>
      <c r="K105" s="13"/>
      <c r="L105" s="193"/>
      <c r="M105" s="198"/>
      <c r="N105" s="199"/>
      <c r="O105" s="199"/>
      <c r="P105" s="199"/>
      <c r="Q105" s="199"/>
      <c r="R105" s="199"/>
      <c r="S105" s="199"/>
      <c r="T105" s="20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194" t="s">
        <v>164</v>
      </c>
      <c r="AU105" s="194" t="s">
        <v>22</v>
      </c>
      <c r="AV105" s="13" t="s">
        <v>22</v>
      </c>
      <c r="AW105" s="13" t="s">
        <v>43</v>
      </c>
      <c r="AX105" s="13" t="s">
        <v>82</v>
      </c>
      <c r="AY105" s="194" t="s">
        <v>152</v>
      </c>
    </row>
    <row r="106" s="14" customFormat="1">
      <c r="A106" s="14"/>
      <c r="B106" s="201"/>
      <c r="C106" s="14"/>
      <c r="D106" s="191" t="s">
        <v>164</v>
      </c>
      <c r="E106" s="202" t="s">
        <v>3</v>
      </c>
      <c r="F106" s="203" t="s">
        <v>166</v>
      </c>
      <c r="G106" s="14"/>
      <c r="H106" s="204">
        <v>2</v>
      </c>
      <c r="I106" s="205"/>
      <c r="J106" s="14"/>
      <c r="K106" s="14"/>
      <c r="L106" s="201"/>
      <c r="M106" s="206"/>
      <c r="N106" s="207"/>
      <c r="O106" s="207"/>
      <c r="P106" s="207"/>
      <c r="Q106" s="207"/>
      <c r="R106" s="207"/>
      <c r="S106" s="207"/>
      <c r="T106" s="20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02" t="s">
        <v>164</v>
      </c>
      <c r="AU106" s="202" t="s">
        <v>22</v>
      </c>
      <c r="AV106" s="14" t="s">
        <v>158</v>
      </c>
      <c r="AW106" s="14" t="s">
        <v>43</v>
      </c>
      <c r="AX106" s="14" t="s">
        <v>89</v>
      </c>
      <c r="AY106" s="202" t="s">
        <v>152</v>
      </c>
    </row>
    <row r="107" s="2" customFormat="1" ht="24.15" customHeight="1">
      <c r="A107" s="37"/>
      <c r="B107" s="171"/>
      <c r="C107" s="172" t="s">
        <v>170</v>
      </c>
      <c r="D107" s="172" t="s">
        <v>154</v>
      </c>
      <c r="E107" s="173" t="s">
        <v>357</v>
      </c>
      <c r="F107" s="174" t="s">
        <v>358</v>
      </c>
      <c r="G107" s="175" t="s">
        <v>251</v>
      </c>
      <c r="H107" s="176">
        <v>28.300000000000001</v>
      </c>
      <c r="I107" s="177"/>
      <c r="J107" s="178">
        <f>ROUND(I107*H107,2)</f>
        <v>0</v>
      </c>
      <c r="K107" s="179"/>
      <c r="L107" s="38"/>
      <c r="M107" s="180" t="s">
        <v>3</v>
      </c>
      <c r="N107" s="181" t="s">
        <v>53</v>
      </c>
      <c r="O107" s="71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4" t="s">
        <v>158</v>
      </c>
      <c r="AT107" s="184" t="s">
        <v>154</v>
      </c>
      <c r="AU107" s="184" t="s">
        <v>22</v>
      </c>
      <c r="AY107" s="17" t="s">
        <v>152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7" t="s">
        <v>89</v>
      </c>
      <c r="BK107" s="185">
        <f>ROUND(I107*H107,2)</f>
        <v>0</v>
      </c>
      <c r="BL107" s="17" t="s">
        <v>158</v>
      </c>
      <c r="BM107" s="184" t="s">
        <v>359</v>
      </c>
    </row>
    <row r="108" s="2" customFormat="1">
      <c r="A108" s="37"/>
      <c r="B108" s="38"/>
      <c r="C108" s="37"/>
      <c r="D108" s="186" t="s">
        <v>160</v>
      </c>
      <c r="E108" s="37"/>
      <c r="F108" s="187" t="s">
        <v>360</v>
      </c>
      <c r="G108" s="37"/>
      <c r="H108" s="37"/>
      <c r="I108" s="188"/>
      <c r="J108" s="37"/>
      <c r="K108" s="37"/>
      <c r="L108" s="38"/>
      <c r="M108" s="189"/>
      <c r="N108" s="190"/>
      <c r="O108" s="71"/>
      <c r="P108" s="71"/>
      <c r="Q108" s="71"/>
      <c r="R108" s="71"/>
      <c r="S108" s="71"/>
      <c r="T108" s="72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7" t="s">
        <v>160</v>
      </c>
      <c r="AU108" s="17" t="s">
        <v>22</v>
      </c>
    </row>
    <row r="109" s="2" customFormat="1">
      <c r="A109" s="37"/>
      <c r="B109" s="38"/>
      <c r="C109" s="37"/>
      <c r="D109" s="191" t="s">
        <v>162</v>
      </c>
      <c r="E109" s="37"/>
      <c r="F109" s="192" t="s">
        <v>361</v>
      </c>
      <c r="G109" s="37"/>
      <c r="H109" s="37"/>
      <c r="I109" s="188"/>
      <c r="J109" s="37"/>
      <c r="K109" s="37"/>
      <c r="L109" s="38"/>
      <c r="M109" s="189"/>
      <c r="N109" s="190"/>
      <c r="O109" s="71"/>
      <c r="P109" s="71"/>
      <c r="Q109" s="71"/>
      <c r="R109" s="71"/>
      <c r="S109" s="71"/>
      <c r="T109" s="72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7" t="s">
        <v>162</v>
      </c>
      <c r="AU109" s="17" t="s">
        <v>22</v>
      </c>
    </row>
    <row r="110" s="13" customFormat="1">
      <c r="A110" s="13"/>
      <c r="B110" s="193"/>
      <c r="C110" s="13"/>
      <c r="D110" s="191" t="s">
        <v>164</v>
      </c>
      <c r="E110" s="194" t="s">
        <v>3</v>
      </c>
      <c r="F110" s="195" t="s">
        <v>362</v>
      </c>
      <c r="G110" s="13"/>
      <c r="H110" s="196">
        <v>28.300000000000001</v>
      </c>
      <c r="I110" s="197"/>
      <c r="J110" s="13"/>
      <c r="K110" s="13"/>
      <c r="L110" s="193"/>
      <c r="M110" s="198"/>
      <c r="N110" s="199"/>
      <c r="O110" s="199"/>
      <c r="P110" s="199"/>
      <c r="Q110" s="199"/>
      <c r="R110" s="199"/>
      <c r="S110" s="199"/>
      <c r="T110" s="20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94" t="s">
        <v>164</v>
      </c>
      <c r="AU110" s="194" t="s">
        <v>22</v>
      </c>
      <c r="AV110" s="13" t="s">
        <v>22</v>
      </c>
      <c r="AW110" s="13" t="s">
        <v>43</v>
      </c>
      <c r="AX110" s="13" t="s">
        <v>82</v>
      </c>
      <c r="AY110" s="194" t="s">
        <v>152</v>
      </c>
    </row>
    <row r="111" s="14" customFormat="1">
      <c r="A111" s="14"/>
      <c r="B111" s="201"/>
      <c r="C111" s="14"/>
      <c r="D111" s="191" t="s">
        <v>164</v>
      </c>
      <c r="E111" s="202" t="s">
        <v>3</v>
      </c>
      <c r="F111" s="203" t="s">
        <v>166</v>
      </c>
      <c r="G111" s="14"/>
      <c r="H111" s="204">
        <v>28.300000000000001</v>
      </c>
      <c r="I111" s="205"/>
      <c r="J111" s="14"/>
      <c r="K111" s="14"/>
      <c r="L111" s="201"/>
      <c r="M111" s="206"/>
      <c r="N111" s="207"/>
      <c r="O111" s="207"/>
      <c r="P111" s="207"/>
      <c r="Q111" s="207"/>
      <c r="R111" s="207"/>
      <c r="S111" s="207"/>
      <c r="T111" s="20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02" t="s">
        <v>164</v>
      </c>
      <c r="AU111" s="202" t="s">
        <v>22</v>
      </c>
      <c r="AV111" s="14" t="s">
        <v>158</v>
      </c>
      <c r="AW111" s="14" t="s">
        <v>43</v>
      </c>
      <c r="AX111" s="14" t="s">
        <v>89</v>
      </c>
      <c r="AY111" s="202" t="s">
        <v>152</v>
      </c>
    </row>
    <row r="112" s="2" customFormat="1" ht="24.15" customHeight="1">
      <c r="A112" s="37"/>
      <c r="B112" s="171"/>
      <c r="C112" s="172" t="s">
        <v>158</v>
      </c>
      <c r="D112" s="172" t="s">
        <v>154</v>
      </c>
      <c r="E112" s="173" t="s">
        <v>357</v>
      </c>
      <c r="F112" s="174" t="s">
        <v>358</v>
      </c>
      <c r="G112" s="175" t="s">
        <v>251</v>
      </c>
      <c r="H112" s="176">
        <v>2</v>
      </c>
      <c r="I112" s="177"/>
      <c r="J112" s="178">
        <f>ROUND(I112*H112,2)</f>
        <v>0</v>
      </c>
      <c r="K112" s="179"/>
      <c r="L112" s="38"/>
      <c r="M112" s="180" t="s">
        <v>3</v>
      </c>
      <c r="N112" s="181" t="s">
        <v>53</v>
      </c>
      <c r="O112" s="71"/>
      <c r="P112" s="182">
        <f>O112*H112</f>
        <v>0</v>
      </c>
      <c r="Q112" s="182">
        <v>0</v>
      </c>
      <c r="R112" s="182">
        <f>Q112*H112</f>
        <v>0</v>
      </c>
      <c r="S112" s="182">
        <v>0</v>
      </c>
      <c r="T112" s="183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4" t="s">
        <v>158</v>
      </c>
      <c r="AT112" s="184" t="s">
        <v>154</v>
      </c>
      <c r="AU112" s="184" t="s">
        <v>22</v>
      </c>
      <c r="AY112" s="17" t="s">
        <v>152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17" t="s">
        <v>89</v>
      </c>
      <c r="BK112" s="185">
        <f>ROUND(I112*H112,2)</f>
        <v>0</v>
      </c>
      <c r="BL112" s="17" t="s">
        <v>158</v>
      </c>
      <c r="BM112" s="184" t="s">
        <v>363</v>
      </c>
    </row>
    <row r="113" s="2" customFormat="1">
      <c r="A113" s="37"/>
      <c r="B113" s="38"/>
      <c r="C113" s="37"/>
      <c r="D113" s="186" t="s">
        <v>160</v>
      </c>
      <c r="E113" s="37"/>
      <c r="F113" s="187" t="s">
        <v>360</v>
      </c>
      <c r="G113" s="37"/>
      <c r="H113" s="37"/>
      <c r="I113" s="188"/>
      <c r="J113" s="37"/>
      <c r="K113" s="37"/>
      <c r="L113" s="38"/>
      <c r="M113" s="189"/>
      <c r="N113" s="190"/>
      <c r="O113" s="71"/>
      <c r="P113" s="71"/>
      <c r="Q113" s="71"/>
      <c r="R113" s="71"/>
      <c r="S113" s="71"/>
      <c r="T113" s="72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7" t="s">
        <v>160</v>
      </c>
      <c r="AU113" s="17" t="s">
        <v>22</v>
      </c>
    </row>
    <row r="114" s="2" customFormat="1">
      <c r="A114" s="37"/>
      <c r="B114" s="38"/>
      <c r="C114" s="37"/>
      <c r="D114" s="191" t="s">
        <v>162</v>
      </c>
      <c r="E114" s="37"/>
      <c r="F114" s="192" t="s">
        <v>356</v>
      </c>
      <c r="G114" s="37"/>
      <c r="H114" s="37"/>
      <c r="I114" s="188"/>
      <c r="J114" s="37"/>
      <c r="K114" s="37"/>
      <c r="L114" s="38"/>
      <c r="M114" s="189"/>
      <c r="N114" s="190"/>
      <c r="O114" s="71"/>
      <c r="P114" s="71"/>
      <c r="Q114" s="71"/>
      <c r="R114" s="71"/>
      <c r="S114" s="71"/>
      <c r="T114" s="72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7" t="s">
        <v>162</v>
      </c>
      <c r="AU114" s="17" t="s">
        <v>22</v>
      </c>
    </row>
    <row r="115" s="13" customFormat="1">
      <c r="A115" s="13"/>
      <c r="B115" s="193"/>
      <c r="C115" s="13"/>
      <c r="D115" s="191" t="s">
        <v>164</v>
      </c>
      <c r="E115" s="194" t="s">
        <v>3</v>
      </c>
      <c r="F115" s="195" t="s">
        <v>22</v>
      </c>
      <c r="G115" s="13"/>
      <c r="H115" s="196">
        <v>2</v>
      </c>
      <c r="I115" s="197"/>
      <c r="J115" s="13"/>
      <c r="K115" s="13"/>
      <c r="L115" s="193"/>
      <c r="M115" s="198"/>
      <c r="N115" s="199"/>
      <c r="O115" s="199"/>
      <c r="P115" s="199"/>
      <c r="Q115" s="199"/>
      <c r="R115" s="199"/>
      <c r="S115" s="199"/>
      <c r="T115" s="20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194" t="s">
        <v>164</v>
      </c>
      <c r="AU115" s="194" t="s">
        <v>22</v>
      </c>
      <c r="AV115" s="13" t="s">
        <v>22</v>
      </c>
      <c r="AW115" s="13" t="s">
        <v>43</v>
      </c>
      <c r="AX115" s="13" t="s">
        <v>82</v>
      </c>
      <c r="AY115" s="194" t="s">
        <v>152</v>
      </c>
    </row>
    <row r="116" s="14" customFormat="1">
      <c r="A116" s="14"/>
      <c r="B116" s="201"/>
      <c r="C116" s="14"/>
      <c r="D116" s="191" t="s">
        <v>164</v>
      </c>
      <c r="E116" s="202" t="s">
        <v>3</v>
      </c>
      <c r="F116" s="203" t="s">
        <v>166</v>
      </c>
      <c r="G116" s="14"/>
      <c r="H116" s="204">
        <v>2</v>
      </c>
      <c r="I116" s="205"/>
      <c r="J116" s="14"/>
      <c r="K116" s="14"/>
      <c r="L116" s="201"/>
      <c r="M116" s="206"/>
      <c r="N116" s="207"/>
      <c r="O116" s="207"/>
      <c r="P116" s="207"/>
      <c r="Q116" s="207"/>
      <c r="R116" s="207"/>
      <c r="S116" s="207"/>
      <c r="T116" s="20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02" t="s">
        <v>164</v>
      </c>
      <c r="AU116" s="202" t="s">
        <v>22</v>
      </c>
      <c r="AV116" s="14" t="s">
        <v>158</v>
      </c>
      <c r="AW116" s="14" t="s">
        <v>43</v>
      </c>
      <c r="AX116" s="14" t="s">
        <v>89</v>
      </c>
      <c r="AY116" s="202" t="s">
        <v>152</v>
      </c>
    </row>
    <row r="117" s="2" customFormat="1" ht="33" customHeight="1">
      <c r="A117" s="37"/>
      <c r="B117" s="171"/>
      <c r="C117" s="172" t="s">
        <v>182</v>
      </c>
      <c r="D117" s="172" t="s">
        <v>154</v>
      </c>
      <c r="E117" s="173" t="s">
        <v>364</v>
      </c>
      <c r="F117" s="174" t="s">
        <v>365</v>
      </c>
      <c r="G117" s="175" t="s">
        <v>251</v>
      </c>
      <c r="H117" s="176">
        <v>283</v>
      </c>
      <c r="I117" s="177"/>
      <c r="J117" s="178">
        <f>ROUND(I117*H117,2)</f>
        <v>0</v>
      </c>
      <c r="K117" s="179"/>
      <c r="L117" s="38"/>
      <c r="M117" s="180" t="s">
        <v>3</v>
      </c>
      <c r="N117" s="181" t="s">
        <v>53</v>
      </c>
      <c r="O117" s="71"/>
      <c r="P117" s="182">
        <f>O117*H117</f>
        <v>0</v>
      </c>
      <c r="Q117" s="182">
        <v>0</v>
      </c>
      <c r="R117" s="182">
        <f>Q117*H117</f>
        <v>0</v>
      </c>
      <c r="S117" s="182">
        <v>0</v>
      </c>
      <c r="T117" s="183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4" t="s">
        <v>158</v>
      </c>
      <c r="AT117" s="184" t="s">
        <v>154</v>
      </c>
      <c r="AU117" s="184" t="s">
        <v>22</v>
      </c>
      <c r="AY117" s="17" t="s">
        <v>152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17" t="s">
        <v>89</v>
      </c>
      <c r="BK117" s="185">
        <f>ROUND(I117*H117,2)</f>
        <v>0</v>
      </c>
      <c r="BL117" s="17" t="s">
        <v>158</v>
      </c>
      <c r="BM117" s="184" t="s">
        <v>366</v>
      </c>
    </row>
    <row r="118" s="2" customFormat="1">
      <c r="A118" s="37"/>
      <c r="B118" s="38"/>
      <c r="C118" s="37"/>
      <c r="D118" s="186" t="s">
        <v>160</v>
      </c>
      <c r="E118" s="37"/>
      <c r="F118" s="187" t="s">
        <v>367</v>
      </c>
      <c r="G118" s="37"/>
      <c r="H118" s="37"/>
      <c r="I118" s="188"/>
      <c r="J118" s="37"/>
      <c r="K118" s="37"/>
      <c r="L118" s="38"/>
      <c r="M118" s="189"/>
      <c r="N118" s="190"/>
      <c r="O118" s="71"/>
      <c r="P118" s="71"/>
      <c r="Q118" s="71"/>
      <c r="R118" s="71"/>
      <c r="S118" s="71"/>
      <c r="T118" s="72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7" t="s">
        <v>160</v>
      </c>
      <c r="AU118" s="17" t="s">
        <v>22</v>
      </c>
    </row>
    <row r="119" s="2" customFormat="1">
      <c r="A119" s="37"/>
      <c r="B119" s="38"/>
      <c r="C119" s="37"/>
      <c r="D119" s="191" t="s">
        <v>162</v>
      </c>
      <c r="E119" s="37"/>
      <c r="F119" s="192" t="s">
        <v>350</v>
      </c>
      <c r="G119" s="37"/>
      <c r="H119" s="37"/>
      <c r="I119" s="188"/>
      <c r="J119" s="37"/>
      <c r="K119" s="37"/>
      <c r="L119" s="38"/>
      <c r="M119" s="189"/>
      <c r="N119" s="190"/>
      <c r="O119" s="71"/>
      <c r="P119" s="71"/>
      <c r="Q119" s="71"/>
      <c r="R119" s="71"/>
      <c r="S119" s="71"/>
      <c r="T119" s="72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7" t="s">
        <v>162</v>
      </c>
      <c r="AU119" s="17" t="s">
        <v>22</v>
      </c>
    </row>
    <row r="120" s="13" customFormat="1">
      <c r="A120" s="13"/>
      <c r="B120" s="193"/>
      <c r="C120" s="13"/>
      <c r="D120" s="191" t="s">
        <v>164</v>
      </c>
      <c r="E120" s="194" t="s">
        <v>3</v>
      </c>
      <c r="F120" s="195" t="s">
        <v>351</v>
      </c>
      <c r="G120" s="13"/>
      <c r="H120" s="196">
        <v>283</v>
      </c>
      <c r="I120" s="197"/>
      <c r="J120" s="13"/>
      <c r="K120" s="13"/>
      <c r="L120" s="193"/>
      <c r="M120" s="198"/>
      <c r="N120" s="199"/>
      <c r="O120" s="199"/>
      <c r="P120" s="199"/>
      <c r="Q120" s="199"/>
      <c r="R120" s="199"/>
      <c r="S120" s="199"/>
      <c r="T120" s="20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194" t="s">
        <v>164</v>
      </c>
      <c r="AU120" s="194" t="s">
        <v>22</v>
      </c>
      <c r="AV120" s="13" t="s">
        <v>22</v>
      </c>
      <c r="AW120" s="13" t="s">
        <v>43</v>
      </c>
      <c r="AX120" s="13" t="s">
        <v>82</v>
      </c>
      <c r="AY120" s="194" t="s">
        <v>152</v>
      </c>
    </row>
    <row r="121" s="14" customFormat="1">
      <c r="A121" s="14"/>
      <c r="B121" s="201"/>
      <c r="C121" s="14"/>
      <c r="D121" s="191" t="s">
        <v>164</v>
      </c>
      <c r="E121" s="202" t="s">
        <v>3</v>
      </c>
      <c r="F121" s="203" t="s">
        <v>166</v>
      </c>
      <c r="G121" s="14"/>
      <c r="H121" s="204">
        <v>283</v>
      </c>
      <c r="I121" s="205"/>
      <c r="J121" s="14"/>
      <c r="K121" s="14"/>
      <c r="L121" s="201"/>
      <c r="M121" s="206"/>
      <c r="N121" s="207"/>
      <c r="O121" s="207"/>
      <c r="P121" s="207"/>
      <c r="Q121" s="207"/>
      <c r="R121" s="207"/>
      <c r="S121" s="207"/>
      <c r="T121" s="20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02" t="s">
        <v>164</v>
      </c>
      <c r="AU121" s="202" t="s">
        <v>22</v>
      </c>
      <c r="AV121" s="14" t="s">
        <v>158</v>
      </c>
      <c r="AW121" s="14" t="s">
        <v>43</v>
      </c>
      <c r="AX121" s="14" t="s">
        <v>89</v>
      </c>
      <c r="AY121" s="202" t="s">
        <v>152</v>
      </c>
    </row>
    <row r="122" s="2" customFormat="1" ht="24.15" customHeight="1">
      <c r="A122" s="37"/>
      <c r="B122" s="171"/>
      <c r="C122" s="172" t="s">
        <v>188</v>
      </c>
      <c r="D122" s="172" t="s">
        <v>154</v>
      </c>
      <c r="E122" s="173" t="s">
        <v>368</v>
      </c>
      <c r="F122" s="174" t="s">
        <v>331</v>
      </c>
      <c r="G122" s="175" t="s">
        <v>267</v>
      </c>
      <c r="H122" s="176">
        <v>509.39999999999998</v>
      </c>
      <c r="I122" s="177"/>
      <c r="J122" s="178">
        <f>ROUND(I122*H122,2)</f>
        <v>0</v>
      </c>
      <c r="K122" s="179"/>
      <c r="L122" s="38"/>
      <c r="M122" s="180" t="s">
        <v>3</v>
      </c>
      <c r="N122" s="181" t="s">
        <v>53</v>
      </c>
      <c r="O122" s="71"/>
      <c r="P122" s="182">
        <f>O122*H122</f>
        <v>0</v>
      </c>
      <c r="Q122" s="182">
        <v>0</v>
      </c>
      <c r="R122" s="182">
        <f>Q122*H122</f>
        <v>0</v>
      </c>
      <c r="S122" s="182">
        <v>0</v>
      </c>
      <c r="T122" s="183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4" t="s">
        <v>158</v>
      </c>
      <c r="AT122" s="184" t="s">
        <v>154</v>
      </c>
      <c r="AU122" s="184" t="s">
        <v>22</v>
      </c>
      <c r="AY122" s="17" t="s">
        <v>152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7" t="s">
        <v>89</v>
      </c>
      <c r="BK122" s="185">
        <f>ROUND(I122*H122,2)</f>
        <v>0</v>
      </c>
      <c r="BL122" s="17" t="s">
        <v>158</v>
      </c>
      <c r="BM122" s="184" t="s">
        <v>369</v>
      </c>
    </row>
    <row r="123" s="2" customFormat="1">
      <c r="A123" s="37"/>
      <c r="B123" s="38"/>
      <c r="C123" s="37"/>
      <c r="D123" s="186" t="s">
        <v>160</v>
      </c>
      <c r="E123" s="37"/>
      <c r="F123" s="187" t="s">
        <v>370</v>
      </c>
      <c r="G123" s="37"/>
      <c r="H123" s="37"/>
      <c r="I123" s="188"/>
      <c r="J123" s="37"/>
      <c r="K123" s="37"/>
      <c r="L123" s="38"/>
      <c r="M123" s="189"/>
      <c r="N123" s="190"/>
      <c r="O123" s="71"/>
      <c r="P123" s="71"/>
      <c r="Q123" s="71"/>
      <c r="R123" s="71"/>
      <c r="S123" s="71"/>
      <c r="T123" s="72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7" t="s">
        <v>160</v>
      </c>
      <c r="AU123" s="17" t="s">
        <v>22</v>
      </c>
    </row>
    <row r="124" s="2" customFormat="1">
      <c r="A124" s="37"/>
      <c r="B124" s="38"/>
      <c r="C124" s="37"/>
      <c r="D124" s="191" t="s">
        <v>162</v>
      </c>
      <c r="E124" s="37"/>
      <c r="F124" s="192" t="s">
        <v>350</v>
      </c>
      <c r="G124" s="37"/>
      <c r="H124" s="37"/>
      <c r="I124" s="188"/>
      <c r="J124" s="37"/>
      <c r="K124" s="37"/>
      <c r="L124" s="38"/>
      <c r="M124" s="189"/>
      <c r="N124" s="190"/>
      <c r="O124" s="71"/>
      <c r="P124" s="71"/>
      <c r="Q124" s="71"/>
      <c r="R124" s="71"/>
      <c r="S124" s="71"/>
      <c r="T124" s="72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7" t="s">
        <v>162</v>
      </c>
      <c r="AU124" s="17" t="s">
        <v>22</v>
      </c>
    </row>
    <row r="125" s="13" customFormat="1">
      <c r="A125" s="13"/>
      <c r="B125" s="193"/>
      <c r="C125" s="13"/>
      <c r="D125" s="191" t="s">
        <v>164</v>
      </c>
      <c r="E125" s="194" t="s">
        <v>3</v>
      </c>
      <c r="F125" s="195" t="s">
        <v>371</v>
      </c>
      <c r="G125" s="13"/>
      <c r="H125" s="196">
        <v>509.39999999999998</v>
      </c>
      <c r="I125" s="197"/>
      <c r="J125" s="13"/>
      <c r="K125" s="13"/>
      <c r="L125" s="193"/>
      <c r="M125" s="198"/>
      <c r="N125" s="199"/>
      <c r="O125" s="199"/>
      <c r="P125" s="199"/>
      <c r="Q125" s="199"/>
      <c r="R125" s="199"/>
      <c r="S125" s="199"/>
      <c r="T125" s="20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94" t="s">
        <v>164</v>
      </c>
      <c r="AU125" s="194" t="s">
        <v>22</v>
      </c>
      <c r="AV125" s="13" t="s">
        <v>22</v>
      </c>
      <c r="AW125" s="13" t="s">
        <v>43</v>
      </c>
      <c r="AX125" s="13" t="s">
        <v>82</v>
      </c>
      <c r="AY125" s="194" t="s">
        <v>152</v>
      </c>
    </row>
    <row r="126" s="14" customFormat="1">
      <c r="A126" s="14"/>
      <c r="B126" s="201"/>
      <c r="C126" s="14"/>
      <c r="D126" s="191" t="s">
        <v>164</v>
      </c>
      <c r="E126" s="202" t="s">
        <v>3</v>
      </c>
      <c r="F126" s="203" t="s">
        <v>166</v>
      </c>
      <c r="G126" s="14"/>
      <c r="H126" s="204">
        <v>509.39999999999998</v>
      </c>
      <c r="I126" s="205"/>
      <c r="J126" s="14"/>
      <c r="K126" s="14"/>
      <c r="L126" s="201"/>
      <c r="M126" s="206"/>
      <c r="N126" s="207"/>
      <c r="O126" s="207"/>
      <c r="P126" s="207"/>
      <c r="Q126" s="207"/>
      <c r="R126" s="207"/>
      <c r="S126" s="207"/>
      <c r="T126" s="20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02" t="s">
        <v>164</v>
      </c>
      <c r="AU126" s="202" t="s">
        <v>22</v>
      </c>
      <c r="AV126" s="14" t="s">
        <v>158</v>
      </c>
      <c r="AW126" s="14" t="s">
        <v>43</v>
      </c>
      <c r="AX126" s="14" t="s">
        <v>89</v>
      </c>
      <c r="AY126" s="202" t="s">
        <v>152</v>
      </c>
    </row>
    <row r="127" s="2" customFormat="1" ht="16.5" customHeight="1">
      <c r="A127" s="37"/>
      <c r="B127" s="171"/>
      <c r="C127" s="172" t="s">
        <v>192</v>
      </c>
      <c r="D127" s="172" t="s">
        <v>154</v>
      </c>
      <c r="E127" s="173" t="s">
        <v>372</v>
      </c>
      <c r="F127" s="174" t="s">
        <v>373</v>
      </c>
      <c r="G127" s="175" t="s">
        <v>251</v>
      </c>
      <c r="H127" s="176">
        <v>283</v>
      </c>
      <c r="I127" s="177"/>
      <c r="J127" s="178">
        <f>ROUND(I127*H127,2)</f>
        <v>0</v>
      </c>
      <c r="K127" s="179"/>
      <c r="L127" s="38"/>
      <c r="M127" s="180" t="s">
        <v>3</v>
      </c>
      <c r="N127" s="181" t="s">
        <v>53</v>
      </c>
      <c r="O127" s="71"/>
      <c r="P127" s="182">
        <f>O127*H127</f>
        <v>0</v>
      </c>
      <c r="Q127" s="182">
        <v>0</v>
      </c>
      <c r="R127" s="182">
        <f>Q127*H127</f>
        <v>0</v>
      </c>
      <c r="S127" s="182">
        <v>0</v>
      </c>
      <c r="T127" s="183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4" t="s">
        <v>158</v>
      </c>
      <c r="AT127" s="184" t="s">
        <v>154</v>
      </c>
      <c r="AU127" s="184" t="s">
        <v>22</v>
      </c>
      <c r="AY127" s="17" t="s">
        <v>152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17" t="s">
        <v>89</v>
      </c>
      <c r="BK127" s="185">
        <f>ROUND(I127*H127,2)</f>
        <v>0</v>
      </c>
      <c r="BL127" s="17" t="s">
        <v>158</v>
      </c>
      <c r="BM127" s="184" t="s">
        <v>374</v>
      </c>
    </row>
    <row r="128" s="2" customFormat="1">
      <c r="A128" s="37"/>
      <c r="B128" s="38"/>
      <c r="C128" s="37"/>
      <c r="D128" s="186" t="s">
        <v>160</v>
      </c>
      <c r="E128" s="37"/>
      <c r="F128" s="187" t="s">
        <v>375</v>
      </c>
      <c r="G128" s="37"/>
      <c r="H128" s="37"/>
      <c r="I128" s="188"/>
      <c r="J128" s="37"/>
      <c r="K128" s="37"/>
      <c r="L128" s="38"/>
      <c r="M128" s="189"/>
      <c r="N128" s="190"/>
      <c r="O128" s="71"/>
      <c r="P128" s="71"/>
      <c r="Q128" s="71"/>
      <c r="R128" s="71"/>
      <c r="S128" s="71"/>
      <c r="T128" s="72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7" t="s">
        <v>160</v>
      </c>
      <c r="AU128" s="17" t="s">
        <v>22</v>
      </c>
    </row>
    <row r="129" s="2" customFormat="1">
      <c r="A129" s="37"/>
      <c r="B129" s="38"/>
      <c r="C129" s="37"/>
      <c r="D129" s="191" t="s">
        <v>162</v>
      </c>
      <c r="E129" s="37"/>
      <c r="F129" s="192" t="s">
        <v>350</v>
      </c>
      <c r="G129" s="37"/>
      <c r="H129" s="37"/>
      <c r="I129" s="188"/>
      <c r="J129" s="37"/>
      <c r="K129" s="37"/>
      <c r="L129" s="38"/>
      <c r="M129" s="189"/>
      <c r="N129" s="190"/>
      <c r="O129" s="71"/>
      <c r="P129" s="71"/>
      <c r="Q129" s="71"/>
      <c r="R129" s="71"/>
      <c r="S129" s="71"/>
      <c r="T129" s="72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7" t="s">
        <v>162</v>
      </c>
      <c r="AU129" s="17" t="s">
        <v>22</v>
      </c>
    </row>
    <row r="130" s="13" customFormat="1">
      <c r="A130" s="13"/>
      <c r="B130" s="193"/>
      <c r="C130" s="13"/>
      <c r="D130" s="191" t="s">
        <v>164</v>
      </c>
      <c r="E130" s="194" t="s">
        <v>3</v>
      </c>
      <c r="F130" s="195" t="s">
        <v>351</v>
      </c>
      <c r="G130" s="13"/>
      <c r="H130" s="196">
        <v>283</v>
      </c>
      <c r="I130" s="197"/>
      <c r="J130" s="13"/>
      <c r="K130" s="13"/>
      <c r="L130" s="193"/>
      <c r="M130" s="198"/>
      <c r="N130" s="199"/>
      <c r="O130" s="199"/>
      <c r="P130" s="199"/>
      <c r="Q130" s="199"/>
      <c r="R130" s="199"/>
      <c r="S130" s="199"/>
      <c r="T130" s="20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4" t="s">
        <v>164</v>
      </c>
      <c r="AU130" s="194" t="s">
        <v>22</v>
      </c>
      <c r="AV130" s="13" t="s">
        <v>22</v>
      </c>
      <c r="AW130" s="13" t="s">
        <v>43</v>
      </c>
      <c r="AX130" s="13" t="s">
        <v>82</v>
      </c>
      <c r="AY130" s="194" t="s">
        <v>152</v>
      </c>
    </row>
    <row r="131" s="14" customFormat="1">
      <c r="A131" s="14"/>
      <c r="B131" s="201"/>
      <c r="C131" s="14"/>
      <c r="D131" s="191" t="s">
        <v>164</v>
      </c>
      <c r="E131" s="202" t="s">
        <v>3</v>
      </c>
      <c r="F131" s="203" t="s">
        <v>166</v>
      </c>
      <c r="G131" s="14"/>
      <c r="H131" s="204">
        <v>283</v>
      </c>
      <c r="I131" s="205"/>
      <c r="J131" s="14"/>
      <c r="K131" s="14"/>
      <c r="L131" s="201"/>
      <c r="M131" s="206"/>
      <c r="N131" s="207"/>
      <c r="O131" s="207"/>
      <c r="P131" s="207"/>
      <c r="Q131" s="207"/>
      <c r="R131" s="207"/>
      <c r="S131" s="207"/>
      <c r="T131" s="20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02" t="s">
        <v>164</v>
      </c>
      <c r="AU131" s="202" t="s">
        <v>22</v>
      </c>
      <c r="AV131" s="14" t="s">
        <v>158</v>
      </c>
      <c r="AW131" s="14" t="s">
        <v>43</v>
      </c>
      <c r="AX131" s="14" t="s">
        <v>89</v>
      </c>
      <c r="AY131" s="202" t="s">
        <v>152</v>
      </c>
    </row>
    <row r="132" s="2" customFormat="1" ht="24.15" customHeight="1">
      <c r="A132" s="37"/>
      <c r="B132" s="171"/>
      <c r="C132" s="172" t="s">
        <v>195</v>
      </c>
      <c r="D132" s="172" t="s">
        <v>154</v>
      </c>
      <c r="E132" s="173" t="s">
        <v>376</v>
      </c>
      <c r="F132" s="174" t="s">
        <v>377</v>
      </c>
      <c r="G132" s="175" t="s">
        <v>157</v>
      </c>
      <c r="H132" s="176">
        <v>822</v>
      </c>
      <c r="I132" s="177"/>
      <c r="J132" s="178">
        <f>ROUND(I132*H132,2)</f>
        <v>0</v>
      </c>
      <c r="K132" s="179"/>
      <c r="L132" s="38"/>
      <c r="M132" s="180" t="s">
        <v>3</v>
      </c>
      <c r="N132" s="181" t="s">
        <v>53</v>
      </c>
      <c r="O132" s="71"/>
      <c r="P132" s="182">
        <f>O132*H132</f>
        <v>0</v>
      </c>
      <c r="Q132" s="182">
        <v>0</v>
      </c>
      <c r="R132" s="182">
        <f>Q132*H132</f>
        <v>0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158</v>
      </c>
      <c r="AT132" s="184" t="s">
        <v>154</v>
      </c>
      <c r="AU132" s="184" t="s">
        <v>22</v>
      </c>
      <c r="AY132" s="17" t="s">
        <v>152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17" t="s">
        <v>89</v>
      </c>
      <c r="BK132" s="185">
        <f>ROUND(I132*H132,2)</f>
        <v>0</v>
      </c>
      <c r="BL132" s="17" t="s">
        <v>158</v>
      </c>
      <c r="BM132" s="184" t="s">
        <v>378</v>
      </c>
    </row>
    <row r="133" s="2" customFormat="1">
      <c r="A133" s="37"/>
      <c r="B133" s="38"/>
      <c r="C133" s="37"/>
      <c r="D133" s="186" t="s">
        <v>160</v>
      </c>
      <c r="E133" s="37"/>
      <c r="F133" s="187" t="s">
        <v>379</v>
      </c>
      <c r="G133" s="37"/>
      <c r="H133" s="37"/>
      <c r="I133" s="188"/>
      <c r="J133" s="37"/>
      <c r="K133" s="37"/>
      <c r="L133" s="38"/>
      <c r="M133" s="189"/>
      <c r="N133" s="190"/>
      <c r="O133" s="71"/>
      <c r="P133" s="71"/>
      <c r="Q133" s="71"/>
      <c r="R133" s="71"/>
      <c r="S133" s="71"/>
      <c r="T133" s="72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7" t="s">
        <v>160</v>
      </c>
      <c r="AU133" s="17" t="s">
        <v>22</v>
      </c>
    </row>
    <row r="134" s="2" customFormat="1">
      <c r="A134" s="37"/>
      <c r="B134" s="38"/>
      <c r="C134" s="37"/>
      <c r="D134" s="191" t="s">
        <v>162</v>
      </c>
      <c r="E134" s="37"/>
      <c r="F134" s="192" t="s">
        <v>380</v>
      </c>
      <c r="G134" s="37"/>
      <c r="H134" s="37"/>
      <c r="I134" s="188"/>
      <c r="J134" s="37"/>
      <c r="K134" s="37"/>
      <c r="L134" s="38"/>
      <c r="M134" s="189"/>
      <c r="N134" s="190"/>
      <c r="O134" s="71"/>
      <c r="P134" s="71"/>
      <c r="Q134" s="71"/>
      <c r="R134" s="71"/>
      <c r="S134" s="71"/>
      <c r="T134" s="72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7" t="s">
        <v>162</v>
      </c>
      <c r="AU134" s="17" t="s">
        <v>22</v>
      </c>
    </row>
    <row r="135" s="13" customFormat="1">
      <c r="A135" s="13"/>
      <c r="B135" s="193"/>
      <c r="C135" s="13"/>
      <c r="D135" s="191" t="s">
        <v>164</v>
      </c>
      <c r="E135" s="194" t="s">
        <v>3</v>
      </c>
      <c r="F135" s="195" t="s">
        <v>381</v>
      </c>
      <c r="G135" s="13"/>
      <c r="H135" s="196">
        <v>822</v>
      </c>
      <c r="I135" s="197"/>
      <c r="J135" s="13"/>
      <c r="K135" s="13"/>
      <c r="L135" s="193"/>
      <c r="M135" s="198"/>
      <c r="N135" s="199"/>
      <c r="O135" s="199"/>
      <c r="P135" s="199"/>
      <c r="Q135" s="199"/>
      <c r="R135" s="199"/>
      <c r="S135" s="199"/>
      <c r="T135" s="20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4" t="s">
        <v>164</v>
      </c>
      <c r="AU135" s="194" t="s">
        <v>22</v>
      </c>
      <c r="AV135" s="13" t="s">
        <v>22</v>
      </c>
      <c r="AW135" s="13" t="s">
        <v>43</v>
      </c>
      <c r="AX135" s="13" t="s">
        <v>82</v>
      </c>
      <c r="AY135" s="194" t="s">
        <v>152</v>
      </c>
    </row>
    <row r="136" s="14" customFormat="1">
      <c r="A136" s="14"/>
      <c r="B136" s="201"/>
      <c r="C136" s="14"/>
      <c r="D136" s="191" t="s">
        <v>164</v>
      </c>
      <c r="E136" s="202" t="s">
        <v>3</v>
      </c>
      <c r="F136" s="203" t="s">
        <v>166</v>
      </c>
      <c r="G136" s="14"/>
      <c r="H136" s="204">
        <v>822</v>
      </c>
      <c r="I136" s="205"/>
      <c r="J136" s="14"/>
      <c r="K136" s="14"/>
      <c r="L136" s="201"/>
      <c r="M136" s="206"/>
      <c r="N136" s="207"/>
      <c r="O136" s="207"/>
      <c r="P136" s="207"/>
      <c r="Q136" s="207"/>
      <c r="R136" s="207"/>
      <c r="S136" s="207"/>
      <c r="T136" s="20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02" t="s">
        <v>164</v>
      </c>
      <c r="AU136" s="202" t="s">
        <v>22</v>
      </c>
      <c r="AV136" s="14" t="s">
        <v>158</v>
      </c>
      <c r="AW136" s="14" t="s">
        <v>43</v>
      </c>
      <c r="AX136" s="14" t="s">
        <v>89</v>
      </c>
      <c r="AY136" s="202" t="s">
        <v>152</v>
      </c>
    </row>
    <row r="137" s="12" customFormat="1" ht="22.8" customHeight="1">
      <c r="A137" s="12"/>
      <c r="B137" s="158"/>
      <c r="C137" s="12"/>
      <c r="D137" s="159" t="s">
        <v>81</v>
      </c>
      <c r="E137" s="169" t="s">
        <v>170</v>
      </c>
      <c r="F137" s="169" t="s">
        <v>382</v>
      </c>
      <c r="G137" s="12"/>
      <c r="H137" s="12"/>
      <c r="I137" s="161"/>
      <c r="J137" s="170">
        <f>BK137</f>
        <v>0</v>
      </c>
      <c r="K137" s="12"/>
      <c r="L137" s="158"/>
      <c r="M137" s="163"/>
      <c r="N137" s="164"/>
      <c r="O137" s="164"/>
      <c r="P137" s="165">
        <f>SUM(P138:P147)</f>
        <v>0</v>
      </c>
      <c r="Q137" s="164"/>
      <c r="R137" s="165">
        <f>SUM(R138:R147)</f>
        <v>30.576306000000002</v>
      </c>
      <c r="S137" s="164"/>
      <c r="T137" s="166">
        <f>SUM(T138:T147)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59" t="s">
        <v>89</v>
      </c>
      <c r="AT137" s="167" t="s">
        <v>81</v>
      </c>
      <c r="AU137" s="167" t="s">
        <v>89</v>
      </c>
      <c r="AY137" s="159" t="s">
        <v>152</v>
      </c>
      <c r="BK137" s="168">
        <f>SUM(BK138:BK147)</f>
        <v>0</v>
      </c>
    </row>
    <row r="138" s="2" customFormat="1" ht="24.15" customHeight="1">
      <c r="A138" s="37"/>
      <c r="B138" s="171"/>
      <c r="C138" s="172" t="s">
        <v>201</v>
      </c>
      <c r="D138" s="172" t="s">
        <v>154</v>
      </c>
      <c r="E138" s="173" t="s">
        <v>383</v>
      </c>
      <c r="F138" s="174" t="s">
        <v>384</v>
      </c>
      <c r="G138" s="175" t="s">
        <v>230</v>
      </c>
      <c r="H138" s="176">
        <v>87</v>
      </c>
      <c r="I138" s="177"/>
      <c r="J138" s="178">
        <f>ROUND(I138*H138,2)</f>
        <v>0</v>
      </c>
      <c r="K138" s="179"/>
      <c r="L138" s="38"/>
      <c r="M138" s="180" t="s">
        <v>3</v>
      </c>
      <c r="N138" s="181" t="s">
        <v>53</v>
      </c>
      <c r="O138" s="71"/>
      <c r="P138" s="182">
        <f>O138*H138</f>
        <v>0</v>
      </c>
      <c r="Q138" s="182">
        <v>0.24127000000000001</v>
      </c>
      <c r="R138" s="182">
        <f>Q138*H138</f>
        <v>20.990490000000001</v>
      </c>
      <c r="S138" s="182">
        <v>0</v>
      </c>
      <c r="T138" s="183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4" t="s">
        <v>158</v>
      </c>
      <c r="AT138" s="184" t="s">
        <v>154</v>
      </c>
      <c r="AU138" s="184" t="s">
        <v>22</v>
      </c>
      <c r="AY138" s="17" t="s">
        <v>152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17" t="s">
        <v>89</v>
      </c>
      <c r="BK138" s="185">
        <f>ROUND(I138*H138,2)</f>
        <v>0</v>
      </c>
      <c r="BL138" s="17" t="s">
        <v>158</v>
      </c>
      <c r="BM138" s="184" t="s">
        <v>385</v>
      </c>
    </row>
    <row r="139" s="2" customFormat="1">
      <c r="A139" s="37"/>
      <c r="B139" s="38"/>
      <c r="C139" s="37"/>
      <c r="D139" s="186" t="s">
        <v>160</v>
      </c>
      <c r="E139" s="37"/>
      <c r="F139" s="187" t="s">
        <v>386</v>
      </c>
      <c r="G139" s="37"/>
      <c r="H139" s="37"/>
      <c r="I139" s="188"/>
      <c r="J139" s="37"/>
      <c r="K139" s="37"/>
      <c r="L139" s="38"/>
      <c r="M139" s="189"/>
      <c r="N139" s="190"/>
      <c r="O139" s="71"/>
      <c r="P139" s="71"/>
      <c r="Q139" s="71"/>
      <c r="R139" s="71"/>
      <c r="S139" s="71"/>
      <c r="T139" s="72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7" t="s">
        <v>160</v>
      </c>
      <c r="AU139" s="17" t="s">
        <v>22</v>
      </c>
    </row>
    <row r="140" s="2" customFormat="1">
      <c r="A140" s="37"/>
      <c r="B140" s="38"/>
      <c r="C140" s="37"/>
      <c r="D140" s="191" t="s">
        <v>162</v>
      </c>
      <c r="E140" s="37"/>
      <c r="F140" s="192" t="s">
        <v>387</v>
      </c>
      <c r="G140" s="37"/>
      <c r="H140" s="37"/>
      <c r="I140" s="188"/>
      <c r="J140" s="37"/>
      <c r="K140" s="37"/>
      <c r="L140" s="38"/>
      <c r="M140" s="189"/>
      <c r="N140" s="190"/>
      <c r="O140" s="71"/>
      <c r="P140" s="71"/>
      <c r="Q140" s="71"/>
      <c r="R140" s="71"/>
      <c r="S140" s="71"/>
      <c r="T140" s="72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7" t="s">
        <v>162</v>
      </c>
      <c r="AU140" s="17" t="s">
        <v>22</v>
      </c>
    </row>
    <row r="141" s="13" customFormat="1">
      <c r="A141" s="13"/>
      <c r="B141" s="193"/>
      <c r="C141" s="13"/>
      <c r="D141" s="191" t="s">
        <v>164</v>
      </c>
      <c r="E141" s="194" t="s">
        <v>3</v>
      </c>
      <c r="F141" s="195" t="s">
        <v>388</v>
      </c>
      <c r="G141" s="13"/>
      <c r="H141" s="196">
        <v>87</v>
      </c>
      <c r="I141" s="197"/>
      <c r="J141" s="13"/>
      <c r="K141" s="13"/>
      <c r="L141" s="193"/>
      <c r="M141" s="198"/>
      <c r="N141" s="199"/>
      <c r="O141" s="199"/>
      <c r="P141" s="199"/>
      <c r="Q141" s="199"/>
      <c r="R141" s="199"/>
      <c r="S141" s="199"/>
      <c r="T141" s="20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94" t="s">
        <v>164</v>
      </c>
      <c r="AU141" s="194" t="s">
        <v>22</v>
      </c>
      <c r="AV141" s="13" t="s">
        <v>22</v>
      </c>
      <c r="AW141" s="13" t="s">
        <v>43</v>
      </c>
      <c r="AX141" s="13" t="s">
        <v>82</v>
      </c>
      <c r="AY141" s="194" t="s">
        <v>152</v>
      </c>
    </row>
    <row r="142" s="14" customFormat="1">
      <c r="A142" s="14"/>
      <c r="B142" s="201"/>
      <c r="C142" s="14"/>
      <c r="D142" s="191" t="s">
        <v>164</v>
      </c>
      <c r="E142" s="202" t="s">
        <v>3</v>
      </c>
      <c r="F142" s="203" t="s">
        <v>166</v>
      </c>
      <c r="G142" s="14"/>
      <c r="H142" s="204">
        <v>87</v>
      </c>
      <c r="I142" s="205"/>
      <c r="J142" s="14"/>
      <c r="K142" s="14"/>
      <c r="L142" s="201"/>
      <c r="M142" s="206"/>
      <c r="N142" s="207"/>
      <c r="O142" s="207"/>
      <c r="P142" s="207"/>
      <c r="Q142" s="207"/>
      <c r="R142" s="207"/>
      <c r="S142" s="207"/>
      <c r="T142" s="208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02" t="s">
        <v>164</v>
      </c>
      <c r="AU142" s="202" t="s">
        <v>22</v>
      </c>
      <c r="AV142" s="14" t="s">
        <v>158</v>
      </c>
      <c r="AW142" s="14" t="s">
        <v>43</v>
      </c>
      <c r="AX142" s="14" t="s">
        <v>89</v>
      </c>
      <c r="AY142" s="202" t="s">
        <v>152</v>
      </c>
    </row>
    <row r="143" s="2" customFormat="1" ht="24.15" customHeight="1">
      <c r="A143" s="37"/>
      <c r="B143" s="171"/>
      <c r="C143" s="212" t="s">
        <v>176</v>
      </c>
      <c r="D143" s="212" t="s">
        <v>389</v>
      </c>
      <c r="E143" s="213" t="s">
        <v>390</v>
      </c>
      <c r="F143" s="214" t="s">
        <v>391</v>
      </c>
      <c r="G143" s="215" t="s">
        <v>259</v>
      </c>
      <c r="H143" s="216">
        <v>798.81799999999998</v>
      </c>
      <c r="I143" s="217"/>
      <c r="J143" s="218">
        <f>ROUND(I143*H143,2)</f>
        <v>0</v>
      </c>
      <c r="K143" s="219"/>
      <c r="L143" s="220"/>
      <c r="M143" s="221" t="s">
        <v>3</v>
      </c>
      <c r="N143" s="222" t="s">
        <v>53</v>
      </c>
      <c r="O143" s="71"/>
      <c r="P143" s="182">
        <f>O143*H143</f>
        <v>0</v>
      </c>
      <c r="Q143" s="182">
        <v>0.012</v>
      </c>
      <c r="R143" s="182">
        <f>Q143*H143</f>
        <v>9.5858159999999994</v>
      </c>
      <c r="S143" s="182">
        <v>0</v>
      </c>
      <c r="T143" s="183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4" t="s">
        <v>195</v>
      </c>
      <c r="AT143" s="184" t="s">
        <v>389</v>
      </c>
      <c r="AU143" s="184" t="s">
        <v>22</v>
      </c>
      <c r="AY143" s="17" t="s">
        <v>152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17" t="s">
        <v>89</v>
      </c>
      <c r="BK143" s="185">
        <f>ROUND(I143*H143,2)</f>
        <v>0</v>
      </c>
      <c r="BL143" s="17" t="s">
        <v>158</v>
      </c>
      <c r="BM143" s="184" t="s">
        <v>392</v>
      </c>
    </row>
    <row r="144" s="2" customFormat="1">
      <c r="A144" s="37"/>
      <c r="B144" s="38"/>
      <c r="C144" s="37"/>
      <c r="D144" s="186" t="s">
        <v>160</v>
      </c>
      <c r="E144" s="37"/>
      <c r="F144" s="187" t="s">
        <v>393</v>
      </c>
      <c r="G144" s="37"/>
      <c r="H144" s="37"/>
      <c r="I144" s="188"/>
      <c r="J144" s="37"/>
      <c r="K144" s="37"/>
      <c r="L144" s="38"/>
      <c r="M144" s="189"/>
      <c r="N144" s="190"/>
      <c r="O144" s="71"/>
      <c r="P144" s="71"/>
      <c r="Q144" s="71"/>
      <c r="R144" s="71"/>
      <c r="S144" s="71"/>
      <c r="T144" s="72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7" t="s">
        <v>160</v>
      </c>
      <c r="AU144" s="17" t="s">
        <v>22</v>
      </c>
    </row>
    <row r="145" s="2" customFormat="1">
      <c r="A145" s="37"/>
      <c r="B145" s="38"/>
      <c r="C145" s="37"/>
      <c r="D145" s="191" t="s">
        <v>162</v>
      </c>
      <c r="E145" s="37"/>
      <c r="F145" s="192" t="s">
        <v>394</v>
      </c>
      <c r="G145" s="37"/>
      <c r="H145" s="37"/>
      <c r="I145" s="188"/>
      <c r="J145" s="37"/>
      <c r="K145" s="37"/>
      <c r="L145" s="38"/>
      <c r="M145" s="189"/>
      <c r="N145" s="190"/>
      <c r="O145" s="71"/>
      <c r="P145" s="71"/>
      <c r="Q145" s="71"/>
      <c r="R145" s="71"/>
      <c r="S145" s="71"/>
      <c r="T145" s="72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7" t="s">
        <v>162</v>
      </c>
      <c r="AU145" s="17" t="s">
        <v>22</v>
      </c>
    </row>
    <row r="146" s="13" customFormat="1">
      <c r="A146" s="13"/>
      <c r="B146" s="193"/>
      <c r="C146" s="13"/>
      <c r="D146" s="191" t="s">
        <v>164</v>
      </c>
      <c r="E146" s="194" t="s">
        <v>3</v>
      </c>
      <c r="F146" s="195" t="s">
        <v>395</v>
      </c>
      <c r="G146" s="13"/>
      <c r="H146" s="196">
        <v>798.81799999999998</v>
      </c>
      <c r="I146" s="197"/>
      <c r="J146" s="13"/>
      <c r="K146" s="13"/>
      <c r="L146" s="193"/>
      <c r="M146" s="198"/>
      <c r="N146" s="199"/>
      <c r="O146" s="199"/>
      <c r="P146" s="199"/>
      <c r="Q146" s="199"/>
      <c r="R146" s="199"/>
      <c r="S146" s="199"/>
      <c r="T146" s="20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94" t="s">
        <v>164</v>
      </c>
      <c r="AU146" s="194" t="s">
        <v>22</v>
      </c>
      <c r="AV146" s="13" t="s">
        <v>22</v>
      </c>
      <c r="AW146" s="13" t="s">
        <v>43</v>
      </c>
      <c r="AX146" s="13" t="s">
        <v>82</v>
      </c>
      <c r="AY146" s="194" t="s">
        <v>152</v>
      </c>
    </row>
    <row r="147" s="14" customFormat="1">
      <c r="A147" s="14"/>
      <c r="B147" s="201"/>
      <c r="C147" s="14"/>
      <c r="D147" s="191" t="s">
        <v>164</v>
      </c>
      <c r="E147" s="202" t="s">
        <v>3</v>
      </c>
      <c r="F147" s="203" t="s">
        <v>166</v>
      </c>
      <c r="G147" s="14"/>
      <c r="H147" s="204">
        <v>798.81799999999998</v>
      </c>
      <c r="I147" s="205"/>
      <c r="J147" s="14"/>
      <c r="K147" s="14"/>
      <c r="L147" s="201"/>
      <c r="M147" s="206"/>
      <c r="N147" s="207"/>
      <c r="O147" s="207"/>
      <c r="P147" s="207"/>
      <c r="Q147" s="207"/>
      <c r="R147" s="207"/>
      <c r="S147" s="207"/>
      <c r="T147" s="208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02" t="s">
        <v>164</v>
      </c>
      <c r="AU147" s="202" t="s">
        <v>22</v>
      </c>
      <c r="AV147" s="14" t="s">
        <v>158</v>
      </c>
      <c r="AW147" s="14" t="s">
        <v>43</v>
      </c>
      <c r="AX147" s="14" t="s">
        <v>89</v>
      </c>
      <c r="AY147" s="202" t="s">
        <v>152</v>
      </c>
    </row>
    <row r="148" s="12" customFormat="1" ht="22.8" customHeight="1">
      <c r="A148" s="12"/>
      <c r="B148" s="158"/>
      <c r="C148" s="12"/>
      <c r="D148" s="159" t="s">
        <v>81</v>
      </c>
      <c r="E148" s="169" t="s">
        <v>182</v>
      </c>
      <c r="F148" s="169" t="s">
        <v>396</v>
      </c>
      <c r="G148" s="12"/>
      <c r="H148" s="12"/>
      <c r="I148" s="161"/>
      <c r="J148" s="170">
        <f>BK148</f>
        <v>0</v>
      </c>
      <c r="K148" s="12"/>
      <c r="L148" s="158"/>
      <c r="M148" s="163"/>
      <c r="N148" s="164"/>
      <c r="O148" s="164"/>
      <c r="P148" s="165">
        <f>SUM(P149:P221)</f>
        <v>0</v>
      </c>
      <c r="Q148" s="164"/>
      <c r="R148" s="165">
        <f>SUM(R149:R221)</f>
        <v>213.77342899999999</v>
      </c>
      <c r="S148" s="164"/>
      <c r="T148" s="166">
        <f>SUM(T149:T221)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9" t="s">
        <v>89</v>
      </c>
      <c r="AT148" s="167" t="s">
        <v>81</v>
      </c>
      <c r="AU148" s="167" t="s">
        <v>89</v>
      </c>
      <c r="AY148" s="159" t="s">
        <v>152</v>
      </c>
      <c r="BK148" s="168">
        <f>SUM(BK149:BK221)</f>
        <v>0</v>
      </c>
    </row>
    <row r="149" s="2" customFormat="1" ht="16.5" customHeight="1">
      <c r="A149" s="37"/>
      <c r="B149" s="171"/>
      <c r="C149" s="172" t="s">
        <v>209</v>
      </c>
      <c r="D149" s="172" t="s">
        <v>154</v>
      </c>
      <c r="E149" s="173" t="s">
        <v>397</v>
      </c>
      <c r="F149" s="174" t="s">
        <v>398</v>
      </c>
      <c r="G149" s="175" t="s">
        <v>157</v>
      </c>
      <c r="H149" s="176">
        <v>149</v>
      </c>
      <c r="I149" s="177"/>
      <c r="J149" s="178">
        <f>ROUND(I149*H149,2)</f>
        <v>0</v>
      </c>
      <c r="K149" s="179"/>
      <c r="L149" s="38"/>
      <c r="M149" s="180" t="s">
        <v>3</v>
      </c>
      <c r="N149" s="181" t="s">
        <v>53</v>
      </c>
      <c r="O149" s="71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158</v>
      </c>
      <c r="AT149" s="184" t="s">
        <v>154</v>
      </c>
      <c r="AU149" s="184" t="s">
        <v>22</v>
      </c>
      <c r="AY149" s="17" t="s">
        <v>152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7" t="s">
        <v>89</v>
      </c>
      <c r="BK149" s="185">
        <f>ROUND(I149*H149,2)</f>
        <v>0</v>
      </c>
      <c r="BL149" s="17" t="s">
        <v>158</v>
      </c>
      <c r="BM149" s="184" t="s">
        <v>399</v>
      </c>
    </row>
    <row r="150" s="2" customFormat="1">
      <c r="A150" s="37"/>
      <c r="B150" s="38"/>
      <c r="C150" s="37"/>
      <c r="D150" s="186" t="s">
        <v>160</v>
      </c>
      <c r="E150" s="37"/>
      <c r="F150" s="187" t="s">
        <v>400</v>
      </c>
      <c r="G150" s="37"/>
      <c r="H150" s="37"/>
      <c r="I150" s="188"/>
      <c r="J150" s="37"/>
      <c r="K150" s="37"/>
      <c r="L150" s="38"/>
      <c r="M150" s="189"/>
      <c r="N150" s="190"/>
      <c r="O150" s="71"/>
      <c r="P150" s="71"/>
      <c r="Q150" s="71"/>
      <c r="R150" s="71"/>
      <c r="S150" s="71"/>
      <c r="T150" s="72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7" t="s">
        <v>160</v>
      </c>
      <c r="AU150" s="17" t="s">
        <v>22</v>
      </c>
    </row>
    <row r="151" s="2" customFormat="1">
      <c r="A151" s="37"/>
      <c r="B151" s="38"/>
      <c r="C151" s="37"/>
      <c r="D151" s="191" t="s">
        <v>162</v>
      </c>
      <c r="E151" s="37"/>
      <c r="F151" s="192" t="s">
        <v>401</v>
      </c>
      <c r="G151" s="37"/>
      <c r="H151" s="37"/>
      <c r="I151" s="188"/>
      <c r="J151" s="37"/>
      <c r="K151" s="37"/>
      <c r="L151" s="38"/>
      <c r="M151" s="189"/>
      <c r="N151" s="190"/>
      <c r="O151" s="71"/>
      <c r="P151" s="71"/>
      <c r="Q151" s="71"/>
      <c r="R151" s="71"/>
      <c r="S151" s="71"/>
      <c r="T151" s="72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7" t="s">
        <v>162</v>
      </c>
      <c r="AU151" s="17" t="s">
        <v>22</v>
      </c>
    </row>
    <row r="152" s="13" customFormat="1">
      <c r="A152" s="13"/>
      <c r="B152" s="193"/>
      <c r="C152" s="13"/>
      <c r="D152" s="191" t="s">
        <v>164</v>
      </c>
      <c r="E152" s="194" t="s">
        <v>3</v>
      </c>
      <c r="F152" s="195" t="s">
        <v>402</v>
      </c>
      <c r="G152" s="13"/>
      <c r="H152" s="196">
        <v>149</v>
      </c>
      <c r="I152" s="197"/>
      <c r="J152" s="13"/>
      <c r="K152" s="13"/>
      <c r="L152" s="193"/>
      <c r="M152" s="198"/>
      <c r="N152" s="199"/>
      <c r="O152" s="199"/>
      <c r="P152" s="199"/>
      <c r="Q152" s="199"/>
      <c r="R152" s="199"/>
      <c r="S152" s="199"/>
      <c r="T152" s="20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4" t="s">
        <v>164</v>
      </c>
      <c r="AU152" s="194" t="s">
        <v>22</v>
      </c>
      <c r="AV152" s="13" t="s">
        <v>22</v>
      </c>
      <c r="AW152" s="13" t="s">
        <v>43</v>
      </c>
      <c r="AX152" s="13" t="s">
        <v>82</v>
      </c>
      <c r="AY152" s="194" t="s">
        <v>152</v>
      </c>
    </row>
    <row r="153" s="14" customFormat="1">
      <c r="A153" s="14"/>
      <c r="B153" s="201"/>
      <c r="C153" s="14"/>
      <c r="D153" s="191" t="s">
        <v>164</v>
      </c>
      <c r="E153" s="202" t="s">
        <v>3</v>
      </c>
      <c r="F153" s="203" t="s">
        <v>166</v>
      </c>
      <c r="G153" s="14"/>
      <c r="H153" s="204">
        <v>149</v>
      </c>
      <c r="I153" s="205"/>
      <c r="J153" s="14"/>
      <c r="K153" s="14"/>
      <c r="L153" s="201"/>
      <c r="M153" s="206"/>
      <c r="N153" s="207"/>
      <c r="O153" s="207"/>
      <c r="P153" s="207"/>
      <c r="Q153" s="207"/>
      <c r="R153" s="207"/>
      <c r="S153" s="207"/>
      <c r="T153" s="208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02" t="s">
        <v>164</v>
      </c>
      <c r="AU153" s="202" t="s">
        <v>22</v>
      </c>
      <c r="AV153" s="14" t="s">
        <v>158</v>
      </c>
      <c r="AW153" s="14" t="s">
        <v>43</v>
      </c>
      <c r="AX153" s="14" t="s">
        <v>89</v>
      </c>
      <c r="AY153" s="202" t="s">
        <v>152</v>
      </c>
    </row>
    <row r="154" s="2" customFormat="1" ht="16.5" customHeight="1">
      <c r="A154" s="37"/>
      <c r="B154" s="171"/>
      <c r="C154" s="172" t="s">
        <v>211</v>
      </c>
      <c r="D154" s="172" t="s">
        <v>154</v>
      </c>
      <c r="E154" s="173" t="s">
        <v>403</v>
      </c>
      <c r="F154" s="174" t="s">
        <v>404</v>
      </c>
      <c r="G154" s="175" t="s">
        <v>157</v>
      </c>
      <c r="H154" s="176">
        <v>673</v>
      </c>
      <c r="I154" s="177"/>
      <c r="J154" s="178">
        <f>ROUND(I154*H154,2)</f>
        <v>0</v>
      </c>
      <c r="K154" s="179"/>
      <c r="L154" s="38"/>
      <c r="M154" s="180" t="s">
        <v>3</v>
      </c>
      <c r="N154" s="181" t="s">
        <v>53</v>
      </c>
      <c r="O154" s="71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158</v>
      </c>
      <c r="AT154" s="184" t="s">
        <v>154</v>
      </c>
      <c r="AU154" s="184" t="s">
        <v>22</v>
      </c>
      <c r="AY154" s="17" t="s">
        <v>152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17" t="s">
        <v>89</v>
      </c>
      <c r="BK154" s="185">
        <f>ROUND(I154*H154,2)</f>
        <v>0</v>
      </c>
      <c r="BL154" s="17" t="s">
        <v>158</v>
      </c>
      <c r="BM154" s="184" t="s">
        <v>405</v>
      </c>
    </row>
    <row r="155" s="2" customFormat="1">
      <c r="A155" s="37"/>
      <c r="B155" s="38"/>
      <c r="C155" s="37"/>
      <c r="D155" s="186" t="s">
        <v>160</v>
      </c>
      <c r="E155" s="37"/>
      <c r="F155" s="187" t="s">
        <v>406</v>
      </c>
      <c r="G155" s="37"/>
      <c r="H155" s="37"/>
      <c r="I155" s="188"/>
      <c r="J155" s="37"/>
      <c r="K155" s="37"/>
      <c r="L155" s="38"/>
      <c r="M155" s="189"/>
      <c r="N155" s="190"/>
      <c r="O155" s="71"/>
      <c r="P155" s="71"/>
      <c r="Q155" s="71"/>
      <c r="R155" s="71"/>
      <c r="S155" s="71"/>
      <c r="T155" s="72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7" t="s">
        <v>160</v>
      </c>
      <c r="AU155" s="17" t="s">
        <v>22</v>
      </c>
    </row>
    <row r="156" s="2" customFormat="1">
      <c r="A156" s="37"/>
      <c r="B156" s="38"/>
      <c r="C156" s="37"/>
      <c r="D156" s="191" t="s">
        <v>162</v>
      </c>
      <c r="E156" s="37"/>
      <c r="F156" s="192" t="s">
        <v>407</v>
      </c>
      <c r="G156" s="37"/>
      <c r="H156" s="37"/>
      <c r="I156" s="188"/>
      <c r="J156" s="37"/>
      <c r="K156" s="37"/>
      <c r="L156" s="38"/>
      <c r="M156" s="189"/>
      <c r="N156" s="190"/>
      <c r="O156" s="71"/>
      <c r="P156" s="71"/>
      <c r="Q156" s="71"/>
      <c r="R156" s="71"/>
      <c r="S156" s="71"/>
      <c r="T156" s="72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7" t="s">
        <v>162</v>
      </c>
      <c r="AU156" s="17" t="s">
        <v>22</v>
      </c>
    </row>
    <row r="157" s="13" customFormat="1">
      <c r="A157" s="13"/>
      <c r="B157" s="193"/>
      <c r="C157" s="13"/>
      <c r="D157" s="191" t="s">
        <v>164</v>
      </c>
      <c r="E157" s="194" t="s">
        <v>3</v>
      </c>
      <c r="F157" s="195" t="s">
        <v>408</v>
      </c>
      <c r="G157" s="13"/>
      <c r="H157" s="196">
        <v>673</v>
      </c>
      <c r="I157" s="197"/>
      <c r="J157" s="13"/>
      <c r="K157" s="13"/>
      <c r="L157" s="193"/>
      <c r="M157" s="198"/>
      <c r="N157" s="199"/>
      <c r="O157" s="199"/>
      <c r="P157" s="199"/>
      <c r="Q157" s="199"/>
      <c r="R157" s="199"/>
      <c r="S157" s="199"/>
      <c r="T157" s="20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4" t="s">
        <v>164</v>
      </c>
      <c r="AU157" s="194" t="s">
        <v>22</v>
      </c>
      <c r="AV157" s="13" t="s">
        <v>22</v>
      </c>
      <c r="AW157" s="13" t="s">
        <v>43</v>
      </c>
      <c r="AX157" s="13" t="s">
        <v>82</v>
      </c>
      <c r="AY157" s="194" t="s">
        <v>152</v>
      </c>
    </row>
    <row r="158" s="14" customFormat="1">
      <c r="A158" s="14"/>
      <c r="B158" s="201"/>
      <c r="C158" s="14"/>
      <c r="D158" s="191" t="s">
        <v>164</v>
      </c>
      <c r="E158" s="202" t="s">
        <v>3</v>
      </c>
      <c r="F158" s="203" t="s">
        <v>166</v>
      </c>
      <c r="G158" s="14"/>
      <c r="H158" s="204">
        <v>673</v>
      </c>
      <c r="I158" s="205"/>
      <c r="J158" s="14"/>
      <c r="K158" s="14"/>
      <c r="L158" s="201"/>
      <c r="M158" s="206"/>
      <c r="N158" s="207"/>
      <c r="O158" s="207"/>
      <c r="P158" s="207"/>
      <c r="Q158" s="207"/>
      <c r="R158" s="207"/>
      <c r="S158" s="207"/>
      <c r="T158" s="20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02" t="s">
        <v>164</v>
      </c>
      <c r="AU158" s="202" t="s">
        <v>22</v>
      </c>
      <c r="AV158" s="14" t="s">
        <v>158</v>
      </c>
      <c r="AW158" s="14" t="s">
        <v>43</v>
      </c>
      <c r="AX158" s="14" t="s">
        <v>89</v>
      </c>
      <c r="AY158" s="202" t="s">
        <v>152</v>
      </c>
    </row>
    <row r="159" s="2" customFormat="1" ht="16.5" customHeight="1">
      <c r="A159" s="37"/>
      <c r="B159" s="171"/>
      <c r="C159" s="172" t="s">
        <v>218</v>
      </c>
      <c r="D159" s="172" t="s">
        <v>154</v>
      </c>
      <c r="E159" s="173" t="s">
        <v>403</v>
      </c>
      <c r="F159" s="174" t="s">
        <v>404</v>
      </c>
      <c r="G159" s="175" t="s">
        <v>157</v>
      </c>
      <c r="H159" s="176">
        <v>822</v>
      </c>
      <c r="I159" s="177"/>
      <c r="J159" s="178">
        <f>ROUND(I159*H159,2)</f>
        <v>0</v>
      </c>
      <c r="K159" s="179"/>
      <c r="L159" s="38"/>
      <c r="M159" s="180" t="s">
        <v>3</v>
      </c>
      <c r="N159" s="181" t="s">
        <v>53</v>
      </c>
      <c r="O159" s="71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158</v>
      </c>
      <c r="AT159" s="184" t="s">
        <v>154</v>
      </c>
      <c r="AU159" s="184" t="s">
        <v>22</v>
      </c>
      <c r="AY159" s="17" t="s">
        <v>152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17" t="s">
        <v>89</v>
      </c>
      <c r="BK159" s="185">
        <f>ROUND(I159*H159,2)</f>
        <v>0</v>
      </c>
      <c r="BL159" s="17" t="s">
        <v>158</v>
      </c>
      <c r="BM159" s="184" t="s">
        <v>409</v>
      </c>
    </row>
    <row r="160" s="2" customFormat="1">
      <c r="A160" s="37"/>
      <c r="B160" s="38"/>
      <c r="C160" s="37"/>
      <c r="D160" s="186" t="s">
        <v>160</v>
      </c>
      <c r="E160" s="37"/>
      <c r="F160" s="187" t="s">
        <v>406</v>
      </c>
      <c r="G160" s="37"/>
      <c r="H160" s="37"/>
      <c r="I160" s="188"/>
      <c r="J160" s="37"/>
      <c r="K160" s="37"/>
      <c r="L160" s="38"/>
      <c r="M160" s="189"/>
      <c r="N160" s="190"/>
      <c r="O160" s="71"/>
      <c r="P160" s="71"/>
      <c r="Q160" s="71"/>
      <c r="R160" s="71"/>
      <c r="S160" s="71"/>
      <c r="T160" s="72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7" t="s">
        <v>160</v>
      </c>
      <c r="AU160" s="17" t="s">
        <v>22</v>
      </c>
    </row>
    <row r="161" s="2" customFormat="1">
      <c r="A161" s="37"/>
      <c r="B161" s="38"/>
      <c r="C161" s="37"/>
      <c r="D161" s="191" t="s">
        <v>162</v>
      </c>
      <c r="E161" s="37"/>
      <c r="F161" s="192" t="s">
        <v>410</v>
      </c>
      <c r="G161" s="37"/>
      <c r="H161" s="37"/>
      <c r="I161" s="188"/>
      <c r="J161" s="37"/>
      <c r="K161" s="37"/>
      <c r="L161" s="38"/>
      <c r="M161" s="189"/>
      <c r="N161" s="190"/>
      <c r="O161" s="71"/>
      <c r="P161" s="71"/>
      <c r="Q161" s="71"/>
      <c r="R161" s="71"/>
      <c r="S161" s="71"/>
      <c r="T161" s="72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7" t="s">
        <v>162</v>
      </c>
      <c r="AU161" s="17" t="s">
        <v>22</v>
      </c>
    </row>
    <row r="162" s="13" customFormat="1">
      <c r="A162" s="13"/>
      <c r="B162" s="193"/>
      <c r="C162" s="13"/>
      <c r="D162" s="191" t="s">
        <v>164</v>
      </c>
      <c r="E162" s="194" t="s">
        <v>3</v>
      </c>
      <c r="F162" s="195" t="s">
        <v>381</v>
      </c>
      <c r="G162" s="13"/>
      <c r="H162" s="196">
        <v>822</v>
      </c>
      <c r="I162" s="197"/>
      <c r="J162" s="13"/>
      <c r="K162" s="13"/>
      <c r="L162" s="193"/>
      <c r="M162" s="198"/>
      <c r="N162" s="199"/>
      <c r="O162" s="199"/>
      <c r="P162" s="199"/>
      <c r="Q162" s="199"/>
      <c r="R162" s="199"/>
      <c r="S162" s="199"/>
      <c r="T162" s="20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4" t="s">
        <v>164</v>
      </c>
      <c r="AU162" s="194" t="s">
        <v>22</v>
      </c>
      <c r="AV162" s="13" t="s">
        <v>22</v>
      </c>
      <c r="AW162" s="13" t="s">
        <v>43</v>
      </c>
      <c r="AX162" s="13" t="s">
        <v>82</v>
      </c>
      <c r="AY162" s="194" t="s">
        <v>152</v>
      </c>
    </row>
    <row r="163" s="14" customFormat="1">
      <c r="A163" s="14"/>
      <c r="B163" s="201"/>
      <c r="C163" s="14"/>
      <c r="D163" s="191" t="s">
        <v>164</v>
      </c>
      <c r="E163" s="202" t="s">
        <v>3</v>
      </c>
      <c r="F163" s="203" t="s">
        <v>166</v>
      </c>
      <c r="G163" s="14"/>
      <c r="H163" s="204">
        <v>822</v>
      </c>
      <c r="I163" s="205"/>
      <c r="J163" s="14"/>
      <c r="K163" s="14"/>
      <c r="L163" s="201"/>
      <c r="M163" s="206"/>
      <c r="N163" s="207"/>
      <c r="O163" s="207"/>
      <c r="P163" s="207"/>
      <c r="Q163" s="207"/>
      <c r="R163" s="207"/>
      <c r="S163" s="207"/>
      <c r="T163" s="20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02" t="s">
        <v>164</v>
      </c>
      <c r="AU163" s="202" t="s">
        <v>22</v>
      </c>
      <c r="AV163" s="14" t="s">
        <v>158</v>
      </c>
      <c r="AW163" s="14" t="s">
        <v>43</v>
      </c>
      <c r="AX163" s="14" t="s">
        <v>89</v>
      </c>
      <c r="AY163" s="202" t="s">
        <v>152</v>
      </c>
    </row>
    <row r="164" s="2" customFormat="1" ht="24.15" customHeight="1">
      <c r="A164" s="37"/>
      <c r="B164" s="171"/>
      <c r="C164" s="172" t="s">
        <v>223</v>
      </c>
      <c r="D164" s="172" t="s">
        <v>154</v>
      </c>
      <c r="E164" s="173" t="s">
        <v>411</v>
      </c>
      <c r="F164" s="174" t="s">
        <v>412</v>
      </c>
      <c r="G164" s="175" t="s">
        <v>157</v>
      </c>
      <c r="H164" s="176">
        <v>149</v>
      </c>
      <c r="I164" s="177"/>
      <c r="J164" s="178">
        <f>ROUND(I164*H164,2)</f>
        <v>0</v>
      </c>
      <c r="K164" s="179"/>
      <c r="L164" s="38"/>
      <c r="M164" s="180" t="s">
        <v>3</v>
      </c>
      <c r="N164" s="181" t="s">
        <v>53</v>
      </c>
      <c r="O164" s="71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158</v>
      </c>
      <c r="AT164" s="184" t="s">
        <v>154</v>
      </c>
      <c r="AU164" s="184" t="s">
        <v>22</v>
      </c>
      <c r="AY164" s="17" t="s">
        <v>152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17" t="s">
        <v>89</v>
      </c>
      <c r="BK164" s="185">
        <f>ROUND(I164*H164,2)</f>
        <v>0</v>
      </c>
      <c r="BL164" s="17" t="s">
        <v>158</v>
      </c>
      <c r="BM164" s="184" t="s">
        <v>413</v>
      </c>
    </row>
    <row r="165" s="2" customFormat="1">
      <c r="A165" s="37"/>
      <c r="B165" s="38"/>
      <c r="C165" s="37"/>
      <c r="D165" s="186" t="s">
        <v>160</v>
      </c>
      <c r="E165" s="37"/>
      <c r="F165" s="187" t="s">
        <v>414</v>
      </c>
      <c r="G165" s="37"/>
      <c r="H165" s="37"/>
      <c r="I165" s="188"/>
      <c r="J165" s="37"/>
      <c r="K165" s="37"/>
      <c r="L165" s="38"/>
      <c r="M165" s="189"/>
      <c r="N165" s="190"/>
      <c r="O165" s="71"/>
      <c r="P165" s="71"/>
      <c r="Q165" s="71"/>
      <c r="R165" s="71"/>
      <c r="S165" s="71"/>
      <c r="T165" s="72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7" t="s">
        <v>160</v>
      </c>
      <c r="AU165" s="17" t="s">
        <v>22</v>
      </c>
    </row>
    <row r="166" s="2" customFormat="1">
      <c r="A166" s="37"/>
      <c r="B166" s="38"/>
      <c r="C166" s="37"/>
      <c r="D166" s="191" t="s">
        <v>162</v>
      </c>
      <c r="E166" s="37"/>
      <c r="F166" s="192" t="s">
        <v>415</v>
      </c>
      <c r="G166" s="37"/>
      <c r="H166" s="37"/>
      <c r="I166" s="188"/>
      <c r="J166" s="37"/>
      <c r="K166" s="37"/>
      <c r="L166" s="38"/>
      <c r="M166" s="189"/>
      <c r="N166" s="190"/>
      <c r="O166" s="71"/>
      <c r="P166" s="71"/>
      <c r="Q166" s="71"/>
      <c r="R166" s="71"/>
      <c r="S166" s="71"/>
      <c r="T166" s="72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7" t="s">
        <v>162</v>
      </c>
      <c r="AU166" s="17" t="s">
        <v>22</v>
      </c>
    </row>
    <row r="167" s="13" customFormat="1">
      <c r="A167" s="13"/>
      <c r="B167" s="193"/>
      <c r="C167" s="13"/>
      <c r="D167" s="191" t="s">
        <v>164</v>
      </c>
      <c r="E167" s="194" t="s">
        <v>3</v>
      </c>
      <c r="F167" s="195" t="s">
        <v>402</v>
      </c>
      <c r="G167" s="13"/>
      <c r="H167" s="196">
        <v>149</v>
      </c>
      <c r="I167" s="197"/>
      <c r="J167" s="13"/>
      <c r="K167" s="13"/>
      <c r="L167" s="193"/>
      <c r="M167" s="198"/>
      <c r="N167" s="199"/>
      <c r="O167" s="199"/>
      <c r="P167" s="199"/>
      <c r="Q167" s="199"/>
      <c r="R167" s="199"/>
      <c r="S167" s="199"/>
      <c r="T167" s="20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4" t="s">
        <v>164</v>
      </c>
      <c r="AU167" s="194" t="s">
        <v>22</v>
      </c>
      <c r="AV167" s="13" t="s">
        <v>22</v>
      </c>
      <c r="AW167" s="13" t="s">
        <v>43</v>
      </c>
      <c r="AX167" s="13" t="s">
        <v>82</v>
      </c>
      <c r="AY167" s="194" t="s">
        <v>152</v>
      </c>
    </row>
    <row r="168" s="14" customFormat="1">
      <c r="A168" s="14"/>
      <c r="B168" s="201"/>
      <c r="C168" s="14"/>
      <c r="D168" s="191" t="s">
        <v>164</v>
      </c>
      <c r="E168" s="202" t="s">
        <v>3</v>
      </c>
      <c r="F168" s="203" t="s">
        <v>166</v>
      </c>
      <c r="G168" s="14"/>
      <c r="H168" s="204">
        <v>149</v>
      </c>
      <c r="I168" s="205"/>
      <c r="J168" s="14"/>
      <c r="K168" s="14"/>
      <c r="L168" s="201"/>
      <c r="M168" s="206"/>
      <c r="N168" s="207"/>
      <c r="O168" s="207"/>
      <c r="P168" s="207"/>
      <c r="Q168" s="207"/>
      <c r="R168" s="207"/>
      <c r="S168" s="207"/>
      <c r="T168" s="20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02" t="s">
        <v>164</v>
      </c>
      <c r="AU168" s="202" t="s">
        <v>22</v>
      </c>
      <c r="AV168" s="14" t="s">
        <v>158</v>
      </c>
      <c r="AW168" s="14" t="s">
        <v>43</v>
      </c>
      <c r="AX168" s="14" t="s">
        <v>89</v>
      </c>
      <c r="AY168" s="202" t="s">
        <v>152</v>
      </c>
    </row>
    <row r="169" s="2" customFormat="1" ht="24.15" customHeight="1">
      <c r="A169" s="37"/>
      <c r="B169" s="171"/>
      <c r="C169" s="172" t="s">
        <v>9</v>
      </c>
      <c r="D169" s="172" t="s">
        <v>154</v>
      </c>
      <c r="E169" s="173" t="s">
        <v>416</v>
      </c>
      <c r="F169" s="174" t="s">
        <v>417</v>
      </c>
      <c r="G169" s="175" t="s">
        <v>157</v>
      </c>
      <c r="H169" s="176">
        <v>3</v>
      </c>
      <c r="I169" s="177"/>
      <c r="J169" s="178">
        <f>ROUND(I169*H169,2)</f>
        <v>0</v>
      </c>
      <c r="K169" s="179"/>
      <c r="L169" s="38"/>
      <c r="M169" s="180" t="s">
        <v>3</v>
      </c>
      <c r="N169" s="181" t="s">
        <v>53</v>
      </c>
      <c r="O169" s="71"/>
      <c r="P169" s="182">
        <f>O169*H169</f>
        <v>0</v>
      </c>
      <c r="Q169" s="182">
        <v>0.40799999999999997</v>
      </c>
      <c r="R169" s="182">
        <f>Q169*H169</f>
        <v>1.224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158</v>
      </c>
      <c r="AT169" s="184" t="s">
        <v>154</v>
      </c>
      <c r="AU169" s="184" t="s">
        <v>22</v>
      </c>
      <c r="AY169" s="17" t="s">
        <v>152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17" t="s">
        <v>89</v>
      </c>
      <c r="BK169" s="185">
        <f>ROUND(I169*H169,2)</f>
        <v>0</v>
      </c>
      <c r="BL169" s="17" t="s">
        <v>158</v>
      </c>
      <c r="BM169" s="184" t="s">
        <v>418</v>
      </c>
    </row>
    <row r="170" s="2" customFormat="1">
      <c r="A170" s="37"/>
      <c r="B170" s="38"/>
      <c r="C170" s="37"/>
      <c r="D170" s="186" t="s">
        <v>160</v>
      </c>
      <c r="E170" s="37"/>
      <c r="F170" s="187" t="s">
        <v>419</v>
      </c>
      <c r="G170" s="37"/>
      <c r="H170" s="37"/>
      <c r="I170" s="188"/>
      <c r="J170" s="37"/>
      <c r="K170" s="37"/>
      <c r="L170" s="38"/>
      <c r="M170" s="189"/>
      <c r="N170" s="190"/>
      <c r="O170" s="71"/>
      <c r="P170" s="71"/>
      <c r="Q170" s="71"/>
      <c r="R170" s="71"/>
      <c r="S170" s="71"/>
      <c r="T170" s="72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7" t="s">
        <v>160</v>
      </c>
      <c r="AU170" s="17" t="s">
        <v>22</v>
      </c>
    </row>
    <row r="171" s="2" customFormat="1">
      <c r="A171" s="37"/>
      <c r="B171" s="38"/>
      <c r="C171" s="37"/>
      <c r="D171" s="191" t="s">
        <v>162</v>
      </c>
      <c r="E171" s="37"/>
      <c r="F171" s="192" t="s">
        <v>420</v>
      </c>
      <c r="G171" s="37"/>
      <c r="H171" s="37"/>
      <c r="I171" s="188"/>
      <c r="J171" s="37"/>
      <c r="K171" s="37"/>
      <c r="L171" s="38"/>
      <c r="M171" s="189"/>
      <c r="N171" s="190"/>
      <c r="O171" s="71"/>
      <c r="P171" s="71"/>
      <c r="Q171" s="71"/>
      <c r="R171" s="71"/>
      <c r="S171" s="71"/>
      <c r="T171" s="72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7" t="s">
        <v>162</v>
      </c>
      <c r="AU171" s="17" t="s">
        <v>22</v>
      </c>
    </row>
    <row r="172" s="13" customFormat="1">
      <c r="A172" s="13"/>
      <c r="B172" s="193"/>
      <c r="C172" s="13"/>
      <c r="D172" s="191" t="s">
        <v>164</v>
      </c>
      <c r="E172" s="194" t="s">
        <v>3</v>
      </c>
      <c r="F172" s="195" t="s">
        <v>170</v>
      </c>
      <c r="G172" s="13"/>
      <c r="H172" s="196">
        <v>3</v>
      </c>
      <c r="I172" s="197"/>
      <c r="J172" s="13"/>
      <c r="K172" s="13"/>
      <c r="L172" s="193"/>
      <c r="M172" s="198"/>
      <c r="N172" s="199"/>
      <c r="O172" s="199"/>
      <c r="P172" s="199"/>
      <c r="Q172" s="199"/>
      <c r="R172" s="199"/>
      <c r="S172" s="199"/>
      <c r="T172" s="200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94" t="s">
        <v>164</v>
      </c>
      <c r="AU172" s="194" t="s">
        <v>22</v>
      </c>
      <c r="AV172" s="13" t="s">
        <v>22</v>
      </c>
      <c r="AW172" s="13" t="s">
        <v>43</v>
      </c>
      <c r="AX172" s="13" t="s">
        <v>82</v>
      </c>
      <c r="AY172" s="194" t="s">
        <v>152</v>
      </c>
    </row>
    <row r="173" s="14" customFormat="1">
      <c r="A173" s="14"/>
      <c r="B173" s="201"/>
      <c r="C173" s="14"/>
      <c r="D173" s="191" t="s">
        <v>164</v>
      </c>
      <c r="E173" s="202" t="s">
        <v>3</v>
      </c>
      <c r="F173" s="203" t="s">
        <v>166</v>
      </c>
      <c r="G173" s="14"/>
      <c r="H173" s="204">
        <v>3</v>
      </c>
      <c r="I173" s="205"/>
      <c r="J173" s="14"/>
      <c r="K173" s="14"/>
      <c r="L173" s="201"/>
      <c r="M173" s="206"/>
      <c r="N173" s="207"/>
      <c r="O173" s="207"/>
      <c r="P173" s="207"/>
      <c r="Q173" s="207"/>
      <c r="R173" s="207"/>
      <c r="S173" s="207"/>
      <c r="T173" s="208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02" t="s">
        <v>164</v>
      </c>
      <c r="AU173" s="202" t="s">
        <v>22</v>
      </c>
      <c r="AV173" s="14" t="s">
        <v>158</v>
      </c>
      <c r="AW173" s="14" t="s">
        <v>43</v>
      </c>
      <c r="AX173" s="14" t="s">
        <v>89</v>
      </c>
      <c r="AY173" s="202" t="s">
        <v>152</v>
      </c>
    </row>
    <row r="174" s="2" customFormat="1" ht="24.15" customHeight="1">
      <c r="A174" s="37"/>
      <c r="B174" s="171"/>
      <c r="C174" s="172" t="s">
        <v>235</v>
      </c>
      <c r="D174" s="172" t="s">
        <v>154</v>
      </c>
      <c r="E174" s="173" t="s">
        <v>421</v>
      </c>
      <c r="F174" s="174" t="s">
        <v>422</v>
      </c>
      <c r="G174" s="175" t="s">
        <v>157</v>
      </c>
      <c r="H174" s="176">
        <v>149</v>
      </c>
      <c r="I174" s="177"/>
      <c r="J174" s="178">
        <f>ROUND(I174*H174,2)</f>
        <v>0</v>
      </c>
      <c r="K174" s="179"/>
      <c r="L174" s="38"/>
      <c r="M174" s="180" t="s">
        <v>3</v>
      </c>
      <c r="N174" s="181" t="s">
        <v>53</v>
      </c>
      <c r="O174" s="71"/>
      <c r="P174" s="182">
        <f>O174*H174</f>
        <v>0</v>
      </c>
      <c r="Q174" s="182">
        <v>0.085650000000000004</v>
      </c>
      <c r="R174" s="182">
        <f>Q174*H174</f>
        <v>12.761850000000001</v>
      </c>
      <c r="S174" s="182">
        <v>0</v>
      </c>
      <c r="T174" s="183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4" t="s">
        <v>158</v>
      </c>
      <c r="AT174" s="184" t="s">
        <v>154</v>
      </c>
      <c r="AU174" s="184" t="s">
        <v>22</v>
      </c>
      <c r="AY174" s="17" t="s">
        <v>152</v>
      </c>
      <c r="BE174" s="185">
        <f>IF(N174="základní",J174,0)</f>
        <v>0</v>
      </c>
      <c r="BF174" s="185">
        <f>IF(N174="snížená",J174,0)</f>
        <v>0</v>
      </c>
      <c r="BG174" s="185">
        <f>IF(N174="zákl. přenesená",J174,0)</f>
        <v>0</v>
      </c>
      <c r="BH174" s="185">
        <f>IF(N174="sníž. přenesená",J174,0)</f>
        <v>0</v>
      </c>
      <c r="BI174" s="185">
        <f>IF(N174="nulová",J174,0)</f>
        <v>0</v>
      </c>
      <c r="BJ174" s="17" t="s">
        <v>89</v>
      </c>
      <c r="BK174" s="185">
        <f>ROUND(I174*H174,2)</f>
        <v>0</v>
      </c>
      <c r="BL174" s="17" t="s">
        <v>158</v>
      </c>
      <c r="BM174" s="184" t="s">
        <v>423</v>
      </c>
    </row>
    <row r="175" s="2" customFormat="1">
      <c r="A175" s="37"/>
      <c r="B175" s="38"/>
      <c r="C175" s="37"/>
      <c r="D175" s="186" t="s">
        <v>160</v>
      </c>
      <c r="E175" s="37"/>
      <c r="F175" s="187" t="s">
        <v>424</v>
      </c>
      <c r="G175" s="37"/>
      <c r="H175" s="37"/>
      <c r="I175" s="188"/>
      <c r="J175" s="37"/>
      <c r="K175" s="37"/>
      <c r="L175" s="38"/>
      <c r="M175" s="189"/>
      <c r="N175" s="190"/>
      <c r="O175" s="71"/>
      <c r="P175" s="71"/>
      <c r="Q175" s="71"/>
      <c r="R175" s="71"/>
      <c r="S175" s="71"/>
      <c r="T175" s="72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7" t="s">
        <v>160</v>
      </c>
      <c r="AU175" s="17" t="s">
        <v>22</v>
      </c>
    </row>
    <row r="176" s="2" customFormat="1">
      <c r="A176" s="37"/>
      <c r="B176" s="38"/>
      <c r="C176" s="37"/>
      <c r="D176" s="191" t="s">
        <v>162</v>
      </c>
      <c r="E176" s="37"/>
      <c r="F176" s="192" t="s">
        <v>425</v>
      </c>
      <c r="G176" s="37"/>
      <c r="H176" s="37"/>
      <c r="I176" s="188"/>
      <c r="J176" s="37"/>
      <c r="K176" s="37"/>
      <c r="L176" s="38"/>
      <c r="M176" s="189"/>
      <c r="N176" s="190"/>
      <c r="O176" s="71"/>
      <c r="P176" s="71"/>
      <c r="Q176" s="71"/>
      <c r="R176" s="71"/>
      <c r="S176" s="71"/>
      <c r="T176" s="72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7" t="s">
        <v>162</v>
      </c>
      <c r="AU176" s="17" t="s">
        <v>22</v>
      </c>
    </row>
    <row r="177" s="13" customFormat="1">
      <c r="A177" s="13"/>
      <c r="B177" s="193"/>
      <c r="C177" s="13"/>
      <c r="D177" s="191" t="s">
        <v>164</v>
      </c>
      <c r="E177" s="194" t="s">
        <v>3</v>
      </c>
      <c r="F177" s="195" t="s">
        <v>402</v>
      </c>
      <c r="G177" s="13"/>
      <c r="H177" s="196">
        <v>149</v>
      </c>
      <c r="I177" s="197"/>
      <c r="J177" s="13"/>
      <c r="K177" s="13"/>
      <c r="L177" s="193"/>
      <c r="M177" s="198"/>
      <c r="N177" s="199"/>
      <c r="O177" s="199"/>
      <c r="P177" s="199"/>
      <c r="Q177" s="199"/>
      <c r="R177" s="199"/>
      <c r="S177" s="199"/>
      <c r="T177" s="20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94" t="s">
        <v>164</v>
      </c>
      <c r="AU177" s="194" t="s">
        <v>22</v>
      </c>
      <c r="AV177" s="13" t="s">
        <v>22</v>
      </c>
      <c r="AW177" s="13" t="s">
        <v>43</v>
      </c>
      <c r="AX177" s="13" t="s">
        <v>82</v>
      </c>
      <c r="AY177" s="194" t="s">
        <v>152</v>
      </c>
    </row>
    <row r="178" s="14" customFormat="1">
      <c r="A178" s="14"/>
      <c r="B178" s="201"/>
      <c r="C178" s="14"/>
      <c r="D178" s="191" t="s">
        <v>164</v>
      </c>
      <c r="E178" s="202" t="s">
        <v>3</v>
      </c>
      <c r="F178" s="203" t="s">
        <v>166</v>
      </c>
      <c r="G178" s="14"/>
      <c r="H178" s="204">
        <v>149</v>
      </c>
      <c r="I178" s="205"/>
      <c r="J178" s="14"/>
      <c r="K178" s="14"/>
      <c r="L178" s="201"/>
      <c r="M178" s="206"/>
      <c r="N178" s="207"/>
      <c r="O178" s="207"/>
      <c r="P178" s="207"/>
      <c r="Q178" s="207"/>
      <c r="R178" s="207"/>
      <c r="S178" s="207"/>
      <c r="T178" s="208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02" t="s">
        <v>164</v>
      </c>
      <c r="AU178" s="202" t="s">
        <v>22</v>
      </c>
      <c r="AV178" s="14" t="s">
        <v>158</v>
      </c>
      <c r="AW178" s="14" t="s">
        <v>43</v>
      </c>
      <c r="AX178" s="14" t="s">
        <v>89</v>
      </c>
      <c r="AY178" s="202" t="s">
        <v>152</v>
      </c>
    </row>
    <row r="179" s="2" customFormat="1" ht="21.75" customHeight="1">
      <c r="A179" s="37"/>
      <c r="B179" s="171"/>
      <c r="C179" s="212" t="s">
        <v>241</v>
      </c>
      <c r="D179" s="212" t="s">
        <v>389</v>
      </c>
      <c r="E179" s="213" t="s">
        <v>426</v>
      </c>
      <c r="F179" s="214" t="s">
        <v>427</v>
      </c>
      <c r="G179" s="215" t="s">
        <v>157</v>
      </c>
      <c r="H179" s="216">
        <v>106.87600000000001</v>
      </c>
      <c r="I179" s="217"/>
      <c r="J179" s="218">
        <f>ROUND(I179*H179,2)</f>
        <v>0</v>
      </c>
      <c r="K179" s="219"/>
      <c r="L179" s="220"/>
      <c r="M179" s="221" t="s">
        <v>3</v>
      </c>
      <c r="N179" s="222" t="s">
        <v>53</v>
      </c>
      <c r="O179" s="71"/>
      <c r="P179" s="182">
        <f>O179*H179</f>
        <v>0</v>
      </c>
      <c r="Q179" s="182">
        <v>0.17599999999999999</v>
      </c>
      <c r="R179" s="182">
        <f>Q179*H179</f>
        <v>18.810175999999998</v>
      </c>
      <c r="S179" s="182">
        <v>0</v>
      </c>
      <c r="T179" s="183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4" t="s">
        <v>195</v>
      </c>
      <c r="AT179" s="184" t="s">
        <v>389</v>
      </c>
      <c r="AU179" s="184" t="s">
        <v>22</v>
      </c>
      <c r="AY179" s="17" t="s">
        <v>152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17" t="s">
        <v>89</v>
      </c>
      <c r="BK179" s="185">
        <f>ROUND(I179*H179,2)</f>
        <v>0</v>
      </c>
      <c r="BL179" s="17" t="s">
        <v>158</v>
      </c>
      <c r="BM179" s="184" t="s">
        <v>428</v>
      </c>
    </row>
    <row r="180" s="2" customFormat="1">
      <c r="A180" s="37"/>
      <c r="B180" s="38"/>
      <c r="C180" s="37"/>
      <c r="D180" s="186" t="s">
        <v>160</v>
      </c>
      <c r="E180" s="37"/>
      <c r="F180" s="187" t="s">
        <v>429</v>
      </c>
      <c r="G180" s="37"/>
      <c r="H180" s="37"/>
      <c r="I180" s="188"/>
      <c r="J180" s="37"/>
      <c r="K180" s="37"/>
      <c r="L180" s="38"/>
      <c r="M180" s="189"/>
      <c r="N180" s="190"/>
      <c r="O180" s="71"/>
      <c r="P180" s="71"/>
      <c r="Q180" s="71"/>
      <c r="R180" s="71"/>
      <c r="S180" s="71"/>
      <c r="T180" s="72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7" t="s">
        <v>160</v>
      </c>
      <c r="AU180" s="17" t="s">
        <v>22</v>
      </c>
    </row>
    <row r="181" s="2" customFormat="1">
      <c r="A181" s="37"/>
      <c r="B181" s="38"/>
      <c r="C181" s="37"/>
      <c r="D181" s="191" t="s">
        <v>162</v>
      </c>
      <c r="E181" s="37"/>
      <c r="F181" s="192" t="s">
        <v>430</v>
      </c>
      <c r="G181" s="37"/>
      <c r="H181" s="37"/>
      <c r="I181" s="188"/>
      <c r="J181" s="37"/>
      <c r="K181" s="37"/>
      <c r="L181" s="38"/>
      <c r="M181" s="189"/>
      <c r="N181" s="190"/>
      <c r="O181" s="71"/>
      <c r="P181" s="71"/>
      <c r="Q181" s="71"/>
      <c r="R181" s="71"/>
      <c r="S181" s="71"/>
      <c r="T181" s="72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7" t="s">
        <v>162</v>
      </c>
      <c r="AU181" s="17" t="s">
        <v>22</v>
      </c>
    </row>
    <row r="182" s="13" customFormat="1">
      <c r="A182" s="13"/>
      <c r="B182" s="193"/>
      <c r="C182" s="13"/>
      <c r="D182" s="191" t="s">
        <v>164</v>
      </c>
      <c r="E182" s="194" t="s">
        <v>3</v>
      </c>
      <c r="F182" s="195" t="s">
        <v>431</v>
      </c>
      <c r="G182" s="13"/>
      <c r="H182" s="196">
        <v>106.87600000000001</v>
      </c>
      <c r="I182" s="197"/>
      <c r="J182" s="13"/>
      <c r="K182" s="13"/>
      <c r="L182" s="193"/>
      <c r="M182" s="198"/>
      <c r="N182" s="199"/>
      <c r="O182" s="199"/>
      <c r="P182" s="199"/>
      <c r="Q182" s="199"/>
      <c r="R182" s="199"/>
      <c r="S182" s="199"/>
      <c r="T182" s="200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94" t="s">
        <v>164</v>
      </c>
      <c r="AU182" s="194" t="s">
        <v>22</v>
      </c>
      <c r="AV182" s="13" t="s">
        <v>22</v>
      </c>
      <c r="AW182" s="13" t="s">
        <v>43</v>
      </c>
      <c r="AX182" s="13" t="s">
        <v>82</v>
      </c>
      <c r="AY182" s="194" t="s">
        <v>152</v>
      </c>
    </row>
    <row r="183" s="14" customFormat="1">
      <c r="A183" s="14"/>
      <c r="B183" s="201"/>
      <c r="C183" s="14"/>
      <c r="D183" s="191" t="s">
        <v>164</v>
      </c>
      <c r="E183" s="202" t="s">
        <v>3</v>
      </c>
      <c r="F183" s="203" t="s">
        <v>166</v>
      </c>
      <c r="G183" s="14"/>
      <c r="H183" s="204">
        <v>106.87600000000001</v>
      </c>
      <c r="I183" s="205"/>
      <c r="J183" s="14"/>
      <c r="K183" s="14"/>
      <c r="L183" s="201"/>
      <c r="M183" s="206"/>
      <c r="N183" s="207"/>
      <c r="O183" s="207"/>
      <c r="P183" s="207"/>
      <c r="Q183" s="207"/>
      <c r="R183" s="207"/>
      <c r="S183" s="207"/>
      <c r="T183" s="208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02" t="s">
        <v>164</v>
      </c>
      <c r="AU183" s="202" t="s">
        <v>22</v>
      </c>
      <c r="AV183" s="14" t="s">
        <v>158</v>
      </c>
      <c r="AW183" s="14" t="s">
        <v>43</v>
      </c>
      <c r="AX183" s="14" t="s">
        <v>89</v>
      </c>
      <c r="AY183" s="202" t="s">
        <v>152</v>
      </c>
    </row>
    <row r="184" s="2" customFormat="1" ht="24.15" customHeight="1">
      <c r="A184" s="37"/>
      <c r="B184" s="171"/>
      <c r="C184" s="212" t="s">
        <v>248</v>
      </c>
      <c r="D184" s="212" t="s">
        <v>389</v>
      </c>
      <c r="E184" s="213" t="s">
        <v>432</v>
      </c>
      <c r="F184" s="214" t="s">
        <v>433</v>
      </c>
      <c r="G184" s="215" t="s">
        <v>157</v>
      </c>
      <c r="H184" s="216">
        <v>30.364000000000001</v>
      </c>
      <c r="I184" s="217"/>
      <c r="J184" s="218">
        <f>ROUND(I184*H184,2)</f>
        <v>0</v>
      </c>
      <c r="K184" s="219"/>
      <c r="L184" s="220"/>
      <c r="M184" s="221" t="s">
        <v>3</v>
      </c>
      <c r="N184" s="222" t="s">
        <v>53</v>
      </c>
      <c r="O184" s="71"/>
      <c r="P184" s="182">
        <f>O184*H184</f>
        <v>0</v>
      </c>
      <c r="Q184" s="182">
        <v>0.17499999999999999</v>
      </c>
      <c r="R184" s="182">
        <f>Q184*H184</f>
        <v>5.3136999999999999</v>
      </c>
      <c r="S184" s="182">
        <v>0</v>
      </c>
      <c r="T184" s="183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4" t="s">
        <v>195</v>
      </c>
      <c r="AT184" s="184" t="s">
        <v>389</v>
      </c>
      <c r="AU184" s="184" t="s">
        <v>22</v>
      </c>
      <c r="AY184" s="17" t="s">
        <v>152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17" t="s">
        <v>89</v>
      </c>
      <c r="BK184" s="185">
        <f>ROUND(I184*H184,2)</f>
        <v>0</v>
      </c>
      <c r="BL184" s="17" t="s">
        <v>158</v>
      </c>
      <c r="BM184" s="184" t="s">
        <v>434</v>
      </c>
    </row>
    <row r="185" s="2" customFormat="1">
      <c r="A185" s="37"/>
      <c r="B185" s="38"/>
      <c r="C185" s="37"/>
      <c r="D185" s="186" t="s">
        <v>160</v>
      </c>
      <c r="E185" s="37"/>
      <c r="F185" s="187" t="s">
        <v>435</v>
      </c>
      <c r="G185" s="37"/>
      <c r="H185" s="37"/>
      <c r="I185" s="188"/>
      <c r="J185" s="37"/>
      <c r="K185" s="37"/>
      <c r="L185" s="38"/>
      <c r="M185" s="189"/>
      <c r="N185" s="190"/>
      <c r="O185" s="71"/>
      <c r="P185" s="71"/>
      <c r="Q185" s="71"/>
      <c r="R185" s="71"/>
      <c r="S185" s="71"/>
      <c r="T185" s="72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7" t="s">
        <v>160</v>
      </c>
      <c r="AU185" s="17" t="s">
        <v>22</v>
      </c>
    </row>
    <row r="186" s="2" customFormat="1">
      <c r="A186" s="37"/>
      <c r="B186" s="38"/>
      <c r="C186" s="37"/>
      <c r="D186" s="191" t="s">
        <v>162</v>
      </c>
      <c r="E186" s="37"/>
      <c r="F186" s="192" t="s">
        <v>436</v>
      </c>
      <c r="G186" s="37"/>
      <c r="H186" s="37"/>
      <c r="I186" s="188"/>
      <c r="J186" s="37"/>
      <c r="K186" s="37"/>
      <c r="L186" s="38"/>
      <c r="M186" s="189"/>
      <c r="N186" s="190"/>
      <c r="O186" s="71"/>
      <c r="P186" s="71"/>
      <c r="Q186" s="71"/>
      <c r="R186" s="71"/>
      <c r="S186" s="71"/>
      <c r="T186" s="72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7" t="s">
        <v>162</v>
      </c>
      <c r="AU186" s="17" t="s">
        <v>22</v>
      </c>
    </row>
    <row r="187" s="13" customFormat="1">
      <c r="A187" s="13"/>
      <c r="B187" s="193"/>
      <c r="C187" s="13"/>
      <c r="D187" s="191" t="s">
        <v>164</v>
      </c>
      <c r="E187" s="194" t="s">
        <v>3</v>
      </c>
      <c r="F187" s="195" t="s">
        <v>437</v>
      </c>
      <c r="G187" s="13"/>
      <c r="H187" s="196">
        <v>30.364000000000001</v>
      </c>
      <c r="I187" s="197"/>
      <c r="J187" s="13"/>
      <c r="K187" s="13"/>
      <c r="L187" s="193"/>
      <c r="M187" s="198"/>
      <c r="N187" s="199"/>
      <c r="O187" s="199"/>
      <c r="P187" s="199"/>
      <c r="Q187" s="199"/>
      <c r="R187" s="199"/>
      <c r="S187" s="199"/>
      <c r="T187" s="20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94" t="s">
        <v>164</v>
      </c>
      <c r="AU187" s="194" t="s">
        <v>22</v>
      </c>
      <c r="AV187" s="13" t="s">
        <v>22</v>
      </c>
      <c r="AW187" s="13" t="s">
        <v>43</v>
      </c>
      <c r="AX187" s="13" t="s">
        <v>82</v>
      </c>
      <c r="AY187" s="194" t="s">
        <v>152</v>
      </c>
    </row>
    <row r="188" s="14" customFormat="1">
      <c r="A188" s="14"/>
      <c r="B188" s="201"/>
      <c r="C188" s="14"/>
      <c r="D188" s="191" t="s">
        <v>164</v>
      </c>
      <c r="E188" s="202" t="s">
        <v>3</v>
      </c>
      <c r="F188" s="203" t="s">
        <v>166</v>
      </c>
      <c r="G188" s="14"/>
      <c r="H188" s="204">
        <v>30.364000000000001</v>
      </c>
      <c r="I188" s="205"/>
      <c r="J188" s="14"/>
      <c r="K188" s="14"/>
      <c r="L188" s="201"/>
      <c r="M188" s="206"/>
      <c r="N188" s="207"/>
      <c r="O188" s="207"/>
      <c r="P188" s="207"/>
      <c r="Q188" s="207"/>
      <c r="R188" s="207"/>
      <c r="S188" s="207"/>
      <c r="T188" s="208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02" t="s">
        <v>164</v>
      </c>
      <c r="AU188" s="202" t="s">
        <v>22</v>
      </c>
      <c r="AV188" s="14" t="s">
        <v>158</v>
      </c>
      <c r="AW188" s="14" t="s">
        <v>43</v>
      </c>
      <c r="AX188" s="14" t="s">
        <v>89</v>
      </c>
      <c r="AY188" s="202" t="s">
        <v>152</v>
      </c>
    </row>
    <row r="189" s="2" customFormat="1" ht="24.15" customHeight="1">
      <c r="A189" s="37"/>
      <c r="B189" s="171"/>
      <c r="C189" s="212" t="s">
        <v>256</v>
      </c>
      <c r="D189" s="212" t="s">
        <v>389</v>
      </c>
      <c r="E189" s="213" t="s">
        <v>438</v>
      </c>
      <c r="F189" s="214" t="s">
        <v>439</v>
      </c>
      <c r="G189" s="215" t="s">
        <v>157</v>
      </c>
      <c r="H189" s="216">
        <v>15.182</v>
      </c>
      <c r="I189" s="217"/>
      <c r="J189" s="218">
        <f>ROUND(I189*H189,2)</f>
        <v>0</v>
      </c>
      <c r="K189" s="219"/>
      <c r="L189" s="220"/>
      <c r="M189" s="221" t="s">
        <v>3</v>
      </c>
      <c r="N189" s="222" t="s">
        <v>53</v>
      </c>
      <c r="O189" s="71"/>
      <c r="P189" s="182">
        <f>O189*H189</f>
        <v>0</v>
      </c>
      <c r="Q189" s="182">
        <v>0</v>
      </c>
      <c r="R189" s="182">
        <f>Q189*H189</f>
        <v>0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195</v>
      </c>
      <c r="AT189" s="184" t="s">
        <v>389</v>
      </c>
      <c r="AU189" s="184" t="s">
        <v>22</v>
      </c>
      <c r="AY189" s="17" t="s">
        <v>152</v>
      </c>
      <c r="BE189" s="185">
        <f>IF(N189="základní",J189,0)</f>
        <v>0</v>
      </c>
      <c r="BF189" s="185">
        <f>IF(N189="snížená",J189,0)</f>
        <v>0</v>
      </c>
      <c r="BG189" s="185">
        <f>IF(N189="zákl. přenesená",J189,0)</f>
        <v>0</v>
      </c>
      <c r="BH189" s="185">
        <f>IF(N189="sníž. přenesená",J189,0)</f>
        <v>0</v>
      </c>
      <c r="BI189" s="185">
        <f>IF(N189="nulová",J189,0)</f>
        <v>0</v>
      </c>
      <c r="BJ189" s="17" t="s">
        <v>89</v>
      </c>
      <c r="BK189" s="185">
        <f>ROUND(I189*H189,2)</f>
        <v>0</v>
      </c>
      <c r="BL189" s="17" t="s">
        <v>158</v>
      </c>
      <c r="BM189" s="184" t="s">
        <v>440</v>
      </c>
    </row>
    <row r="190" s="2" customFormat="1">
      <c r="A190" s="37"/>
      <c r="B190" s="38"/>
      <c r="C190" s="37"/>
      <c r="D190" s="191" t="s">
        <v>162</v>
      </c>
      <c r="E190" s="37"/>
      <c r="F190" s="192" t="s">
        <v>441</v>
      </c>
      <c r="G190" s="37"/>
      <c r="H190" s="37"/>
      <c r="I190" s="188"/>
      <c r="J190" s="37"/>
      <c r="K190" s="37"/>
      <c r="L190" s="38"/>
      <c r="M190" s="189"/>
      <c r="N190" s="190"/>
      <c r="O190" s="71"/>
      <c r="P190" s="71"/>
      <c r="Q190" s="71"/>
      <c r="R190" s="71"/>
      <c r="S190" s="71"/>
      <c r="T190" s="72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7" t="s">
        <v>162</v>
      </c>
      <c r="AU190" s="17" t="s">
        <v>22</v>
      </c>
    </row>
    <row r="191" s="13" customFormat="1">
      <c r="A191" s="13"/>
      <c r="B191" s="193"/>
      <c r="C191" s="13"/>
      <c r="D191" s="191" t="s">
        <v>164</v>
      </c>
      <c r="E191" s="194" t="s">
        <v>3</v>
      </c>
      <c r="F191" s="195" t="s">
        <v>442</v>
      </c>
      <c r="G191" s="13"/>
      <c r="H191" s="196">
        <v>15.182</v>
      </c>
      <c r="I191" s="197"/>
      <c r="J191" s="13"/>
      <c r="K191" s="13"/>
      <c r="L191" s="193"/>
      <c r="M191" s="198"/>
      <c r="N191" s="199"/>
      <c r="O191" s="199"/>
      <c r="P191" s="199"/>
      <c r="Q191" s="199"/>
      <c r="R191" s="199"/>
      <c r="S191" s="199"/>
      <c r="T191" s="20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94" t="s">
        <v>164</v>
      </c>
      <c r="AU191" s="194" t="s">
        <v>22</v>
      </c>
      <c r="AV191" s="13" t="s">
        <v>22</v>
      </c>
      <c r="AW191" s="13" t="s">
        <v>43</v>
      </c>
      <c r="AX191" s="13" t="s">
        <v>82</v>
      </c>
      <c r="AY191" s="194" t="s">
        <v>152</v>
      </c>
    </row>
    <row r="192" s="14" customFormat="1">
      <c r="A192" s="14"/>
      <c r="B192" s="201"/>
      <c r="C192" s="14"/>
      <c r="D192" s="191" t="s">
        <v>164</v>
      </c>
      <c r="E192" s="202" t="s">
        <v>3</v>
      </c>
      <c r="F192" s="203" t="s">
        <v>166</v>
      </c>
      <c r="G192" s="14"/>
      <c r="H192" s="204">
        <v>15.182</v>
      </c>
      <c r="I192" s="205"/>
      <c r="J192" s="14"/>
      <c r="K192" s="14"/>
      <c r="L192" s="201"/>
      <c r="M192" s="206"/>
      <c r="N192" s="207"/>
      <c r="O192" s="207"/>
      <c r="P192" s="207"/>
      <c r="Q192" s="207"/>
      <c r="R192" s="207"/>
      <c r="S192" s="207"/>
      <c r="T192" s="208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02" t="s">
        <v>164</v>
      </c>
      <c r="AU192" s="202" t="s">
        <v>22</v>
      </c>
      <c r="AV192" s="14" t="s">
        <v>158</v>
      </c>
      <c r="AW192" s="14" t="s">
        <v>43</v>
      </c>
      <c r="AX192" s="14" t="s">
        <v>89</v>
      </c>
      <c r="AY192" s="202" t="s">
        <v>152</v>
      </c>
    </row>
    <row r="193" s="2" customFormat="1" ht="24.15" customHeight="1">
      <c r="A193" s="37"/>
      <c r="B193" s="171"/>
      <c r="C193" s="172" t="s">
        <v>264</v>
      </c>
      <c r="D193" s="172" t="s">
        <v>154</v>
      </c>
      <c r="E193" s="173" t="s">
        <v>443</v>
      </c>
      <c r="F193" s="174" t="s">
        <v>444</v>
      </c>
      <c r="G193" s="175" t="s">
        <v>157</v>
      </c>
      <c r="H193" s="176">
        <v>673</v>
      </c>
      <c r="I193" s="177"/>
      <c r="J193" s="178">
        <f>ROUND(I193*H193,2)</f>
        <v>0</v>
      </c>
      <c r="K193" s="179"/>
      <c r="L193" s="38"/>
      <c r="M193" s="180" t="s">
        <v>3</v>
      </c>
      <c r="N193" s="181" t="s">
        <v>53</v>
      </c>
      <c r="O193" s="71"/>
      <c r="P193" s="182">
        <f>O193*H193</f>
        <v>0</v>
      </c>
      <c r="Q193" s="182">
        <v>0.085650000000000004</v>
      </c>
      <c r="R193" s="182">
        <f>Q193*H193</f>
        <v>57.642450000000004</v>
      </c>
      <c r="S193" s="182">
        <v>0</v>
      </c>
      <c r="T193" s="183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84" t="s">
        <v>158</v>
      </c>
      <c r="AT193" s="184" t="s">
        <v>154</v>
      </c>
      <c r="AU193" s="184" t="s">
        <v>22</v>
      </c>
      <c r="AY193" s="17" t="s">
        <v>152</v>
      </c>
      <c r="BE193" s="185">
        <f>IF(N193="základní",J193,0)</f>
        <v>0</v>
      </c>
      <c r="BF193" s="185">
        <f>IF(N193="snížená",J193,0)</f>
        <v>0</v>
      </c>
      <c r="BG193" s="185">
        <f>IF(N193="zákl. přenesená",J193,0)</f>
        <v>0</v>
      </c>
      <c r="BH193" s="185">
        <f>IF(N193="sníž. přenesená",J193,0)</f>
        <v>0</v>
      </c>
      <c r="BI193" s="185">
        <f>IF(N193="nulová",J193,0)</f>
        <v>0</v>
      </c>
      <c r="BJ193" s="17" t="s">
        <v>89</v>
      </c>
      <c r="BK193" s="185">
        <f>ROUND(I193*H193,2)</f>
        <v>0</v>
      </c>
      <c r="BL193" s="17" t="s">
        <v>158</v>
      </c>
      <c r="BM193" s="184" t="s">
        <v>445</v>
      </c>
    </row>
    <row r="194" s="2" customFormat="1">
      <c r="A194" s="37"/>
      <c r="B194" s="38"/>
      <c r="C194" s="37"/>
      <c r="D194" s="186" t="s">
        <v>160</v>
      </c>
      <c r="E194" s="37"/>
      <c r="F194" s="187" t="s">
        <v>446</v>
      </c>
      <c r="G194" s="37"/>
      <c r="H194" s="37"/>
      <c r="I194" s="188"/>
      <c r="J194" s="37"/>
      <c r="K194" s="37"/>
      <c r="L194" s="38"/>
      <c r="M194" s="189"/>
      <c r="N194" s="190"/>
      <c r="O194" s="71"/>
      <c r="P194" s="71"/>
      <c r="Q194" s="71"/>
      <c r="R194" s="71"/>
      <c r="S194" s="71"/>
      <c r="T194" s="72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7" t="s">
        <v>160</v>
      </c>
      <c r="AU194" s="17" t="s">
        <v>22</v>
      </c>
    </row>
    <row r="195" s="2" customFormat="1">
      <c r="A195" s="37"/>
      <c r="B195" s="38"/>
      <c r="C195" s="37"/>
      <c r="D195" s="191" t="s">
        <v>162</v>
      </c>
      <c r="E195" s="37"/>
      <c r="F195" s="192" t="s">
        <v>447</v>
      </c>
      <c r="G195" s="37"/>
      <c r="H195" s="37"/>
      <c r="I195" s="188"/>
      <c r="J195" s="37"/>
      <c r="K195" s="37"/>
      <c r="L195" s="38"/>
      <c r="M195" s="189"/>
      <c r="N195" s="190"/>
      <c r="O195" s="71"/>
      <c r="P195" s="71"/>
      <c r="Q195" s="71"/>
      <c r="R195" s="71"/>
      <c r="S195" s="71"/>
      <c r="T195" s="72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7" t="s">
        <v>162</v>
      </c>
      <c r="AU195" s="17" t="s">
        <v>22</v>
      </c>
    </row>
    <row r="196" s="13" customFormat="1">
      <c r="A196" s="13"/>
      <c r="B196" s="193"/>
      <c r="C196" s="13"/>
      <c r="D196" s="191" t="s">
        <v>164</v>
      </c>
      <c r="E196" s="194" t="s">
        <v>3</v>
      </c>
      <c r="F196" s="195" t="s">
        <v>408</v>
      </c>
      <c r="G196" s="13"/>
      <c r="H196" s="196">
        <v>673</v>
      </c>
      <c r="I196" s="197"/>
      <c r="J196" s="13"/>
      <c r="K196" s="13"/>
      <c r="L196" s="193"/>
      <c r="M196" s="198"/>
      <c r="N196" s="199"/>
      <c r="O196" s="199"/>
      <c r="P196" s="199"/>
      <c r="Q196" s="199"/>
      <c r="R196" s="199"/>
      <c r="S196" s="199"/>
      <c r="T196" s="20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4" t="s">
        <v>164</v>
      </c>
      <c r="AU196" s="194" t="s">
        <v>22</v>
      </c>
      <c r="AV196" s="13" t="s">
        <v>22</v>
      </c>
      <c r="AW196" s="13" t="s">
        <v>43</v>
      </c>
      <c r="AX196" s="13" t="s">
        <v>82</v>
      </c>
      <c r="AY196" s="194" t="s">
        <v>152</v>
      </c>
    </row>
    <row r="197" s="14" customFormat="1">
      <c r="A197" s="14"/>
      <c r="B197" s="201"/>
      <c r="C197" s="14"/>
      <c r="D197" s="191" t="s">
        <v>164</v>
      </c>
      <c r="E197" s="202" t="s">
        <v>3</v>
      </c>
      <c r="F197" s="203" t="s">
        <v>166</v>
      </c>
      <c r="G197" s="14"/>
      <c r="H197" s="204">
        <v>673</v>
      </c>
      <c r="I197" s="205"/>
      <c r="J197" s="14"/>
      <c r="K197" s="14"/>
      <c r="L197" s="201"/>
      <c r="M197" s="206"/>
      <c r="N197" s="207"/>
      <c r="O197" s="207"/>
      <c r="P197" s="207"/>
      <c r="Q197" s="207"/>
      <c r="R197" s="207"/>
      <c r="S197" s="207"/>
      <c r="T197" s="208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02" t="s">
        <v>164</v>
      </c>
      <c r="AU197" s="202" t="s">
        <v>22</v>
      </c>
      <c r="AV197" s="14" t="s">
        <v>158</v>
      </c>
      <c r="AW197" s="14" t="s">
        <v>43</v>
      </c>
      <c r="AX197" s="14" t="s">
        <v>89</v>
      </c>
      <c r="AY197" s="202" t="s">
        <v>152</v>
      </c>
    </row>
    <row r="198" s="2" customFormat="1" ht="21.75" customHeight="1">
      <c r="A198" s="37"/>
      <c r="B198" s="171"/>
      <c r="C198" s="212" t="s">
        <v>8</v>
      </c>
      <c r="D198" s="212" t="s">
        <v>389</v>
      </c>
      <c r="E198" s="213" t="s">
        <v>426</v>
      </c>
      <c r="F198" s="214" t="s">
        <v>427</v>
      </c>
      <c r="G198" s="215" t="s">
        <v>157</v>
      </c>
      <c r="H198" s="216">
        <v>656.27800000000002</v>
      </c>
      <c r="I198" s="217"/>
      <c r="J198" s="218">
        <f>ROUND(I198*H198,2)</f>
        <v>0</v>
      </c>
      <c r="K198" s="219"/>
      <c r="L198" s="220"/>
      <c r="M198" s="221" t="s">
        <v>3</v>
      </c>
      <c r="N198" s="222" t="s">
        <v>53</v>
      </c>
      <c r="O198" s="71"/>
      <c r="P198" s="182">
        <f>O198*H198</f>
        <v>0</v>
      </c>
      <c r="Q198" s="182">
        <v>0.17599999999999999</v>
      </c>
      <c r="R198" s="182">
        <f>Q198*H198</f>
        <v>115.50492799999999</v>
      </c>
      <c r="S198" s="182">
        <v>0</v>
      </c>
      <c r="T198" s="183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4" t="s">
        <v>195</v>
      </c>
      <c r="AT198" s="184" t="s">
        <v>389</v>
      </c>
      <c r="AU198" s="184" t="s">
        <v>22</v>
      </c>
      <c r="AY198" s="17" t="s">
        <v>152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17" t="s">
        <v>89</v>
      </c>
      <c r="BK198" s="185">
        <f>ROUND(I198*H198,2)</f>
        <v>0</v>
      </c>
      <c r="BL198" s="17" t="s">
        <v>158</v>
      </c>
      <c r="BM198" s="184" t="s">
        <v>448</v>
      </c>
    </row>
    <row r="199" s="2" customFormat="1">
      <c r="A199" s="37"/>
      <c r="B199" s="38"/>
      <c r="C199" s="37"/>
      <c r="D199" s="186" t="s">
        <v>160</v>
      </c>
      <c r="E199" s="37"/>
      <c r="F199" s="187" t="s">
        <v>429</v>
      </c>
      <c r="G199" s="37"/>
      <c r="H199" s="37"/>
      <c r="I199" s="188"/>
      <c r="J199" s="37"/>
      <c r="K199" s="37"/>
      <c r="L199" s="38"/>
      <c r="M199" s="189"/>
      <c r="N199" s="190"/>
      <c r="O199" s="71"/>
      <c r="P199" s="71"/>
      <c r="Q199" s="71"/>
      <c r="R199" s="71"/>
      <c r="S199" s="71"/>
      <c r="T199" s="72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7" t="s">
        <v>160</v>
      </c>
      <c r="AU199" s="17" t="s">
        <v>22</v>
      </c>
    </row>
    <row r="200" s="2" customFormat="1">
      <c r="A200" s="37"/>
      <c r="B200" s="38"/>
      <c r="C200" s="37"/>
      <c r="D200" s="191" t="s">
        <v>162</v>
      </c>
      <c r="E200" s="37"/>
      <c r="F200" s="192" t="s">
        <v>430</v>
      </c>
      <c r="G200" s="37"/>
      <c r="H200" s="37"/>
      <c r="I200" s="188"/>
      <c r="J200" s="37"/>
      <c r="K200" s="37"/>
      <c r="L200" s="38"/>
      <c r="M200" s="189"/>
      <c r="N200" s="190"/>
      <c r="O200" s="71"/>
      <c r="P200" s="71"/>
      <c r="Q200" s="71"/>
      <c r="R200" s="71"/>
      <c r="S200" s="71"/>
      <c r="T200" s="72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7" t="s">
        <v>162</v>
      </c>
      <c r="AU200" s="17" t="s">
        <v>22</v>
      </c>
    </row>
    <row r="201" s="13" customFormat="1">
      <c r="A201" s="13"/>
      <c r="B201" s="193"/>
      <c r="C201" s="13"/>
      <c r="D201" s="191" t="s">
        <v>164</v>
      </c>
      <c r="E201" s="194" t="s">
        <v>3</v>
      </c>
      <c r="F201" s="195" t="s">
        <v>449</v>
      </c>
      <c r="G201" s="13"/>
      <c r="H201" s="196">
        <v>656.27800000000002</v>
      </c>
      <c r="I201" s="197"/>
      <c r="J201" s="13"/>
      <c r="K201" s="13"/>
      <c r="L201" s="193"/>
      <c r="M201" s="198"/>
      <c r="N201" s="199"/>
      <c r="O201" s="199"/>
      <c r="P201" s="199"/>
      <c r="Q201" s="199"/>
      <c r="R201" s="199"/>
      <c r="S201" s="199"/>
      <c r="T201" s="20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94" t="s">
        <v>164</v>
      </c>
      <c r="AU201" s="194" t="s">
        <v>22</v>
      </c>
      <c r="AV201" s="13" t="s">
        <v>22</v>
      </c>
      <c r="AW201" s="13" t="s">
        <v>43</v>
      </c>
      <c r="AX201" s="13" t="s">
        <v>82</v>
      </c>
      <c r="AY201" s="194" t="s">
        <v>152</v>
      </c>
    </row>
    <row r="202" s="14" customFormat="1">
      <c r="A202" s="14"/>
      <c r="B202" s="201"/>
      <c r="C202" s="14"/>
      <c r="D202" s="191" t="s">
        <v>164</v>
      </c>
      <c r="E202" s="202" t="s">
        <v>3</v>
      </c>
      <c r="F202" s="203" t="s">
        <v>166</v>
      </c>
      <c r="G202" s="14"/>
      <c r="H202" s="204">
        <v>656.27800000000002</v>
      </c>
      <c r="I202" s="205"/>
      <c r="J202" s="14"/>
      <c r="K202" s="14"/>
      <c r="L202" s="201"/>
      <c r="M202" s="206"/>
      <c r="N202" s="207"/>
      <c r="O202" s="207"/>
      <c r="P202" s="207"/>
      <c r="Q202" s="207"/>
      <c r="R202" s="207"/>
      <c r="S202" s="207"/>
      <c r="T202" s="208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02" t="s">
        <v>164</v>
      </c>
      <c r="AU202" s="202" t="s">
        <v>22</v>
      </c>
      <c r="AV202" s="14" t="s">
        <v>158</v>
      </c>
      <c r="AW202" s="14" t="s">
        <v>43</v>
      </c>
      <c r="AX202" s="14" t="s">
        <v>89</v>
      </c>
      <c r="AY202" s="202" t="s">
        <v>152</v>
      </c>
    </row>
    <row r="203" s="2" customFormat="1" ht="24.15" customHeight="1">
      <c r="A203" s="37"/>
      <c r="B203" s="171"/>
      <c r="C203" s="212" t="s">
        <v>273</v>
      </c>
      <c r="D203" s="212" t="s">
        <v>389</v>
      </c>
      <c r="E203" s="213" t="s">
        <v>432</v>
      </c>
      <c r="F203" s="214" t="s">
        <v>433</v>
      </c>
      <c r="G203" s="215" t="s">
        <v>157</v>
      </c>
      <c r="H203" s="216">
        <v>14.379</v>
      </c>
      <c r="I203" s="217"/>
      <c r="J203" s="218">
        <f>ROUND(I203*H203,2)</f>
        <v>0</v>
      </c>
      <c r="K203" s="219"/>
      <c r="L203" s="220"/>
      <c r="M203" s="221" t="s">
        <v>3</v>
      </c>
      <c r="N203" s="222" t="s">
        <v>53</v>
      </c>
      <c r="O203" s="71"/>
      <c r="P203" s="182">
        <f>O203*H203</f>
        <v>0</v>
      </c>
      <c r="Q203" s="182">
        <v>0.17499999999999999</v>
      </c>
      <c r="R203" s="182">
        <f>Q203*H203</f>
        <v>2.5163249999999997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195</v>
      </c>
      <c r="AT203" s="184" t="s">
        <v>389</v>
      </c>
      <c r="AU203" s="184" t="s">
        <v>22</v>
      </c>
      <c r="AY203" s="17" t="s">
        <v>152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17" t="s">
        <v>89</v>
      </c>
      <c r="BK203" s="185">
        <f>ROUND(I203*H203,2)</f>
        <v>0</v>
      </c>
      <c r="BL203" s="17" t="s">
        <v>158</v>
      </c>
      <c r="BM203" s="184" t="s">
        <v>450</v>
      </c>
    </row>
    <row r="204" s="2" customFormat="1">
      <c r="A204" s="37"/>
      <c r="B204" s="38"/>
      <c r="C204" s="37"/>
      <c r="D204" s="186" t="s">
        <v>160</v>
      </c>
      <c r="E204" s="37"/>
      <c r="F204" s="187" t="s">
        <v>435</v>
      </c>
      <c r="G204" s="37"/>
      <c r="H204" s="37"/>
      <c r="I204" s="188"/>
      <c r="J204" s="37"/>
      <c r="K204" s="37"/>
      <c r="L204" s="38"/>
      <c r="M204" s="189"/>
      <c r="N204" s="190"/>
      <c r="O204" s="71"/>
      <c r="P204" s="71"/>
      <c r="Q204" s="71"/>
      <c r="R204" s="71"/>
      <c r="S204" s="71"/>
      <c r="T204" s="72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7" t="s">
        <v>160</v>
      </c>
      <c r="AU204" s="17" t="s">
        <v>22</v>
      </c>
    </row>
    <row r="205" s="2" customFormat="1">
      <c r="A205" s="37"/>
      <c r="B205" s="38"/>
      <c r="C205" s="37"/>
      <c r="D205" s="191" t="s">
        <v>162</v>
      </c>
      <c r="E205" s="37"/>
      <c r="F205" s="192" t="s">
        <v>451</v>
      </c>
      <c r="G205" s="37"/>
      <c r="H205" s="37"/>
      <c r="I205" s="188"/>
      <c r="J205" s="37"/>
      <c r="K205" s="37"/>
      <c r="L205" s="38"/>
      <c r="M205" s="189"/>
      <c r="N205" s="190"/>
      <c r="O205" s="71"/>
      <c r="P205" s="71"/>
      <c r="Q205" s="71"/>
      <c r="R205" s="71"/>
      <c r="S205" s="71"/>
      <c r="T205" s="72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7" t="s">
        <v>162</v>
      </c>
      <c r="AU205" s="17" t="s">
        <v>22</v>
      </c>
    </row>
    <row r="206" s="13" customFormat="1">
      <c r="A206" s="13"/>
      <c r="B206" s="193"/>
      <c r="C206" s="13"/>
      <c r="D206" s="191" t="s">
        <v>164</v>
      </c>
      <c r="E206" s="194" t="s">
        <v>3</v>
      </c>
      <c r="F206" s="195" t="s">
        <v>452</v>
      </c>
      <c r="G206" s="13"/>
      <c r="H206" s="196">
        <v>14.379</v>
      </c>
      <c r="I206" s="197"/>
      <c r="J206" s="13"/>
      <c r="K206" s="13"/>
      <c r="L206" s="193"/>
      <c r="M206" s="198"/>
      <c r="N206" s="199"/>
      <c r="O206" s="199"/>
      <c r="P206" s="199"/>
      <c r="Q206" s="199"/>
      <c r="R206" s="199"/>
      <c r="S206" s="199"/>
      <c r="T206" s="20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4" t="s">
        <v>164</v>
      </c>
      <c r="AU206" s="194" t="s">
        <v>22</v>
      </c>
      <c r="AV206" s="13" t="s">
        <v>22</v>
      </c>
      <c r="AW206" s="13" t="s">
        <v>43</v>
      </c>
      <c r="AX206" s="13" t="s">
        <v>82</v>
      </c>
      <c r="AY206" s="194" t="s">
        <v>152</v>
      </c>
    </row>
    <row r="207" s="14" customFormat="1">
      <c r="A207" s="14"/>
      <c r="B207" s="201"/>
      <c r="C207" s="14"/>
      <c r="D207" s="191" t="s">
        <v>164</v>
      </c>
      <c r="E207" s="202" t="s">
        <v>3</v>
      </c>
      <c r="F207" s="203" t="s">
        <v>166</v>
      </c>
      <c r="G207" s="14"/>
      <c r="H207" s="204">
        <v>14.379</v>
      </c>
      <c r="I207" s="205"/>
      <c r="J207" s="14"/>
      <c r="K207" s="14"/>
      <c r="L207" s="201"/>
      <c r="M207" s="206"/>
      <c r="N207" s="207"/>
      <c r="O207" s="207"/>
      <c r="P207" s="207"/>
      <c r="Q207" s="207"/>
      <c r="R207" s="207"/>
      <c r="S207" s="207"/>
      <c r="T207" s="208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02" t="s">
        <v>164</v>
      </c>
      <c r="AU207" s="202" t="s">
        <v>22</v>
      </c>
      <c r="AV207" s="14" t="s">
        <v>158</v>
      </c>
      <c r="AW207" s="14" t="s">
        <v>43</v>
      </c>
      <c r="AX207" s="14" t="s">
        <v>89</v>
      </c>
      <c r="AY207" s="202" t="s">
        <v>152</v>
      </c>
    </row>
    <row r="208" s="2" customFormat="1" ht="24.15" customHeight="1">
      <c r="A208" s="37"/>
      <c r="B208" s="171"/>
      <c r="C208" s="212" t="s">
        <v>279</v>
      </c>
      <c r="D208" s="212" t="s">
        <v>389</v>
      </c>
      <c r="E208" s="213" t="s">
        <v>438</v>
      </c>
      <c r="F208" s="214" t="s">
        <v>439</v>
      </c>
      <c r="G208" s="215" t="s">
        <v>157</v>
      </c>
      <c r="H208" s="216">
        <v>9.5380000000000003</v>
      </c>
      <c r="I208" s="217"/>
      <c r="J208" s="218">
        <f>ROUND(I208*H208,2)</f>
        <v>0</v>
      </c>
      <c r="K208" s="219"/>
      <c r="L208" s="220"/>
      <c r="M208" s="221" t="s">
        <v>3</v>
      </c>
      <c r="N208" s="222" t="s">
        <v>53</v>
      </c>
      <c r="O208" s="71"/>
      <c r="P208" s="182">
        <f>O208*H208</f>
        <v>0</v>
      </c>
      <c r="Q208" s="182">
        <v>0</v>
      </c>
      <c r="R208" s="182">
        <f>Q208*H208</f>
        <v>0</v>
      </c>
      <c r="S208" s="182">
        <v>0</v>
      </c>
      <c r="T208" s="183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4" t="s">
        <v>195</v>
      </c>
      <c r="AT208" s="184" t="s">
        <v>389</v>
      </c>
      <c r="AU208" s="184" t="s">
        <v>22</v>
      </c>
      <c r="AY208" s="17" t="s">
        <v>152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17" t="s">
        <v>89</v>
      </c>
      <c r="BK208" s="185">
        <f>ROUND(I208*H208,2)</f>
        <v>0</v>
      </c>
      <c r="BL208" s="17" t="s">
        <v>158</v>
      </c>
      <c r="BM208" s="184" t="s">
        <v>453</v>
      </c>
    </row>
    <row r="209" s="2" customFormat="1">
      <c r="A209" s="37"/>
      <c r="B209" s="38"/>
      <c r="C209" s="37"/>
      <c r="D209" s="191" t="s">
        <v>162</v>
      </c>
      <c r="E209" s="37"/>
      <c r="F209" s="192" t="s">
        <v>454</v>
      </c>
      <c r="G209" s="37"/>
      <c r="H209" s="37"/>
      <c r="I209" s="188"/>
      <c r="J209" s="37"/>
      <c r="K209" s="37"/>
      <c r="L209" s="38"/>
      <c r="M209" s="189"/>
      <c r="N209" s="190"/>
      <c r="O209" s="71"/>
      <c r="P209" s="71"/>
      <c r="Q209" s="71"/>
      <c r="R209" s="71"/>
      <c r="S209" s="71"/>
      <c r="T209" s="72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7" t="s">
        <v>162</v>
      </c>
      <c r="AU209" s="17" t="s">
        <v>22</v>
      </c>
    </row>
    <row r="210" s="13" customFormat="1">
      <c r="A210" s="13"/>
      <c r="B210" s="193"/>
      <c r="C210" s="13"/>
      <c r="D210" s="191" t="s">
        <v>164</v>
      </c>
      <c r="E210" s="194" t="s">
        <v>3</v>
      </c>
      <c r="F210" s="195" t="s">
        <v>455</v>
      </c>
      <c r="G210" s="13"/>
      <c r="H210" s="196">
        <v>9.5380000000000003</v>
      </c>
      <c r="I210" s="197"/>
      <c r="J210" s="13"/>
      <c r="K210" s="13"/>
      <c r="L210" s="193"/>
      <c r="M210" s="198"/>
      <c r="N210" s="199"/>
      <c r="O210" s="199"/>
      <c r="P210" s="199"/>
      <c r="Q210" s="199"/>
      <c r="R210" s="199"/>
      <c r="S210" s="199"/>
      <c r="T210" s="20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94" t="s">
        <v>164</v>
      </c>
      <c r="AU210" s="194" t="s">
        <v>22</v>
      </c>
      <c r="AV210" s="13" t="s">
        <v>22</v>
      </c>
      <c r="AW210" s="13" t="s">
        <v>43</v>
      </c>
      <c r="AX210" s="13" t="s">
        <v>82</v>
      </c>
      <c r="AY210" s="194" t="s">
        <v>152</v>
      </c>
    </row>
    <row r="211" s="14" customFormat="1">
      <c r="A211" s="14"/>
      <c r="B211" s="201"/>
      <c r="C211" s="14"/>
      <c r="D211" s="191" t="s">
        <v>164</v>
      </c>
      <c r="E211" s="202" t="s">
        <v>3</v>
      </c>
      <c r="F211" s="203" t="s">
        <v>166</v>
      </c>
      <c r="G211" s="14"/>
      <c r="H211" s="204">
        <v>9.5380000000000003</v>
      </c>
      <c r="I211" s="205"/>
      <c r="J211" s="14"/>
      <c r="K211" s="14"/>
      <c r="L211" s="201"/>
      <c r="M211" s="206"/>
      <c r="N211" s="207"/>
      <c r="O211" s="207"/>
      <c r="P211" s="207"/>
      <c r="Q211" s="207"/>
      <c r="R211" s="207"/>
      <c r="S211" s="207"/>
      <c r="T211" s="208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02" t="s">
        <v>164</v>
      </c>
      <c r="AU211" s="202" t="s">
        <v>22</v>
      </c>
      <c r="AV211" s="14" t="s">
        <v>158</v>
      </c>
      <c r="AW211" s="14" t="s">
        <v>43</v>
      </c>
      <c r="AX211" s="14" t="s">
        <v>89</v>
      </c>
      <c r="AY211" s="202" t="s">
        <v>152</v>
      </c>
    </row>
    <row r="212" s="2" customFormat="1" ht="37.8" customHeight="1">
      <c r="A212" s="37"/>
      <c r="B212" s="171"/>
      <c r="C212" s="172" t="s">
        <v>282</v>
      </c>
      <c r="D212" s="172" t="s">
        <v>154</v>
      </c>
      <c r="E212" s="173" t="s">
        <v>456</v>
      </c>
      <c r="F212" s="174" t="s">
        <v>457</v>
      </c>
      <c r="G212" s="175" t="s">
        <v>157</v>
      </c>
      <c r="H212" s="176">
        <v>673</v>
      </c>
      <c r="I212" s="177"/>
      <c r="J212" s="178">
        <f>ROUND(I212*H212,2)</f>
        <v>0</v>
      </c>
      <c r="K212" s="179"/>
      <c r="L212" s="38"/>
      <c r="M212" s="180" t="s">
        <v>3</v>
      </c>
      <c r="N212" s="181" t="s">
        <v>53</v>
      </c>
      <c r="O212" s="71"/>
      <c r="P212" s="182">
        <f>O212*H212</f>
        <v>0</v>
      </c>
      <c r="Q212" s="182">
        <v>0</v>
      </c>
      <c r="R212" s="182">
        <f>Q212*H212</f>
        <v>0</v>
      </c>
      <c r="S212" s="182">
        <v>0</v>
      </c>
      <c r="T212" s="183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84" t="s">
        <v>158</v>
      </c>
      <c r="AT212" s="184" t="s">
        <v>154</v>
      </c>
      <c r="AU212" s="184" t="s">
        <v>22</v>
      </c>
      <c r="AY212" s="17" t="s">
        <v>152</v>
      </c>
      <c r="BE212" s="185">
        <f>IF(N212="základní",J212,0)</f>
        <v>0</v>
      </c>
      <c r="BF212" s="185">
        <f>IF(N212="snížená",J212,0)</f>
        <v>0</v>
      </c>
      <c r="BG212" s="185">
        <f>IF(N212="zákl. přenesená",J212,0)</f>
        <v>0</v>
      </c>
      <c r="BH212" s="185">
        <f>IF(N212="sníž. přenesená",J212,0)</f>
        <v>0</v>
      </c>
      <c r="BI212" s="185">
        <f>IF(N212="nulová",J212,0)</f>
        <v>0</v>
      </c>
      <c r="BJ212" s="17" t="s">
        <v>89</v>
      </c>
      <c r="BK212" s="185">
        <f>ROUND(I212*H212,2)</f>
        <v>0</v>
      </c>
      <c r="BL212" s="17" t="s">
        <v>158</v>
      </c>
      <c r="BM212" s="184" t="s">
        <v>458</v>
      </c>
    </row>
    <row r="213" s="2" customFormat="1">
      <c r="A213" s="37"/>
      <c r="B213" s="38"/>
      <c r="C213" s="37"/>
      <c r="D213" s="186" t="s">
        <v>160</v>
      </c>
      <c r="E213" s="37"/>
      <c r="F213" s="187" t="s">
        <v>459</v>
      </c>
      <c r="G213" s="37"/>
      <c r="H213" s="37"/>
      <c r="I213" s="188"/>
      <c r="J213" s="37"/>
      <c r="K213" s="37"/>
      <c r="L213" s="38"/>
      <c r="M213" s="189"/>
      <c r="N213" s="190"/>
      <c r="O213" s="71"/>
      <c r="P213" s="71"/>
      <c r="Q213" s="71"/>
      <c r="R213" s="71"/>
      <c r="S213" s="71"/>
      <c r="T213" s="72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7" t="s">
        <v>160</v>
      </c>
      <c r="AU213" s="17" t="s">
        <v>22</v>
      </c>
    </row>
    <row r="214" s="2" customFormat="1">
      <c r="A214" s="37"/>
      <c r="B214" s="38"/>
      <c r="C214" s="37"/>
      <c r="D214" s="191" t="s">
        <v>162</v>
      </c>
      <c r="E214" s="37"/>
      <c r="F214" s="192" t="s">
        <v>447</v>
      </c>
      <c r="G214" s="37"/>
      <c r="H214" s="37"/>
      <c r="I214" s="188"/>
      <c r="J214" s="37"/>
      <c r="K214" s="37"/>
      <c r="L214" s="38"/>
      <c r="M214" s="189"/>
      <c r="N214" s="190"/>
      <c r="O214" s="71"/>
      <c r="P214" s="71"/>
      <c r="Q214" s="71"/>
      <c r="R214" s="71"/>
      <c r="S214" s="71"/>
      <c r="T214" s="72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7" t="s">
        <v>162</v>
      </c>
      <c r="AU214" s="17" t="s">
        <v>22</v>
      </c>
    </row>
    <row r="215" s="13" customFormat="1">
      <c r="A215" s="13"/>
      <c r="B215" s="193"/>
      <c r="C215" s="13"/>
      <c r="D215" s="191" t="s">
        <v>164</v>
      </c>
      <c r="E215" s="194" t="s">
        <v>3</v>
      </c>
      <c r="F215" s="195" t="s">
        <v>408</v>
      </c>
      <c r="G215" s="13"/>
      <c r="H215" s="196">
        <v>673</v>
      </c>
      <c r="I215" s="197"/>
      <c r="J215" s="13"/>
      <c r="K215" s="13"/>
      <c r="L215" s="193"/>
      <c r="M215" s="198"/>
      <c r="N215" s="199"/>
      <c r="O215" s="199"/>
      <c r="P215" s="199"/>
      <c r="Q215" s="199"/>
      <c r="R215" s="199"/>
      <c r="S215" s="199"/>
      <c r="T215" s="200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94" t="s">
        <v>164</v>
      </c>
      <c r="AU215" s="194" t="s">
        <v>22</v>
      </c>
      <c r="AV215" s="13" t="s">
        <v>22</v>
      </c>
      <c r="AW215" s="13" t="s">
        <v>43</v>
      </c>
      <c r="AX215" s="13" t="s">
        <v>82</v>
      </c>
      <c r="AY215" s="194" t="s">
        <v>152</v>
      </c>
    </row>
    <row r="216" s="14" customFormat="1">
      <c r="A216" s="14"/>
      <c r="B216" s="201"/>
      <c r="C216" s="14"/>
      <c r="D216" s="191" t="s">
        <v>164</v>
      </c>
      <c r="E216" s="202" t="s">
        <v>3</v>
      </c>
      <c r="F216" s="203" t="s">
        <v>166</v>
      </c>
      <c r="G216" s="14"/>
      <c r="H216" s="204">
        <v>673</v>
      </c>
      <c r="I216" s="205"/>
      <c r="J216" s="14"/>
      <c r="K216" s="14"/>
      <c r="L216" s="201"/>
      <c r="M216" s="206"/>
      <c r="N216" s="207"/>
      <c r="O216" s="207"/>
      <c r="P216" s="207"/>
      <c r="Q216" s="207"/>
      <c r="R216" s="207"/>
      <c r="S216" s="207"/>
      <c r="T216" s="208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02" t="s">
        <v>164</v>
      </c>
      <c r="AU216" s="202" t="s">
        <v>22</v>
      </c>
      <c r="AV216" s="14" t="s">
        <v>158</v>
      </c>
      <c r="AW216" s="14" t="s">
        <v>43</v>
      </c>
      <c r="AX216" s="14" t="s">
        <v>89</v>
      </c>
      <c r="AY216" s="202" t="s">
        <v>152</v>
      </c>
    </row>
    <row r="217" s="2" customFormat="1" ht="37.8" customHeight="1">
      <c r="A217" s="37"/>
      <c r="B217" s="171"/>
      <c r="C217" s="172" t="s">
        <v>288</v>
      </c>
      <c r="D217" s="172" t="s">
        <v>154</v>
      </c>
      <c r="E217" s="173" t="s">
        <v>456</v>
      </c>
      <c r="F217" s="174" t="s">
        <v>457</v>
      </c>
      <c r="G217" s="175" t="s">
        <v>157</v>
      </c>
      <c r="H217" s="176">
        <v>149</v>
      </c>
      <c r="I217" s="177"/>
      <c r="J217" s="178">
        <f>ROUND(I217*H217,2)</f>
        <v>0</v>
      </c>
      <c r="K217" s="179"/>
      <c r="L217" s="38"/>
      <c r="M217" s="180" t="s">
        <v>3</v>
      </c>
      <c r="N217" s="181" t="s">
        <v>53</v>
      </c>
      <c r="O217" s="71"/>
      <c r="P217" s="182">
        <f>O217*H217</f>
        <v>0</v>
      </c>
      <c r="Q217" s="182">
        <v>0</v>
      </c>
      <c r="R217" s="182">
        <f>Q217*H217</f>
        <v>0</v>
      </c>
      <c r="S217" s="182">
        <v>0</v>
      </c>
      <c r="T217" s="183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4" t="s">
        <v>158</v>
      </c>
      <c r="AT217" s="184" t="s">
        <v>154</v>
      </c>
      <c r="AU217" s="184" t="s">
        <v>22</v>
      </c>
      <c r="AY217" s="17" t="s">
        <v>152</v>
      </c>
      <c r="BE217" s="185">
        <f>IF(N217="základní",J217,0)</f>
        <v>0</v>
      </c>
      <c r="BF217" s="185">
        <f>IF(N217="snížená",J217,0)</f>
        <v>0</v>
      </c>
      <c r="BG217" s="185">
        <f>IF(N217="zákl. přenesená",J217,0)</f>
        <v>0</v>
      </c>
      <c r="BH217" s="185">
        <f>IF(N217="sníž. přenesená",J217,0)</f>
        <v>0</v>
      </c>
      <c r="BI217" s="185">
        <f>IF(N217="nulová",J217,0)</f>
        <v>0</v>
      </c>
      <c r="BJ217" s="17" t="s">
        <v>89</v>
      </c>
      <c r="BK217" s="185">
        <f>ROUND(I217*H217,2)</f>
        <v>0</v>
      </c>
      <c r="BL217" s="17" t="s">
        <v>158</v>
      </c>
      <c r="BM217" s="184" t="s">
        <v>460</v>
      </c>
    </row>
    <row r="218" s="2" customFormat="1">
      <c r="A218" s="37"/>
      <c r="B218" s="38"/>
      <c r="C218" s="37"/>
      <c r="D218" s="186" t="s">
        <v>160</v>
      </c>
      <c r="E218" s="37"/>
      <c r="F218" s="187" t="s">
        <v>459</v>
      </c>
      <c r="G218" s="37"/>
      <c r="H218" s="37"/>
      <c r="I218" s="188"/>
      <c r="J218" s="37"/>
      <c r="K218" s="37"/>
      <c r="L218" s="38"/>
      <c r="M218" s="189"/>
      <c r="N218" s="190"/>
      <c r="O218" s="71"/>
      <c r="P218" s="71"/>
      <c r="Q218" s="71"/>
      <c r="R218" s="71"/>
      <c r="S218" s="71"/>
      <c r="T218" s="72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7" t="s">
        <v>160</v>
      </c>
      <c r="AU218" s="17" t="s">
        <v>22</v>
      </c>
    </row>
    <row r="219" s="2" customFormat="1">
      <c r="A219" s="37"/>
      <c r="B219" s="38"/>
      <c r="C219" s="37"/>
      <c r="D219" s="191" t="s">
        <v>162</v>
      </c>
      <c r="E219" s="37"/>
      <c r="F219" s="192" t="s">
        <v>425</v>
      </c>
      <c r="G219" s="37"/>
      <c r="H219" s="37"/>
      <c r="I219" s="188"/>
      <c r="J219" s="37"/>
      <c r="K219" s="37"/>
      <c r="L219" s="38"/>
      <c r="M219" s="189"/>
      <c r="N219" s="190"/>
      <c r="O219" s="71"/>
      <c r="P219" s="71"/>
      <c r="Q219" s="71"/>
      <c r="R219" s="71"/>
      <c r="S219" s="71"/>
      <c r="T219" s="72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7" t="s">
        <v>162</v>
      </c>
      <c r="AU219" s="17" t="s">
        <v>22</v>
      </c>
    </row>
    <row r="220" s="13" customFormat="1">
      <c r="A220" s="13"/>
      <c r="B220" s="193"/>
      <c r="C220" s="13"/>
      <c r="D220" s="191" t="s">
        <v>164</v>
      </c>
      <c r="E220" s="194" t="s">
        <v>3</v>
      </c>
      <c r="F220" s="195" t="s">
        <v>402</v>
      </c>
      <c r="G220" s="13"/>
      <c r="H220" s="196">
        <v>149</v>
      </c>
      <c r="I220" s="197"/>
      <c r="J220" s="13"/>
      <c r="K220" s="13"/>
      <c r="L220" s="193"/>
      <c r="M220" s="198"/>
      <c r="N220" s="199"/>
      <c r="O220" s="199"/>
      <c r="P220" s="199"/>
      <c r="Q220" s="199"/>
      <c r="R220" s="199"/>
      <c r="S220" s="199"/>
      <c r="T220" s="20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94" t="s">
        <v>164</v>
      </c>
      <c r="AU220" s="194" t="s">
        <v>22</v>
      </c>
      <c r="AV220" s="13" t="s">
        <v>22</v>
      </c>
      <c r="AW220" s="13" t="s">
        <v>43</v>
      </c>
      <c r="AX220" s="13" t="s">
        <v>82</v>
      </c>
      <c r="AY220" s="194" t="s">
        <v>152</v>
      </c>
    </row>
    <row r="221" s="14" customFormat="1">
      <c r="A221" s="14"/>
      <c r="B221" s="201"/>
      <c r="C221" s="14"/>
      <c r="D221" s="191" t="s">
        <v>164</v>
      </c>
      <c r="E221" s="202" t="s">
        <v>3</v>
      </c>
      <c r="F221" s="203" t="s">
        <v>166</v>
      </c>
      <c r="G221" s="14"/>
      <c r="H221" s="204">
        <v>149</v>
      </c>
      <c r="I221" s="205"/>
      <c r="J221" s="14"/>
      <c r="K221" s="14"/>
      <c r="L221" s="201"/>
      <c r="M221" s="206"/>
      <c r="N221" s="207"/>
      <c r="O221" s="207"/>
      <c r="P221" s="207"/>
      <c r="Q221" s="207"/>
      <c r="R221" s="207"/>
      <c r="S221" s="207"/>
      <c r="T221" s="208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02" t="s">
        <v>164</v>
      </c>
      <c r="AU221" s="202" t="s">
        <v>22</v>
      </c>
      <c r="AV221" s="14" t="s">
        <v>158</v>
      </c>
      <c r="AW221" s="14" t="s">
        <v>43</v>
      </c>
      <c r="AX221" s="14" t="s">
        <v>89</v>
      </c>
      <c r="AY221" s="202" t="s">
        <v>152</v>
      </c>
    </row>
    <row r="222" s="12" customFormat="1" ht="22.8" customHeight="1">
      <c r="A222" s="12"/>
      <c r="B222" s="158"/>
      <c r="C222" s="12"/>
      <c r="D222" s="159" t="s">
        <v>81</v>
      </c>
      <c r="E222" s="169" t="s">
        <v>195</v>
      </c>
      <c r="F222" s="169" t="s">
        <v>461</v>
      </c>
      <c r="G222" s="12"/>
      <c r="H222" s="12"/>
      <c r="I222" s="161"/>
      <c r="J222" s="170">
        <f>BK222</f>
        <v>0</v>
      </c>
      <c r="K222" s="12"/>
      <c r="L222" s="158"/>
      <c r="M222" s="163"/>
      <c r="N222" s="164"/>
      <c r="O222" s="164"/>
      <c r="P222" s="165">
        <f>SUM(P223:P226)</f>
        <v>0</v>
      </c>
      <c r="Q222" s="164"/>
      <c r="R222" s="165">
        <f>SUM(R223:R226)</f>
        <v>1.9942800000000001</v>
      </c>
      <c r="S222" s="164"/>
      <c r="T222" s="166">
        <f>SUM(T223:T226)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159" t="s">
        <v>89</v>
      </c>
      <c r="AT222" s="167" t="s">
        <v>81</v>
      </c>
      <c r="AU222" s="167" t="s">
        <v>89</v>
      </c>
      <c r="AY222" s="159" t="s">
        <v>152</v>
      </c>
      <c r="BK222" s="168">
        <f>SUM(BK223:BK226)</f>
        <v>0</v>
      </c>
    </row>
    <row r="223" s="2" customFormat="1" ht="24.15" customHeight="1">
      <c r="A223" s="37"/>
      <c r="B223" s="171"/>
      <c r="C223" s="172" t="s">
        <v>294</v>
      </c>
      <c r="D223" s="172" t="s">
        <v>154</v>
      </c>
      <c r="E223" s="173" t="s">
        <v>462</v>
      </c>
      <c r="F223" s="174" t="s">
        <v>463</v>
      </c>
      <c r="G223" s="175" t="s">
        <v>259</v>
      </c>
      <c r="H223" s="176">
        <v>4</v>
      </c>
      <c r="I223" s="177"/>
      <c r="J223" s="178">
        <f>ROUND(I223*H223,2)</f>
        <v>0</v>
      </c>
      <c r="K223" s="179"/>
      <c r="L223" s="38"/>
      <c r="M223" s="180" t="s">
        <v>3</v>
      </c>
      <c r="N223" s="181" t="s">
        <v>53</v>
      </c>
      <c r="O223" s="71"/>
      <c r="P223" s="182">
        <f>O223*H223</f>
        <v>0</v>
      </c>
      <c r="Q223" s="182">
        <v>0.42080000000000001</v>
      </c>
      <c r="R223" s="182">
        <f>Q223*H223</f>
        <v>1.6832</v>
      </c>
      <c r="S223" s="182">
        <v>0</v>
      </c>
      <c r="T223" s="183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4" t="s">
        <v>158</v>
      </c>
      <c r="AT223" s="184" t="s">
        <v>154</v>
      </c>
      <c r="AU223" s="184" t="s">
        <v>22</v>
      </c>
      <c r="AY223" s="17" t="s">
        <v>152</v>
      </c>
      <c r="BE223" s="185">
        <f>IF(N223="základní",J223,0)</f>
        <v>0</v>
      </c>
      <c r="BF223" s="185">
        <f>IF(N223="snížená",J223,0)</f>
        <v>0</v>
      </c>
      <c r="BG223" s="185">
        <f>IF(N223="zákl. přenesená",J223,0)</f>
        <v>0</v>
      </c>
      <c r="BH223" s="185">
        <f>IF(N223="sníž. přenesená",J223,0)</f>
        <v>0</v>
      </c>
      <c r="BI223" s="185">
        <f>IF(N223="nulová",J223,0)</f>
        <v>0</v>
      </c>
      <c r="BJ223" s="17" t="s">
        <v>89</v>
      </c>
      <c r="BK223" s="185">
        <f>ROUND(I223*H223,2)</f>
        <v>0</v>
      </c>
      <c r="BL223" s="17" t="s">
        <v>158</v>
      </c>
      <c r="BM223" s="184" t="s">
        <v>464</v>
      </c>
    </row>
    <row r="224" s="2" customFormat="1">
      <c r="A224" s="37"/>
      <c r="B224" s="38"/>
      <c r="C224" s="37"/>
      <c r="D224" s="186" t="s">
        <v>160</v>
      </c>
      <c r="E224" s="37"/>
      <c r="F224" s="187" t="s">
        <v>465</v>
      </c>
      <c r="G224" s="37"/>
      <c r="H224" s="37"/>
      <c r="I224" s="188"/>
      <c r="J224" s="37"/>
      <c r="K224" s="37"/>
      <c r="L224" s="38"/>
      <c r="M224" s="189"/>
      <c r="N224" s="190"/>
      <c r="O224" s="71"/>
      <c r="P224" s="71"/>
      <c r="Q224" s="71"/>
      <c r="R224" s="71"/>
      <c r="S224" s="71"/>
      <c r="T224" s="72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7" t="s">
        <v>160</v>
      </c>
      <c r="AU224" s="17" t="s">
        <v>22</v>
      </c>
    </row>
    <row r="225" s="2" customFormat="1" ht="33" customHeight="1">
      <c r="A225" s="37"/>
      <c r="B225" s="171"/>
      <c r="C225" s="172" t="s">
        <v>299</v>
      </c>
      <c r="D225" s="172" t="s">
        <v>154</v>
      </c>
      <c r="E225" s="173" t="s">
        <v>466</v>
      </c>
      <c r="F225" s="174" t="s">
        <v>467</v>
      </c>
      <c r="G225" s="175" t="s">
        <v>259</v>
      </c>
      <c r="H225" s="176">
        <v>1</v>
      </c>
      <c r="I225" s="177"/>
      <c r="J225" s="178">
        <f>ROUND(I225*H225,2)</f>
        <v>0</v>
      </c>
      <c r="K225" s="179"/>
      <c r="L225" s="38"/>
      <c r="M225" s="180" t="s">
        <v>3</v>
      </c>
      <c r="N225" s="181" t="s">
        <v>53</v>
      </c>
      <c r="O225" s="71"/>
      <c r="P225" s="182">
        <f>O225*H225</f>
        <v>0</v>
      </c>
      <c r="Q225" s="182">
        <v>0.31108000000000002</v>
      </c>
      <c r="R225" s="182">
        <f>Q225*H225</f>
        <v>0.31108000000000002</v>
      </c>
      <c r="S225" s="182">
        <v>0</v>
      </c>
      <c r="T225" s="183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184" t="s">
        <v>158</v>
      </c>
      <c r="AT225" s="184" t="s">
        <v>154</v>
      </c>
      <c r="AU225" s="184" t="s">
        <v>22</v>
      </c>
      <c r="AY225" s="17" t="s">
        <v>152</v>
      </c>
      <c r="BE225" s="185">
        <f>IF(N225="základní",J225,0)</f>
        <v>0</v>
      </c>
      <c r="BF225" s="185">
        <f>IF(N225="snížená",J225,0)</f>
        <v>0</v>
      </c>
      <c r="BG225" s="185">
        <f>IF(N225="zákl. přenesená",J225,0)</f>
        <v>0</v>
      </c>
      <c r="BH225" s="185">
        <f>IF(N225="sníž. přenesená",J225,0)</f>
        <v>0</v>
      </c>
      <c r="BI225" s="185">
        <f>IF(N225="nulová",J225,0)</f>
        <v>0</v>
      </c>
      <c r="BJ225" s="17" t="s">
        <v>89</v>
      </c>
      <c r="BK225" s="185">
        <f>ROUND(I225*H225,2)</f>
        <v>0</v>
      </c>
      <c r="BL225" s="17" t="s">
        <v>158</v>
      </c>
      <c r="BM225" s="184" t="s">
        <v>468</v>
      </c>
    </row>
    <row r="226" s="2" customFormat="1">
      <c r="A226" s="37"/>
      <c r="B226" s="38"/>
      <c r="C226" s="37"/>
      <c r="D226" s="186" t="s">
        <v>160</v>
      </c>
      <c r="E226" s="37"/>
      <c r="F226" s="187" t="s">
        <v>469</v>
      </c>
      <c r="G226" s="37"/>
      <c r="H226" s="37"/>
      <c r="I226" s="188"/>
      <c r="J226" s="37"/>
      <c r="K226" s="37"/>
      <c r="L226" s="38"/>
      <c r="M226" s="189"/>
      <c r="N226" s="190"/>
      <c r="O226" s="71"/>
      <c r="P226" s="71"/>
      <c r="Q226" s="71"/>
      <c r="R226" s="71"/>
      <c r="S226" s="71"/>
      <c r="T226" s="72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7" t="s">
        <v>160</v>
      </c>
      <c r="AU226" s="17" t="s">
        <v>22</v>
      </c>
    </row>
    <row r="227" s="12" customFormat="1" ht="22.8" customHeight="1">
      <c r="A227" s="12"/>
      <c r="B227" s="158"/>
      <c r="C227" s="12"/>
      <c r="D227" s="159" t="s">
        <v>81</v>
      </c>
      <c r="E227" s="169" t="s">
        <v>201</v>
      </c>
      <c r="F227" s="169" t="s">
        <v>470</v>
      </c>
      <c r="G227" s="12"/>
      <c r="H227" s="12"/>
      <c r="I227" s="161"/>
      <c r="J227" s="170">
        <f>BK227</f>
        <v>0</v>
      </c>
      <c r="K227" s="12"/>
      <c r="L227" s="158"/>
      <c r="M227" s="163"/>
      <c r="N227" s="164"/>
      <c r="O227" s="164"/>
      <c r="P227" s="165">
        <f>SUM(P228:P272)</f>
        <v>0</v>
      </c>
      <c r="Q227" s="164"/>
      <c r="R227" s="165">
        <f>SUM(R228:R272)</f>
        <v>110.35730599999999</v>
      </c>
      <c r="S227" s="164"/>
      <c r="T227" s="166">
        <f>SUM(T228:T272)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159" t="s">
        <v>89</v>
      </c>
      <c r="AT227" s="167" t="s">
        <v>81</v>
      </c>
      <c r="AU227" s="167" t="s">
        <v>89</v>
      </c>
      <c r="AY227" s="159" t="s">
        <v>152</v>
      </c>
      <c r="BK227" s="168">
        <f>SUM(BK228:BK272)</f>
        <v>0</v>
      </c>
    </row>
    <row r="228" s="2" customFormat="1" ht="33" customHeight="1">
      <c r="A228" s="37"/>
      <c r="B228" s="171"/>
      <c r="C228" s="172" t="s">
        <v>302</v>
      </c>
      <c r="D228" s="172" t="s">
        <v>154</v>
      </c>
      <c r="E228" s="173" t="s">
        <v>471</v>
      </c>
      <c r="F228" s="174" t="s">
        <v>472</v>
      </c>
      <c r="G228" s="175" t="s">
        <v>230</v>
      </c>
      <c r="H228" s="176">
        <v>414</v>
      </c>
      <c r="I228" s="177"/>
      <c r="J228" s="178">
        <f>ROUND(I228*H228,2)</f>
        <v>0</v>
      </c>
      <c r="K228" s="179"/>
      <c r="L228" s="38"/>
      <c r="M228" s="180" t="s">
        <v>3</v>
      </c>
      <c r="N228" s="181" t="s">
        <v>53</v>
      </c>
      <c r="O228" s="71"/>
      <c r="P228" s="182">
        <f>O228*H228</f>
        <v>0</v>
      </c>
      <c r="Q228" s="182">
        <v>0.1295</v>
      </c>
      <c r="R228" s="182">
        <f>Q228*H228</f>
        <v>53.613</v>
      </c>
      <c r="S228" s="182">
        <v>0</v>
      </c>
      <c r="T228" s="183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84" t="s">
        <v>158</v>
      </c>
      <c r="AT228" s="184" t="s">
        <v>154</v>
      </c>
      <c r="AU228" s="184" t="s">
        <v>22</v>
      </c>
      <c r="AY228" s="17" t="s">
        <v>152</v>
      </c>
      <c r="BE228" s="185">
        <f>IF(N228="základní",J228,0)</f>
        <v>0</v>
      </c>
      <c r="BF228" s="185">
        <f>IF(N228="snížená",J228,0)</f>
        <v>0</v>
      </c>
      <c r="BG228" s="185">
        <f>IF(N228="zákl. přenesená",J228,0)</f>
        <v>0</v>
      </c>
      <c r="BH228" s="185">
        <f>IF(N228="sníž. přenesená",J228,0)</f>
        <v>0</v>
      </c>
      <c r="BI228" s="185">
        <f>IF(N228="nulová",J228,0)</f>
        <v>0</v>
      </c>
      <c r="BJ228" s="17" t="s">
        <v>89</v>
      </c>
      <c r="BK228" s="185">
        <f>ROUND(I228*H228,2)</f>
        <v>0</v>
      </c>
      <c r="BL228" s="17" t="s">
        <v>158</v>
      </c>
      <c r="BM228" s="184" t="s">
        <v>473</v>
      </c>
    </row>
    <row r="229" s="2" customFormat="1">
      <c r="A229" s="37"/>
      <c r="B229" s="38"/>
      <c r="C229" s="37"/>
      <c r="D229" s="186" t="s">
        <v>160</v>
      </c>
      <c r="E229" s="37"/>
      <c r="F229" s="187" t="s">
        <v>474</v>
      </c>
      <c r="G229" s="37"/>
      <c r="H229" s="37"/>
      <c r="I229" s="188"/>
      <c r="J229" s="37"/>
      <c r="K229" s="37"/>
      <c r="L229" s="38"/>
      <c r="M229" s="189"/>
      <c r="N229" s="190"/>
      <c r="O229" s="71"/>
      <c r="P229" s="71"/>
      <c r="Q229" s="71"/>
      <c r="R229" s="71"/>
      <c r="S229" s="71"/>
      <c r="T229" s="72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7" t="s">
        <v>160</v>
      </c>
      <c r="AU229" s="17" t="s">
        <v>22</v>
      </c>
    </row>
    <row r="230" s="2" customFormat="1">
      <c r="A230" s="37"/>
      <c r="B230" s="38"/>
      <c r="C230" s="37"/>
      <c r="D230" s="191" t="s">
        <v>162</v>
      </c>
      <c r="E230" s="37"/>
      <c r="F230" s="192" t="s">
        <v>475</v>
      </c>
      <c r="G230" s="37"/>
      <c r="H230" s="37"/>
      <c r="I230" s="188"/>
      <c r="J230" s="37"/>
      <c r="K230" s="37"/>
      <c r="L230" s="38"/>
      <c r="M230" s="189"/>
      <c r="N230" s="190"/>
      <c r="O230" s="71"/>
      <c r="P230" s="71"/>
      <c r="Q230" s="71"/>
      <c r="R230" s="71"/>
      <c r="S230" s="71"/>
      <c r="T230" s="72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7" t="s">
        <v>162</v>
      </c>
      <c r="AU230" s="17" t="s">
        <v>22</v>
      </c>
    </row>
    <row r="231" s="13" customFormat="1">
      <c r="A231" s="13"/>
      <c r="B231" s="193"/>
      <c r="C231" s="13"/>
      <c r="D231" s="191" t="s">
        <v>164</v>
      </c>
      <c r="E231" s="194" t="s">
        <v>3</v>
      </c>
      <c r="F231" s="195" t="s">
        <v>476</v>
      </c>
      <c r="G231" s="13"/>
      <c r="H231" s="196">
        <v>414</v>
      </c>
      <c r="I231" s="197"/>
      <c r="J231" s="13"/>
      <c r="K231" s="13"/>
      <c r="L231" s="193"/>
      <c r="M231" s="198"/>
      <c r="N231" s="199"/>
      <c r="O231" s="199"/>
      <c r="P231" s="199"/>
      <c r="Q231" s="199"/>
      <c r="R231" s="199"/>
      <c r="S231" s="199"/>
      <c r="T231" s="20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94" t="s">
        <v>164</v>
      </c>
      <c r="AU231" s="194" t="s">
        <v>22</v>
      </c>
      <c r="AV231" s="13" t="s">
        <v>22</v>
      </c>
      <c r="AW231" s="13" t="s">
        <v>43</v>
      </c>
      <c r="AX231" s="13" t="s">
        <v>82</v>
      </c>
      <c r="AY231" s="194" t="s">
        <v>152</v>
      </c>
    </row>
    <row r="232" s="14" customFormat="1">
      <c r="A232" s="14"/>
      <c r="B232" s="201"/>
      <c r="C232" s="14"/>
      <c r="D232" s="191" t="s">
        <v>164</v>
      </c>
      <c r="E232" s="202" t="s">
        <v>3</v>
      </c>
      <c r="F232" s="203" t="s">
        <v>166</v>
      </c>
      <c r="G232" s="14"/>
      <c r="H232" s="204">
        <v>414</v>
      </c>
      <c r="I232" s="205"/>
      <c r="J232" s="14"/>
      <c r="K232" s="14"/>
      <c r="L232" s="201"/>
      <c r="M232" s="206"/>
      <c r="N232" s="207"/>
      <c r="O232" s="207"/>
      <c r="P232" s="207"/>
      <c r="Q232" s="207"/>
      <c r="R232" s="207"/>
      <c r="S232" s="207"/>
      <c r="T232" s="208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02" t="s">
        <v>164</v>
      </c>
      <c r="AU232" s="202" t="s">
        <v>22</v>
      </c>
      <c r="AV232" s="14" t="s">
        <v>158</v>
      </c>
      <c r="AW232" s="14" t="s">
        <v>43</v>
      </c>
      <c r="AX232" s="14" t="s">
        <v>89</v>
      </c>
      <c r="AY232" s="202" t="s">
        <v>152</v>
      </c>
    </row>
    <row r="233" s="2" customFormat="1" ht="16.5" customHeight="1">
      <c r="A233" s="37"/>
      <c r="B233" s="171"/>
      <c r="C233" s="212" t="s">
        <v>308</v>
      </c>
      <c r="D233" s="212" t="s">
        <v>389</v>
      </c>
      <c r="E233" s="213" t="s">
        <v>477</v>
      </c>
      <c r="F233" s="214" t="s">
        <v>478</v>
      </c>
      <c r="G233" s="215" t="s">
        <v>230</v>
      </c>
      <c r="H233" s="216">
        <v>418.13999999999999</v>
      </c>
      <c r="I233" s="217"/>
      <c r="J233" s="218">
        <f>ROUND(I233*H233,2)</f>
        <v>0</v>
      </c>
      <c r="K233" s="219"/>
      <c r="L233" s="220"/>
      <c r="M233" s="221" t="s">
        <v>3</v>
      </c>
      <c r="N233" s="222" t="s">
        <v>53</v>
      </c>
      <c r="O233" s="71"/>
      <c r="P233" s="182">
        <f>O233*H233</f>
        <v>0</v>
      </c>
      <c r="Q233" s="182">
        <v>0.085000000000000006</v>
      </c>
      <c r="R233" s="182">
        <f>Q233*H233</f>
        <v>35.541899999999998</v>
      </c>
      <c r="S233" s="182">
        <v>0</v>
      </c>
      <c r="T233" s="183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4" t="s">
        <v>195</v>
      </c>
      <c r="AT233" s="184" t="s">
        <v>389</v>
      </c>
      <c r="AU233" s="184" t="s">
        <v>22</v>
      </c>
      <c r="AY233" s="17" t="s">
        <v>152</v>
      </c>
      <c r="BE233" s="185">
        <f>IF(N233="základní",J233,0)</f>
        <v>0</v>
      </c>
      <c r="BF233" s="185">
        <f>IF(N233="snížená",J233,0)</f>
        <v>0</v>
      </c>
      <c r="BG233" s="185">
        <f>IF(N233="zákl. přenesená",J233,0)</f>
        <v>0</v>
      </c>
      <c r="BH233" s="185">
        <f>IF(N233="sníž. přenesená",J233,0)</f>
        <v>0</v>
      </c>
      <c r="BI233" s="185">
        <f>IF(N233="nulová",J233,0)</f>
        <v>0</v>
      </c>
      <c r="BJ233" s="17" t="s">
        <v>89</v>
      </c>
      <c r="BK233" s="185">
        <f>ROUND(I233*H233,2)</f>
        <v>0</v>
      </c>
      <c r="BL233" s="17" t="s">
        <v>158</v>
      </c>
      <c r="BM233" s="184" t="s">
        <v>479</v>
      </c>
    </row>
    <row r="234" s="2" customFormat="1">
      <c r="A234" s="37"/>
      <c r="B234" s="38"/>
      <c r="C234" s="37"/>
      <c r="D234" s="186" t="s">
        <v>160</v>
      </c>
      <c r="E234" s="37"/>
      <c r="F234" s="187" t="s">
        <v>480</v>
      </c>
      <c r="G234" s="37"/>
      <c r="H234" s="37"/>
      <c r="I234" s="188"/>
      <c r="J234" s="37"/>
      <c r="K234" s="37"/>
      <c r="L234" s="38"/>
      <c r="M234" s="189"/>
      <c r="N234" s="190"/>
      <c r="O234" s="71"/>
      <c r="P234" s="71"/>
      <c r="Q234" s="71"/>
      <c r="R234" s="71"/>
      <c r="S234" s="71"/>
      <c r="T234" s="72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7" t="s">
        <v>160</v>
      </c>
      <c r="AU234" s="17" t="s">
        <v>22</v>
      </c>
    </row>
    <row r="235" s="2" customFormat="1">
      <c r="A235" s="37"/>
      <c r="B235" s="38"/>
      <c r="C235" s="37"/>
      <c r="D235" s="191" t="s">
        <v>162</v>
      </c>
      <c r="E235" s="37"/>
      <c r="F235" s="192" t="s">
        <v>481</v>
      </c>
      <c r="G235" s="37"/>
      <c r="H235" s="37"/>
      <c r="I235" s="188"/>
      <c r="J235" s="37"/>
      <c r="K235" s="37"/>
      <c r="L235" s="38"/>
      <c r="M235" s="189"/>
      <c r="N235" s="190"/>
      <c r="O235" s="71"/>
      <c r="P235" s="71"/>
      <c r="Q235" s="71"/>
      <c r="R235" s="71"/>
      <c r="S235" s="71"/>
      <c r="T235" s="72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7" t="s">
        <v>162</v>
      </c>
      <c r="AU235" s="17" t="s">
        <v>22</v>
      </c>
    </row>
    <row r="236" s="13" customFormat="1">
      <c r="A236" s="13"/>
      <c r="B236" s="193"/>
      <c r="C236" s="13"/>
      <c r="D236" s="191" t="s">
        <v>164</v>
      </c>
      <c r="E236" s="194" t="s">
        <v>3</v>
      </c>
      <c r="F236" s="195" t="s">
        <v>482</v>
      </c>
      <c r="G236" s="13"/>
      <c r="H236" s="196">
        <v>418.13999999999999</v>
      </c>
      <c r="I236" s="197"/>
      <c r="J236" s="13"/>
      <c r="K236" s="13"/>
      <c r="L236" s="193"/>
      <c r="M236" s="198"/>
      <c r="N236" s="199"/>
      <c r="O236" s="199"/>
      <c r="P236" s="199"/>
      <c r="Q236" s="199"/>
      <c r="R236" s="199"/>
      <c r="S236" s="199"/>
      <c r="T236" s="20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94" t="s">
        <v>164</v>
      </c>
      <c r="AU236" s="194" t="s">
        <v>22</v>
      </c>
      <c r="AV236" s="13" t="s">
        <v>22</v>
      </c>
      <c r="AW236" s="13" t="s">
        <v>43</v>
      </c>
      <c r="AX236" s="13" t="s">
        <v>82</v>
      </c>
      <c r="AY236" s="194" t="s">
        <v>152</v>
      </c>
    </row>
    <row r="237" s="14" customFormat="1">
      <c r="A237" s="14"/>
      <c r="B237" s="201"/>
      <c r="C237" s="14"/>
      <c r="D237" s="191" t="s">
        <v>164</v>
      </c>
      <c r="E237" s="202" t="s">
        <v>3</v>
      </c>
      <c r="F237" s="203" t="s">
        <v>166</v>
      </c>
      <c r="G237" s="14"/>
      <c r="H237" s="204">
        <v>418.13999999999999</v>
      </c>
      <c r="I237" s="205"/>
      <c r="J237" s="14"/>
      <c r="K237" s="14"/>
      <c r="L237" s="201"/>
      <c r="M237" s="206"/>
      <c r="N237" s="207"/>
      <c r="O237" s="207"/>
      <c r="P237" s="207"/>
      <c r="Q237" s="207"/>
      <c r="R237" s="207"/>
      <c r="S237" s="207"/>
      <c r="T237" s="208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02" t="s">
        <v>164</v>
      </c>
      <c r="AU237" s="202" t="s">
        <v>22</v>
      </c>
      <c r="AV237" s="14" t="s">
        <v>158</v>
      </c>
      <c r="AW237" s="14" t="s">
        <v>43</v>
      </c>
      <c r="AX237" s="14" t="s">
        <v>89</v>
      </c>
      <c r="AY237" s="202" t="s">
        <v>152</v>
      </c>
    </row>
    <row r="238" s="2" customFormat="1" ht="24.15" customHeight="1">
      <c r="A238" s="37"/>
      <c r="B238" s="171"/>
      <c r="C238" s="172" t="s">
        <v>314</v>
      </c>
      <c r="D238" s="172" t="s">
        <v>154</v>
      </c>
      <c r="E238" s="173" t="s">
        <v>483</v>
      </c>
      <c r="F238" s="174" t="s">
        <v>484</v>
      </c>
      <c r="G238" s="175" t="s">
        <v>230</v>
      </c>
      <c r="H238" s="176">
        <v>68</v>
      </c>
      <c r="I238" s="177"/>
      <c r="J238" s="178">
        <f>ROUND(I238*H238,2)</f>
        <v>0</v>
      </c>
      <c r="K238" s="179"/>
      <c r="L238" s="38"/>
      <c r="M238" s="180" t="s">
        <v>3</v>
      </c>
      <c r="N238" s="181" t="s">
        <v>53</v>
      </c>
      <c r="O238" s="71"/>
      <c r="P238" s="182">
        <f>O238*H238</f>
        <v>0</v>
      </c>
      <c r="Q238" s="182">
        <v>0.10095</v>
      </c>
      <c r="R238" s="182">
        <f>Q238*H238</f>
        <v>6.8646000000000003</v>
      </c>
      <c r="S238" s="182">
        <v>0</v>
      </c>
      <c r="T238" s="183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4" t="s">
        <v>158</v>
      </c>
      <c r="AT238" s="184" t="s">
        <v>154</v>
      </c>
      <c r="AU238" s="184" t="s">
        <v>22</v>
      </c>
      <c r="AY238" s="17" t="s">
        <v>152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17" t="s">
        <v>89</v>
      </c>
      <c r="BK238" s="185">
        <f>ROUND(I238*H238,2)</f>
        <v>0</v>
      </c>
      <c r="BL238" s="17" t="s">
        <v>158</v>
      </c>
      <c r="BM238" s="184" t="s">
        <v>485</v>
      </c>
    </row>
    <row r="239" s="2" customFormat="1">
      <c r="A239" s="37"/>
      <c r="B239" s="38"/>
      <c r="C239" s="37"/>
      <c r="D239" s="186" t="s">
        <v>160</v>
      </c>
      <c r="E239" s="37"/>
      <c r="F239" s="187" t="s">
        <v>486</v>
      </c>
      <c r="G239" s="37"/>
      <c r="H239" s="37"/>
      <c r="I239" s="188"/>
      <c r="J239" s="37"/>
      <c r="K239" s="37"/>
      <c r="L239" s="38"/>
      <c r="M239" s="189"/>
      <c r="N239" s="190"/>
      <c r="O239" s="71"/>
      <c r="P239" s="71"/>
      <c r="Q239" s="71"/>
      <c r="R239" s="71"/>
      <c r="S239" s="71"/>
      <c r="T239" s="72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7" t="s">
        <v>160</v>
      </c>
      <c r="AU239" s="17" t="s">
        <v>22</v>
      </c>
    </row>
    <row r="240" s="2" customFormat="1">
      <c r="A240" s="37"/>
      <c r="B240" s="38"/>
      <c r="C240" s="37"/>
      <c r="D240" s="191" t="s">
        <v>162</v>
      </c>
      <c r="E240" s="37"/>
      <c r="F240" s="192" t="s">
        <v>487</v>
      </c>
      <c r="G240" s="37"/>
      <c r="H240" s="37"/>
      <c r="I240" s="188"/>
      <c r="J240" s="37"/>
      <c r="K240" s="37"/>
      <c r="L240" s="38"/>
      <c r="M240" s="189"/>
      <c r="N240" s="190"/>
      <c r="O240" s="71"/>
      <c r="P240" s="71"/>
      <c r="Q240" s="71"/>
      <c r="R240" s="71"/>
      <c r="S240" s="71"/>
      <c r="T240" s="72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7" t="s">
        <v>162</v>
      </c>
      <c r="AU240" s="17" t="s">
        <v>22</v>
      </c>
    </row>
    <row r="241" s="13" customFormat="1">
      <c r="A241" s="13"/>
      <c r="B241" s="193"/>
      <c r="C241" s="13"/>
      <c r="D241" s="191" t="s">
        <v>164</v>
      </c>
      <c r="E241" s="194" t="s">
        <v>3</v>
      </c>
      <c r="F241" s="195" t="s">
        <v>488</v>
      </c>
      <c r="G241" s="13"/>
      <c r="H241" s="196">
        <v>68</v>
      </c>
      <c r="I241" s="197"/>
      <c r="J241" s="13"/>
      <c r="K241" s="13"/>
      <c r="L241" s="193"/>
      <c r="M241" s="198"/>
      <c r="N241" s="199"/>
      <c r="O241" s="199"/>
      <c r="P241" s="199"/>
      <c r="Q241" s="199"/>
      <c r="R241" s="199"/>
      <c r="S241" s="199"/>
      <c r="T241" s="20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94" t="s">
        <v>164</v>
      </c>
      <c r="AU241" s="194" t="s">
        <v>22</v>
      </c>
      <c r="AV241" s="13" t="s">
        <v>22</v>
      </c>
      <c r="AW241" s="13" t="s">
        <v>43</v>
      </c>
      <c r="AX241" s="13" t="s">
        <v>82</v>
      </c>
      <c r="AY241" s="194" t="s">
        <v>152</v>
      </c>
    </row>
    <row r="242" s="14" customFormat="1">
      <c r="A242" s="14"/>
      <c r="B242" s="201"/>
      <c r="C242" s="14"/>
      <c r="D242" s="191" t="s">
        <v>164</v>
      </c>
      <c r="E242" s="202" t="s">
        <v>3</v>
      </c>
      <c r="F242" s="203" t="s">
        <v>166</v>
      </c>
      <c r="G242" s="14"/>
      <c r="H242" s="204">
        <v>68</v>
      </c>
      <c r="I242" s="205"/>
      <c r="J242" s="14"/>
      <c r="K242" s="14"/>
      <c r="L242" s="201"/>
      <c r="M242" s="206"/>
      <c r="N242" s="207"/>
      <c r="O242" s="207"/>
      <c r="P242" s="207"/>
      <c r="Q242" s="207"/>
      <c r="R242" s="207"/>
      <c r="S242" s="207"/>
      <c r="T242" s="208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02" t="s">
        <v>164</v>
      </c>
      <c r="AU242" s="202" t="s">
        <v>22</v>
      </c>
      <c r="AV242" s="14" t="s">
        <v>158</v>
      </c>
      <c r="AW242" s="14" t="s">
        <v>43</v>
      </c>
      <c r="AX242" s="14" t="s">
        <v>89</v>
      </c>
      <c r="AY242" s="202" t="s">
        <v>152</v>
      </c>
    </row>
    <row r="243" s="2" customFormat="1" ht="16.5" customHeight="1">
      <c r="A243" s="37"/>
      <c r="B243" s="171"/>
      <c r="C243" s="212" t="s">
        <v>317</v>
      </c>
      <c r="D243" s="212" t="s">
        <v>389</v>
      </c>
      <c r="E243" s="213" t="s">
        <v>489</v>
      </c>
      <c r="F243" s="214" t="s">
        <v>490</v>
      </c>
      <c r="G243" s="215" t="s">
        <v>230</v>
      </c>
      <c r="H243" s="216">
        <v>68.680000000000007</v>
      </c>
      <c r="I243" s="217"/>
      <c r="J243" s="218">
        <f>ROUND(I243*H243,2)</f>
        <v>0</v>
      </c>
      <c r="K243" s="219"/>
      <c r="L243" s="220"/>
      <c r="M243" s="221" t="s">
        <v>3</v>
      </c>
      <c r="N243" s="222" t="s">
        <v>53</v>
      </c>
      <c r="O243" s="71"/>
      <c r="P243" s="182">
        <f>O243*H243</f>
        <v>0</v>
      </c>
      <c r="Q243" s="182">
        <v>0.021999999999999999</v>
      </c>
      <c r="R243" s="182">
        <f>Q243*H243</f>
        <v>1.5109600000000001</v>
      </c>
      <c r="S243" s="182">
        <v>0</v>
      </c>
      <c r="T243" s="183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84" t="s">
        <v>195</v>
      </c>
      <c r="AT243" s="184" t="s">
        <v>389</v>
      </c>
      <c r="AU243" s="184" t="s">
        <v>22</v>
      </c>
      <c r="AY243" s="17" t="s">
        <v>152</v>
      </c>
      <c r="BE243" s="185">
        <f>IF(N243="základní",J243,0)</f>
        <v>0</v>
      </c>
      <c r="BF243" s="185">
        <f>IF(N243="snížená",J243,0)</f>
        <v>0</v>
      </c>
      <c r="BG243" s="185">
        <f>IF(N243="zákl. přenesená",J243,0)</f>
        <v>0</v>
      </c>
      <c r="BH243" s="185">
        <f>IF(N243="sníž. přenesená",J243,0)</f>
        <v>0</v>
      </c>
      <c r="BI243" s="185">
        <f>IF(N243="nulová",J243,0)</f>
        <v>0</v>
      </c>
      <c r="BJ243" s="17" t="s">
        <v>89</v>
      </c>
      <c r="BK243" s="185">
        <f>ROUND(I243*H243,2)</f>
        <v>0</v>
      </c>
      <c r="BL243" s="17" t="s">
        <v>158</v>
      </c>
      <c r="BM243" s="184" t="s">
        <v>491</v>
      </c>
    </row>
    <row r="244" s="2" customFormat="1">
      <c r="A244" s="37"/>
      <c r="B244" s="38"/>
      <c r="C244" s="37"/>
      <c r="D244" s="186" t="s">
        <v>160</v>
      </c>
      <c r="E244" s="37"/>
      <c r="F244" s="187" t="s">
        <v>492</v>
      </c>
      <c r="G244" s="37"/>
      <c r="H244" s="37"/>
      <c r="I244" s="188"/>
      <c r="J244" s="37"/>
      <c r="K244" s="37"/>
      <c r="L244" s="38"/>
      <c r="M244" s="189"/>
      <c r="N244" s="190"/>
      <c r="O244" s="71"/>
      <c r="P244" s="71"/>
      <c r="Q244" s="71"/>
      <c r="R244" s="71"/>
      <c r="S244" s="71"/>
      <c r="T244" s="72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7" t="s">
        <v>160</v>
      </c>
      <c r="AU244" s="17" t="s">
        <v>22</v>
      </c>
    </row>
    <row r="245" s="2" customFormat="1">
      <c r="A245" s="37"/>
      <c r="B245" s="38"/>
      <c r="C245" s="37"/>
      <c r="D245" s="191" t="s">
        <v>162</v>
      </c>
      <c r="E245" s="37"/>
      <c r="F245" s="192" t="s">
        <v>493</v>
      </c>
      <c r="G245" s="37"/>
      <c r="H245" s="37"/>
      <c r="I245" s="188"/>
      <c r="J245" s="37"/>
      <c r="K245" s="37"/>
      <c r="L245" s="38"/>
      <c r="M245" s="189"/>
      <c r="N245" s="190"/>
      <c r="O245" s="71"/>
      <c r="P245" s="71"/>
      <c r="Q245" s="71"/>
      <c r="R245" s="71"/>
      <c r="S245" s="71"/>
      <c r="T245" s="72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7" t="s">
        <v>162</v>
      </c>
      <c r="AU245" s="17" t="s">
        <v>22</v>
      </c>
    </row>
    <row r="246" s="13" customFormat="1">
      <c r="A246" s="13"/>
      <c r="B246" s="193"/>
      <c r="C246" s="13"/>
      <c r="D246" s="191" t="s">
        <v>164</v>
      </c>
      <c r="E246" s="194" t="s">
        <v>3</v>
      </c>
      <c r="F246" s="195" t="s">
        <v>494</v>
      </c>
      <c r="G246" s="13"/>
      <c r="H246" s="196">
        <v>68.680000000000007</v>
      </c>
      <c r="I246" s="197"/>
      <c r="J246" s="13"/>
      <c r="K246" s="13"/>
      <c r="L246" s="193"/>
      <c r="M246" s="198"/>
      <c r="N246" s="199"/>
      <c r="O246" s="199"/>
      <c r="P246" s="199"/>
      <c r="Q246" s="199"/>
      <c r="R246" s="199"/>
      <c r="S246" s="199"/>
      <c r="T246" s="20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94" t="s">
        <v>164</v>
      </c>
      <c r="AU246" s="194" t="s">
        <v>22</v>
      </c>
      <c r="AV246" s="13" t="s">
        <v>22</v>
      </c>
      <c r="AW246" s="13" t="s">
        <v>43</v>
      </c>
      <c r="AX246" s="13" t="s">
        <v>82</v>
      </c>
      <c r="AY246" s="194" t="s">
        <v>152</v>
      </c>
    </row>
    <row r="247" s="14" customFormat="1">
      <c r="A247" s="14"/>
      <c r="B247" s="201"/>
      <c r="C247" s="14"/>
      <c r="D247" s="191" t="s">
        <v>164</v>
      </c>
      <c r="E247" s="202" t="s">
        <v>3</v>
      </c>
      <c r="F247" s="203" t="s">
        <v>166</v>
      </c>
      <c r="G247" s="14"/>
      <c r="H247" s="204">
        <v>68.680000000000007</v>
      </c>
      <c r="I247" s="205"/>
      <c r="J247" s="14"/>
      <c r="K247" s="14"/>
      <c r="L247" s="201"/>
      <c r="M247" s="206"/>
      <c r="N247" s="207"/>
      <c r="O247" s="207"/>
      <c r="P247" s="207"/>
      <c r="Q247" s="207"/>
      <c r="R247" s="207"/>
      <c r="S247" s="207"/>
      <c r="T247" s="208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02" t="s">
        <v>164</v>
      </c>
      <c r="AU247" s="202" t="s">
        <v>22</v>
      </c>
      <c r="AV247" s="14" t="s">
        <v>158</v>
      </c>
      <c r="AW247" s="14" t="s">
        <v>43</v>
      </c>
      <c r="AX247" s="14" t="s">
        <v>89</v>
      </c>
      <c r="AY247" s="202" t="s">
        <v>152</v>
      </c>
    </row>
    <row r="248" s="2" customFormat="1" ht="24.15" customHeight="1">
      <c r="A248" s="37"/>
      <c r="B248" s="171"/>
      <c r="C248" s="172" t="s">
        <v>323</v>
      </c>
      <c r="D248" s="172" t="s">
        <v>154</v>
      </c>
      <c r="E248" s="173" t="s">
        <v>483</v>
      </c>
      <c r="F248" s="174" t="s">
        <v>484</v>
      </c>
      <c r="G248" s="175" t="s">
        <v>230</v>
      </c>
      <c r="H248" s="176">
        <v>41</v>
      </c>
      <c r="I248" s="177"/>
      <c r="J248" s="178">
        <f>ROUND(I248*H248,2)</f>
        <v>0</v>
      </c>
      <c r="K248" s="179"/>
      <c r="L248" s="38"/>
      <c r="M248" s="180" t="s">
        <v>3</v>
      </c>
      <c r="N248" s="181" t="s">
        <v>53</v>
      </c>
      <c r="O248" s="71"/>
      <c r="P248" s="182">
        <f>O248*H248</f>
        <v>0</v>
      </c>
      <c r="Q248" s="182">
        <v>0.10095</v>
      </c>
      <c r="R248" s="182">
        <f>Q248*H248</f>
        <v>4.1389500000000004</v>
      </c>
      <c r="S248" s="182">
        <v>0</v>
      </c>
      <c r="T248" s="183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84" t="s">
        <v>158</v>
      </c>
      <c r="AT248" s="184" t="s">
        <v>154</v>
      </c>
      <c r="AU248" s="184" t="s">
        <v>22</v>
      </c>
      <c r="AY248" s="17" t="s">
        <v>152</v>
      </c>
      <c r="BE248" s="185">
        <f>IF(N248="základní",J248,0)</f>
        <v>0</v>
      </c>
      <c r="BF248" s="185">
        <f>IF(N248="snížená",J248,0)</f>
        <v>0</v>
      </c>
      <c r="BG248" s="185">
        <f>IF(N248="zákl. přenesená",J248,0)</f>
        <v>0</v>
      </c>
      <c r="BH248" s="185">
        <f>IF(N248="sníž. přenesená",J248,0)</f>
        <v>0</v>
      </c>
      <c r="BI248" s="185">
        <f>IF(N248="nulová",J248,0)</f>
        <v>0</v>
      </c>
      <c r="BJ248" s="17" t="s">
        <v>89</v>
      </c>
      <c r="BK248" s="185">
        <f>ROUND(I248*H248,2)</f>
        <v>0</v>
      </c>
      <c r="BL248" s="17" t="s">
        <v>158</v>
      </c>
      <c r="BM248" s="184" t="s">
        <v>495</v>
      </c>
    </row>
    <row r="249" s="2" customFormat="1">
      <c r="A249" s="37"/>
      <c r="B249" s="38"/>
      <c r="C249" s="37"/>
      <c r="D249" s="186" t="s">
        <v>160</v>
      </c>
      <c r="E249" s="37"/>
      <c r="F249" s="187" t="s">
        <v>486</v>
      </c>
      <c r="G249" s="37"/>
      <c r="H249" s="37"/>
      <c r="I249" s="188"/>
      <c r="J249" s="37"/>
      <c r="K249" s="37"/>
      <c r="L249" s="38"/>
      <c r="M249" s="189"/>
      <c r="N249" s="190"/>
      <c r="O249" s="71"/>
      <c r="P249" s="71"/>
      <c r="Q249" s="71"/>
      <c r="R249" s="71"/>
      <c r="S249" s="71"/>
      <c r="T249" s="72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7" t="s">
        <v>160</v>
      </c>
      <c r="AU249" s="17" t="s">
        <v>22</v>
      </c>
    </row>
    <row r="250" s="2" customFormat="1">
      <c r="A250" s="37"/>
      <c r="B250" s="38"/>
      <c r="C250" s="37"/>
      <c r="D250" s="191" t="s">
        <v>162</v>
      </c>
      <c r="E250" s="37"/>
      <c r="F250" s="192" t="s">
        <v>496</v>
      </c>
      <c r="G250" s="37"/>
      <c r="H250" s="37"/>
      <c r="I250" s="188"/>
      <c r="J250" s="37"/>
      <c r="K250" s="37"/>
      <c r="L250" s="38"/>
      <c r="M250" s="189"/>
      <c r="N250" s="190"/>
      <c r="O250" s="71"/>
      <c r="P250" s="71"/>
      <c r="Q250" s="71"/>
      <c r="R250" s="71"/>
      <c r="S250" s="71"/>
      <c r="T250" s="72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7" t="s">
        <v>162</v>
      </c>
      <c r="AU250" s="17" t="s">
        <v>22</v>
      </c>
    </row>
    <row r="251" s="13" customFormat="1">
      <c r="A251" s="13"/>
      <c r="B251" s="193"/>
      <c r="C251" s="13"/>
      <c r="D251" s="191" t="s">
        <v>164</v>
      </c>
      <c r="E251" s="194" t="s">
        <v>3</v>
      </c>
      <c r="F251" s="195" t="s">
        <v>497</v>
      </c>
      <c r="G251" s="13"/>
      <c r="H251" s="196">
        <v>41</v>
      </c>
      <c r="I251" s="197"/>
      <c r="J251" s="13"/>
      <c r="K251" s="13"/>
      <c r="L251" s="193"/>
      <c r="M251" s="198"/>
      <c r="N251" s="199"/>
      <c r="O251" s="199"/>
      <c r="P251" s="199"/>
      <c r="Q251" s="199"/>
      <c r="R251" s="199"/>
      <c r="S251" s="199"/>
      <c r="T251" s="20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194" t="s">
        <v>164</v>
      </c>
      <c r="AU251" s="194" t="s">
        <v>22</v>
      </c>
      <c r="AV251" s="13" t="s">
        <v>22</v>
      </c>
      <c r="AW251" s="13" t="s">
        <v>43</v>
      </c>
      <c r="AX251" s="13" t="s">
        <v>82</v>
      </c>
      <c r="AY251" s="194" t="s">
        <v>152</v>
      </c>
    </row>
    <row r="252" s="14" customFormat="1">
      <c r="A252" s="14"/>
      <c r="B252" s="201"/>
      <c r="C252" s="14"/>
      <c r="D252" s="191" t="s">
        <v>164</v>
      </c>
      <c r="E252" s="202" t="s">
        <v>3</v>
      </c>
      <c r="F252" s="203" t="s">
        <v>166</v>
      </c>
      <c r="G252" s="14"/>
      <c r="H252" s="204">
        <v>41</v>
      </c>
      <c r="I252" s="205"/>
      <c r="J252" s="14"/>
      <c r="K252" s="14"/>
      <c r="L252" s="201"/>
      <c r="M252" s="206"/>
      <c r="N252" s="207"/>
      <c r="O252" s="207"/>
      <c r="P252" s="207"/>
      <c r="Q252" s="207"/>
      <c r="R252" s="207"/>
      <c r="S252" s="207"/>
      <c r="T252" s="208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02" t="s">
        <v>164</v>
      </c>
      <c r="AU252" s="202" t="s">
        <v>22</v>
      </c>
      <c r="AV252" s="14" t="s">
        <v>158</v>
      </c>
      <c r="AW252" s="14" t="s">
        <v>43</v>
      </c>
      <c r="AX252" s="14" t="s">
        <v>89</v>
      </c>
      <c r="AY252" s="202" t="s">
        <v>152</v>
      </c>
    </row>
    <row r="253" s="2" customFormat="1" ht="16.5" customHeight="1">
      <c r="A253" s="37"/>
      <c r="B253" s="171"/>
      <c r="C253" s="212" t="s">
        <v>329</v>
      </c>
      <c r="D253" s="212" t="s">
        <v>389</v>
      </c>
      <c r="E253" s="213" t="s">
        <v>498</v>
      </c>
      <c r="F253" s="214" t="s">
        <v>499</v>
      </c>
      <c r="G253" s="215" t="s">
        <v>230</v>
      </c>
      <c r="H253" s="216">
        <v>41.409999999999997</v>
      </c>
      <c r="I253" s="217"/>
      <c r="J253" s="218">
        <f>ROUND(I253*H253,2)</f>
        <v>0</v>
      </c>
      <c r="K253" s="219"/>
      <c r="L253" s="220"/>
      <c r="M253" s="221" t="s">
        <v>3</v>
      </c>
      <c r="N253" s="222" t="s">
        <v>53</v>
      </c>
      <c r="O253" s="71"/>
      <c r="P253" s="182">
        <f>O253*H253</f>
        <v>0</v>
      </c>
      <c r="Q253" s="182">
        <v>0.045999999999999999</v>
      </c>
      <c r="R253" s="182">
        <f>Q253*H253</f>
        <v>1.9048599999999998</v>
      </c>
      <c r="S253" s="182">
        <v>0</v>
      </c>
      <c r="T253" s="183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84" t="s">
        <v>195</v>
      </c>
      <c r="AT253" s="184" t="s">
        <v>389</v>
      </c>
      <c r="AU253" s="184" t="s">
        <v>22</v>
      </c>
      <c r="AY253" s="17" t="s">
        <v>152</v>
      </c>
      <c r="BE253" s="185">
        <f>IF(N253="základní",J253,0)</f>
        <v>0</v>
      </c>
      <c r="BF253" s="185">
        <f>IF(N253="snížená",J253,0)</f>
        <v>0</v>
      </c>
      <c r="BG253" s="185">
        <f>IF(N253="zákl. přenesená",J253,0)</f>
        <v>0</v>
      </c>
      <c r="BH253" s="185">
        <f>IF(N253="sníž. přenesená",J253,0)</f>
        <v>0</v>
      </c>
      <c r="BI253" s="185">
        <f>IF(N253="nulová",J253,0)</f>
        <v>0</v>
      </c>
      <c r="BJ253" s="17" t="s">
        <v>89</v>
      </c>
      <c r="BK253" s="185">
        <f>ROUND(I253*H253,2)</f>
        <v>0</v>
      </c>
      <c r="BL253" s="17" t="s">
        <v>158</v>
      </c>
      <c r="BM253" s="184" t="s">
        <v>500</v>
      </c>
    </row>
    <row r="254" s="2" customFormat="1">
      <c r="A254" s="37"/>
      <c r="B254" s="38"/>
      <c r="C254" s="37"/>
      <c r="D254" s="186" t="s">
        <v>160</v>
      </c>
      <c r="E254" s="37"/>
      <c r="F254" s="187" t="s">
        <v>501</v>
      </c>
      <c r="G254" s="37"/>
      <c r="H254" s="37"/>
      <c r="I254" s="188"/>
      <c r="J254" s="37"/>
      <c r="K254" s="37"/>
      <c r="L254" s="38"/>
      <c r="M254" s="189"/>
      <c r="N254" s="190"/>
      <c r="O254" s="71"/>
      <c r="P254" s="71"/>
      <c r="Q254" s="71"/>
      <c r="R254" s="71"/>
      <c r="S254" s="71"/>
      <c r="T254" s="72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7" t="s">
        <v>160</v>
      </c>
      <c r="AU254" s="17" t="s">
        <v>22</v>
      </c>
    </row>
    <row r="255" s="2" customFormat="1">
      <c r="A255" s="37"/>
      <c r="B255" s="38"/>
      <c r="C255" s="37"/>
      <c r="D255" s="191" t="s">
        <v>162</v>
      </c>
      <c r="E255" s="37"/>
      <c r="F255" s="192" t="s">
        <v>502</v>
      </c>
      <c r="G255" s="37"/>
      <c r="H255" s="37"/>
      <c r="I255" s="188"/>
      <c r="J255" s="37"/>
      <c r="K255" s="37"/>
      <c r="L255" s="38"/>
      <c r="M255" s="189"/>
      <c r="N255" s="190"/>
      <c r="O255" s="71"/>
      <c r="P255" s="71"/>
      <c r="Q255" s="71"/>
      <c r="R255" s="71"/>
      <c r="S255" s="71"/>
      <c r="T255" s="72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7" t="s">
        <v>162</v>
      </c>
      <c r="AU255" s="17" t="s">
        <v>22</v>
      </c>
    </row>
    <row r="256" s="13" customFormat="1">
      <c r="A256" s="13"/>
      <c r="B256" s="193"/>
      <c r="C256" s="13"/>
      <c r="D256" s="191" t="s">
        <v>164</v>
      </c>
      <c r="E256" s="194" t="s">
        <v>3</v>
      </c>
      <c r="F256" s="195" t="s">
        <v>503</v>
      </c>
      <c r="G256" s="13"/>
      <c r="H256" s="196">
        <v>41.409999999999997</v>
      </c>
      <c r="I256" s="197"/>
      <c r="J256" s="13"/>
      <c r="K256" s="13"/>
      <c r="L256" s="193"/>
      <c r="M256" s="198"/>
      <c r="N256" s="199"/>
      <c r="O256" s="199"/>
      <c r="P256" s="199"/>
      <c r="Q256" s="199"/>
      <c r="R256" s="199"/>
      <c r="S256" s="199"/>
      <c r="T256" s="200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194" t="s">
        <v>164</v>
      </c>
      <c r="AU256" s="194" t="s">
        <v>22</v>
      </c>
      <c r="AV256" s="13" t="s">
        <v>22</v>
      </c>
      <c r="AW256" s="13" t="s">
        <v>43</v>
      </c>
      <c r="AX256" s="13" t="s">
        <v>82</v>
      </c>
      <c r="AY256" s="194" t="s">
        <v>152</v>
      </c>
    </row>
    <row r="257" s="14" customFormat="1">
      <c r="A257" s="14"/>
      <c r="B257" s="201"/>
      <c r="C257" s="14"/>
      <c r="D257" s="191" t="s">
        <v>164</v>
      </c>
      <c r="E257" s="202" t="s">
        <v>3</v>
      </c>
      <c r="F257" s="203" t="s">
        <v>166</v>
      </c>
      <c r="G257" s="14"/>
      <c r="H257" s="204">
        <v>41.409999999999997</v>
      </c>
      <c r="I257" s="205"/>
      <c r="J257" s="14"/>
      <c r="K257" s="14"/>
      <c r="L257" s="201"/>
      <c r="M257" s="206"/>
      <c r="N257" s="207"/>
      <c r="O257" s="207"/>
      <c r="P257" s="207"/>
      <c r="Q257" s="207"/>
      <c r="R257" s="207"/>
      <c r="S257" s="207"/>
      <c r="T257" s="208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02" t="s">
        <v>164</v>
      </c>
      <c r="AU257" s="202" t="s">
        <v>22</v>
      </c>
      <c r="AV257" s="14" t="s">
        <v>158</v>
      </c>
      <c r="AW257" s="14" t="s">
        <v>43</v>
      </c>
      <c r="AX257" s="14" t="s">
        <v>89</v>
      </c>
      <c r="AY257" s="202" t="s">
        <v>152</v>
      </c>
    </row>
    <row r="258" s="2" customFormat="1" ht="24.15" customHeight="1">
      <c r="A258" s="37"/>
      <c r="B258" s="171"/>
      <c r="C258" s="172" t="s">
        <v>335</v>
      </c>
      <c r="D258" s="172" t="s">
        <v>154</v>
      </c>
      <c r="E258" s="173" t="s">
        <v>504</v>
      </c>
      <c r="F258" s="174" t="s">
        <v>505</v>
      </c>
      <c r="G258" s="175" t="s">
        <v>251</v>
      </c>
      <c r="H258" s="176">
        <v>3</v>
      </c>
      <c r="I258" s="177"/>
      <c r="J258" s="178">
        <f>ROUND(I258*H258,2)</f>
        <v>0</v>
      </c>
      <c r="K258" s="179"/>
      <c r="L258" s="38"/>
      <c r="M258" s="180" t="s">
        <v>3</v>
      </c>
      <c r="N258" s="181" t="s">
        <v>53</v>
      </c>
      <c r="O258" s="71"/>
      <c r="P258" s="182">
        <f>O258*H258</f>
        <v>0</v>
      </c>
      <c r="Q258" s="182">
        <v>2.2563399999999998</v>
      </c>
      <c r="R258" s="182">
        <f>Q258*H258</f>
        <v>6.7690199999999994</v>
      </c>
      <c r="S258" s="182">
        <v>0</v>
      </c>
      <c r="T258" s="183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84" t="s">
        <v>158</v>
      </c>
      <c r="AT258" s="184" t="s">
        <v>154</v>
      </c>
      <c r="AU258" s="184" t="s">
        <v>22</v>
      </c>
      <c r="AY258" s="17" t="s">
        <v>152</v>
      </c>
      <c r="BE258" s="185">
        <f>IF(N258="základní",J258,0)</f>
        <v>0</v>
      </c>
      <c r="BF258" s="185">
        <f>IF(N258="snížená",J258,0)</f>
        <v>0</v>
      </c>
      <c r="BG258" s="185">
        <f>IF(N258="zákl. přenesená",J258,0)</f>
        <v>0</v>
      </c>
      <c r="BH258" s="185">
        <f>IF(N258="sníž. přenesená",J258,0)</f>
        <v>0</v>
      </c>
      <c r="BI258" s="185">
        <f>IF(N258="nulová",J258,0)</f>
        <v>0</v>
      </c>
      <c r="BJ258" s="17" t="s">
        <v>89</v>
      </c>
      <c r="BK258" s="185">
        <f>ROUND(I258*H258,2)</f>
        <v>0</v>
      </c>
      <c r="BL258" s="17" t="s">
        <v>158</v>
      </c>
      <c r="BM258" s="184" t="s">
        <v>506</v>
      </c>
    </row>
    <row r="259" s="2" customFormat="1">
      <c r="A259" s="37"/>
      <c r="B259" s="38"/>
      <c r="C259" s="37"/>
      <c r="D259" s="186" t="s">
        <v>160</v>
      </c>
      <c r="E259" s="37"/>
      <c r="F259" s="187" t="s">
        <v>507</v>
      </c>
      <c r="G259" s="37"/>
      <c r="H259" s="37"/>
      <c r="I259" s="188"/>
      <c r="J259" s="37"/>
      <c r="K259" s="37"/>
      <c r="L259" s="38"/>
      <c r="M259" s="189"/>
      <c r="N259" s="190"/>
      <c r="O259" s="71"/>
      <c r="P259" s="71"/>
      <c r="Q259" s="71"/>
      <c r="R259" s="71"/>
      <c r="S259" s="71"/>
      <c r="T259" s="72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7" t="s">
        <v>160</v>
      </c>
      <c r="AU259" s="17" t="s">
        <v>22</v>
      </c>
    </row>
    <row r="260" s="2" customFormat="1">
      <c r="A260" s="37"/>
      <c r="B260" s="38"/>
      <c r="C260" s="37"/>
      <c r="D260" s="191" t="s">
        <v>162</v>
      </c>
      <c r="E260" s="37"/>
      <c r="F260" s="192" t="s">
        <v>508</v>
      </c>
      <c r="G260" s="37"/>
      <c r="H260" s="37"/>
      <c r="I260" s="188"/>
      <c r="J260" s="37"/>
      <c r="K260" s="37"/>
      <c r="L260" s="38"/>
      <c r="M260" s="189"/>
      <c r="N260" s="190"/>
      <c r="O260" s="71"/>
      <c r="P260" s="71"/>
      <c r="Q260" s="71"/>
      <c r="R260" s="71"/>
      <c r="S260" s="71"/>
      <c r="T260" s="72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7" t="s">
        <v>162</v>
      </c>
      <c r="AU260" s="17" t="s">
        <v>22</v>
      </c>
    </row>
    <row r="261" s="13" customFormat="1">
      <c r="A261" s="13"/>
      <c r="B261" s="193"/>
      <c r="C261" s="13"/>
      <c r="D261" s="191" t="s">
        <v>164</v>
      </c>
      <c r="E261" s="194" t="s">
        <v>3</v>
      </c>
      <c r="F261" s="195" t="s">
        <v>170</v>
      </c>
      <c r="G261" s="13"/>
      <c r="H261" s="196">
        <v>3</v>
      </c>
      <c r="I261" s="197"/>
      <c r="J261" s="13"/>
      <c r="K261" s="13"/>
      <c r="L261" s="193"/>
      <c r="M261" s="198"/>
      <c r="N261" s="199"/>
      <c r="O261" s="199"/>
      <c r="P261" s="199"/>
      <c r="Q261" s="199"/>
      <c r="R261" s="199"/>
      <c r="S261" s="199"/>
      <c r="T261" s="200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194" t="s">
        <v>164</v>
      </c>
      <c r="AU261" s="194" t="s">
        <v>22</v>
      </c>
      <c r="AV261" s="13" t="s">
        <v>22</v>
      </c>
      <c r="AW261" s="13" t="s">
        <v>43</v>
      </c>
      <c r="AX261" s="13" t="s">
        <v>82</v>
      </c>
      <c r="AY261" s="194" t="s">
        <v>152</v>
      </c>
    </row>
    <row r="262" s="14" customFormat="1">
      <c r="A262" s="14"/>
      <c r="B262" s="201"/>
      <c r="C262" s="14"/>
      <c r="D262" s="191" t="s">
        <v>164</v>
      </c>
      <c r="E262" s="202" t="s">
        <v>3</v>
      </c>
      <c r="F262" s="203" t="s">
        <v>166</v>
      </c>
      <c r="G262" s="14"/>
      <c r="H262" s="204">
        <v>3</v>
      </c>
      <c r="I262" s="205"/>
      <c r="J262" s="14"/>
      <c r="K262" s="14"/>
      <c r="L262" s="201"/>
      <c r="M262" s="206"/>
      <c r="N262" s="207"/>
      <c r="O262" s="207"/>
      <c r="P262" s="207"/>
      <c r="Q262" s="207"/>
      <c r="R262" s="207"/>
      <c r="S262" s="207"/>
      <c r="T262" s="208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02" t="s">
        <v>164</v>
      </c>
      <c r="AU262" s="202" t="s">
        <v>22</v>
      </c>
      <c r="AV262" s="14" t="s">
        <v>158</v>
      </c>
      <c r="AW262" s="14" t="s">
        <v>43</v>
      </c>
      <c r="AX262" s="14" t="s">
        <v>89</v>
      </c>
      <c r="AY262" s="202" t="s">
        <v>152</v>
      </c>
    </row>
    <row r="263" s="2" customFormat="1" ht="24.15" customHeight="1">
      <c r="A263" s="37"/>
      <c r="B263" s="171"/>
      <c r="C263" s="172" t="s">
        <v>509</v>
      </c>
      <c r="D263" s="172" t="s">
        <v>154</v>
      </c>
      <c r="E263" s="173" t="s">
        <v>510</v>
      </c>
      <c r="F263" s="174" t="s">
        <v>511</v>
      </c>
      <c r="G263" s="175" t="s">
        <v>157</v>
      </c>
      <c r="H263" s="176">
        <v>36.850000000000001</v>
      </c>
      <c r="I263" s="177"/>
      <c r="J263" s="178">
        <f>ROUND(I263*H263,2)</f>
        <v>0</v>
      </c>
      <c r="K263" s="179"/>
      <c r="L263" s="38"/>
      <c r="M263" s="180" t="s">
        <v>3</v>
      </c>
      <c r="N263" s="181" t="s">
        <v>53</v>
      </c>
      <c r="O263" s="71"/>
      <c r="P263" s="182">
        <f>O263*H263</f>
        <v>0</v>
      </c>
      <c r="Q263" s="182">
        <v>0.00036000000000000002</v>
      </c>
      <c r="R263" s="182">
        <f>Q263*H263</f>
        <v>0.013266000000000002</v>
      </c>
      <c r="S263" s="182">
        <v>0</v>
      </c>
      <c r="T263" s="183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84" t="s">
        <v>158</v>
      </c>
      <c r="AT263" s="184" t="s">
        <v>154</v>
      </c>
      <c r="AU263" s="184" t="s">
        <v>22</v>
      </c>
      <c r="AY263" s="17" t="s">
        <v>152</v>
      </c>
      <c r="BE263" s="185">
        <f>IF(N263="základní",J263,0)</f>
        <v>0</v>
      </c>
      <c r="BF263" s="185">
        <f>IF(N263="snížená",J263,0)</f>
        <v>0</v>
      </c>
      <c r="BG263" s="185">
        <f>IF(N263="zákl. přenesená",J263,0)</f>
        <v>0</v>
      </c>
      <c r="BH263" s="185">
        <f>IF(N263="sníž. přenesená",J263,0)</f>
        <v>0</v>
      </c>
      <c r="BI263" s="185">
        <f>IF(N263="nulová",J263,0)</f>
        <v>0</v>
      </c>
      <c r="BJ263" s="17" t="s">
        <v>89</v>
      </c>
      <c r="BK263" s="185">
        <f>ROUND(I263*H263,2)</f>
        <v>0</v>
      </c>
      <c r="BL263" s="17" t="s">
        <v>158</v>
      </c>
      <c r="BM263" s="184" t="s">
        <v>512</v>
      </c>
    </row>
    <row r="264" s="2" customFormat="1">
      <c r="A264" s="37"/>
      <c r="B264" s="38"/>
      <c r="C264" s="37"/>
      <c r="D264" s="186" t="s">
        <v>160</v>
      </c>
      <c r="E264" s="37"/>
      <c r="F264" s="187" t="s">
        <v>513</v>
      </c>
      <c r="G264" s="37"/>
      <c r="H264" s="37"/>
      <c r="I264" s="188"/>
      <c r="J264" s="37"/>
      <c r="K264" s="37"/>
      <c r="L264" s="38"/>
      <c r="M264" s="189"/>
      <c r="N264" s="190"/>
      <c r="O264" s="71"/>
      <c r="P264" s="71"/>
      <c r="Q264" s="71"/>
      <c r="R264" s="71"/>
      <c r="S264" s="71"/>
      <c r="T264" s="72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7" t="s">
        <v>160</v>
      </c>
      <c r="AU264" s="17" t="s">
        <v>22</v>
      </c>
    </row>
    <row r="265" s="2" customFormat="1">
      <c r="A265" s="37"/>
      <c r="B265" s="38"/>
      <c r="C265" s="37"/>
      <c r="D265" s="191" t="s">
        <v>162</v>
      </c>
      <c r="E265" s="37"/>
      <c r="F265" s="192" t="s">
        <v>514</v>
      </c>
      <c r="G265" s="37"/>
      <c r="H265" s="37"/>
      <c r="I265" s="188"/>
      <c r="J265" s="37"/>
      <c r="K265" s="37"/>
      <c r="L265" s="38"/>
      <c r="M265" s="189"/>
      <c r="N265" s="190"/>
      <c r="O265" s="71"/>
      <c r="P265" s="71"/>
      <c r="Q265" s="71"/>
      <c r="R265" s="71"/>
      <c r="S265" s="71"/>
      <c r="T265" s="72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7" t="s">
        <v>162</v>
      </c>
      <c r="AU265" s="17" t="s">
        <v>22</v>
      </c>
    </row>
    <row r="266" s="13" customFormat="1">
      <c r="A266" s="13"/>
      <c r="B266" s="193"/>
      <c r="C266" s="13"/>
      <c r="D266" s="191" t="s">
        <v>164</v>
      </c>
      <c r="E266" s="194" t="s">
        <v>3</v>
      </c>
      <c r="F266" s="195" t="s">
        <v>515</v>
      </c>
      <c r="G266" s="13"/>
      <c r="H266" s="196">
        <v>36.850000000000001</v>
      </c>
      <c r="I266" s="197"/>
      <c r="J266" s="13"/>
      <c r="K266" s="13"/>
      <c r="L266" s="193"/>
      <c r="M266" s="198"/>
      <c r="N266" s="199"/>
      <c r="O266" s="199"/>
      <c r="P266" s="199"/>
      <c r="Q266" s="199"/>
      <c r="R266" s="199"/>
      <c r="S266" s="199"/>
      <c r="T266" s="20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94" t="s">
        <v>164</v>
      </c>
      <c r="AU266" s="194" t="s">
        <v>22</v>
      </c>
      <c r="AV266" s="13" t="s">
        <v>22</v>
      </c>
      <c r="AW266" s="13" t="s">
        <v>43</v>
      </c>
      <c r="AX266" s="13" t="s">
        <v>82</v>
      </c>
      <c r="AY266" s="194" t="s">
        <v>152</v>
      </c>
    </row>
    <row r="267" s="14" customFormat="1">
      <c r="A267" s="14"/>
      <c r="B267" s="201"/>
      <c r="C267" s="14"/>
      <c r="D267" s="191" t="s">
        <v>164</v>
      </c>
      <c r="E267" s="202" t="s">
        <v>3</v>
      </c>
      <c r="F267" s="203" t="s">
        <v>166</v>
      </c>
      <c r="G267" s="14"/>
      <c r="H267" s="204">
        <v>36.850000000000001</v>
      </c>
      <c r="I267" s="205"/>
      <c r="J267" s="14"/>
      <c r="K267" s="14"/>
      <c r="L267" s="201"/>
      <c r="M267" s="206"/>
      <c r="N267" s="207"/>
      <c r="O267" s="207"/>
      <c r="P267" s="207"/>
      <c r="Q267" s="207"/>
      <c r="R267" s="207"/>
      <c r="S267" s="207"/>
      <c r="T267" s="208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02" t="s">
        <v>164</v>
      </c>
      <c r="AU267" s="202" t="s">
        <v>22</v>
      </c>
      <c r="AV267" s="14" t="s">
        <v>158</v>
      </c>
      <c r="AW267" s="14" t="s">
        <v>43</v>
      </c>
      <c r="AX267" s="14" t="s">
        <v>89</v>
      </c>
      <c r="AY267" s="202" t="s">
        <v>152</v>
      </c>
    </row>
    <row r="268" s="2" customFormat="1" ht="24.15" customHeight="1">
      <c r="A268" s="37"/>
      <c r="B268" s="171"/>
      <c r="C268" s="172" t="s">
        <v>516</v>
      </c>
      <c r="D268" s="172" t="s">
        <v>154</v>
      </c>
      <c r="E268" s="173" t="s">
        <v>517</v>
      </c>
      <c r="F268" s="174" t="s">
        <v>518</v>
      </c>
      <c r="G268" s="175" t="s">
        <v>157</v>
      </c>
      <c r="H268" s="176">
        <v>3</v>
      </c>
      <c r="I268" s="177"/>
      <c r="J268" s="178">
        <f>ROUND(I268*H268,2)</f>
        <v>0</v>
      </c>
      <c r="K268" s="179"/>
      <c r="L268" s="38"/>
      <c r="M268" s="180" t="s">
        <v>3</v>
      </c>
      <c r="N268" s="181" t="s">
        <v>53</v>
      </c>
      <c r="O268" s="71"/>
      <c r="P268" s="182">
        <f>O268*H268</f>
        <v>0</v>
      </c>
      <c r="Q268" s="182">
        <v>0.00025000000000000001</v>
      </c>
      <c r="R268" s="182">
        <f>Q268*H268</f>
        <v>0.00075000000000000002</v>
      </c>
      <c r="S268" s="182">
        <v>0</v>
      </c>
      <c r="T268" s="183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84" t="s">
        <v>158</v>
      </c>
      <c r="AT268" s="184" t="s">
        <v>154</v>
      </c>
      <c r="AU268" s="184" t="s">
        <v>22</v>
      </c>
      <c r="AY268" s="17" t="s">
        <v>152</v>
      </c>
      <c r="BE268" s="185">
        <f>IF(N268="základní",J268,0)</f>
        <v>0</v>
      </c>
      <c r="BF268" s="185">
        <f>IF(N268="snížená",J268,0)</f>
        <v>0</v>
      </c>
      <c r="BG268" s="185">
        <f>IF(N268="zákl. přenesená",J268,0)</f>
        <v>0</v>
      </c>
      <c r="BH268" s="185">
        <f>IF(N268="sníž. přenesená",J268,0)</f>
        <v>0</v>
      </c>
      <c r="BI268" s="185">
        <f>IF(N268="nulová",J268,0)</f>
        <v>0</v>
      </c>
      <c r="BJ268" s="17" t="s">
        <v>89</v>
      </c>
      <c r="BK268" s="185">
        <f>ROUND(I268*H268,2)</f>
        <v>0</v>
      </c>
      <c r="BL268" s="17" t="s">
        <v>158</v>
      </c>
      <c r="BM268" s="184" t="s">
        <v>519</v>
      </c>
    </row>
    <row r="269" s="2" customFormat="1">
      <c r="A269" s="37"/>
      <c r="B269" s="38"/>
      <c r="C269" s="37"/>
      <c r="D269" s="186" t="s">
        <v>160</v>
      </c>
      <c r="E269" s="37"/>
      <c r="F269" s="187" t="s">
        <v>520</v>
      </c>
      <c r="G269" s="37"/>
      <c r="H269" s="37"/>
      <c r="I269" s="188"/>
      <c r="J269" s="37"/>
      <c r="K269" s="37"/>
      <c r="L269" s="38"/>
      <c r="M269" s="189"/>
      <c r="N269" s="190"/>
      <c r="O269" s="71"/>
      <c r="P269" s="71"/>
      <c r="Q269" s="71"/>
      <c r="R269" s="71"/>
      <c r="S269" s="71"/>
      <c r="T269" s="72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7" t="s">
        <v>160</v>
      </c>
      <c r="AU269" s="17" t="s">
        <v>22</v>
      </c>
    </row>
    <row r="270" s="2" customFormat="1">
      <c r="A270" s="37"/>
      <c r="B270" s="38"/>
      <c r="C270" s="37"/>
      <c r="D270" s="191" t="s">
        <v>162</v>
      </c>
      <c r="E270" s="37"/>
      <c r="F270" s="192" t="s">
        <v>521</v>
      </c>
      <c r="G270" s="37"/>
      <c r="H270" s="37"/>
      <c r="I270" s="188"/>
      <c r="J270" s="37"/>
      <c r="K270" s="37"/>
      <c r="L270" s="38"/>
      <c r="M270" s="189"/>
      <c r="N270" s="190"/>
      <c r="O270" s="71"/>
      <c r="P270" s="71"/>
      <c r="Q270" s="71"/>
      <c r="R270" s="71"/>
      <c r="S270" s="71"/>
      <c r="T270" s="72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7" t="s">
        <v>162</v>
      </c>
      <c r="AU270" s="17" t="s">
        <v>22</v>
      </c>
    </row>
    <row r="271" s="13" customFormat="1">
      <c r="A271" s="13"/>
      <c r="B271" s="193"/>
      <c r="C271" s="13"/>
      <c r="D271" s="191" t="s">
        <v>164</v>
      </c>
      <c r="E271" s="194" t="s">
        <v>3</v>
      </c>
      <c r="F271" s="195" t="s">
        <v>170</v>
      </c>
      <c r="G271" s="13"/>
      <c r="H271" s="196">
        <v>3</v>
      </c>
      <c r="I271" s="197"/>
      <c r="J271" s="13"/>
      <c r="K271" s="13"/>
      <c r="L271" s="193"/>
      <c r="M271" s="198"/>
      <c r="N271" s="199"/>
      <c r="O271" s="199"/>
      <c r="P271" s="199"/>
      <c r="Q271" s="199"/>
      <c r="R271" s="199"/>
      <c r="S271" s="199"/>
      <c r="T271" s="200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94" t="s">
        <v>164</v>
      </c>
      <c r="AU271" s="194" t="s">
        <v>22</v>
      </c>
      <c r="AV271" s="13" t="s">
        <v>22</v>
      </c>
      <c r="AW271" s="13" t="s">
        <v>43</v>
      </c>
      <c r="AX271" s="13" t="s">
        <v>82</v>
      </c>
      <c r="AY271" s="194" t="s">
        <v>152</v>
      </c>
    </row>
    <row r="272" s="14" customFormat="1">
      <c r="A272" s="14"/>
      <c r="B272" s="201"/>
      <c r="C272" s="14"/>
      <c r="D272" s="191" t="s">
        <v>164</v>
      </c>
      <c r="E272" s="202" t="s">
        <v>3</v>
      </c>
      <c r="F272" s="203" t="s">
        <v>166</v>
      </c>
      <c r="G272" s="14"/>
      <c r="H272" s="204">
        <v>3</v>
      </c>
      <c r="I272" s="205"/>
      <c r="J272" s="14"/>
      <c r="K272" s="14"/>
      <c r="L272" s="201"/>
      <c r="M272" s="206"/>
      <c r="N272" s="207"/>
      <c r="O272" s="207"/>
      <c r="P272" s="207"/>
      <c r="Q272" s="207"/>
      <c r="R272" s="207"/>
      <c r="S272" s="207"/>
      <c r="T272" s="208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02" t="s">
        <v>164</v>
      </c>
      <c r="AU272" s="202" t="s">
        <v>22</v>
      </c>
      <c r="AV272" s="14" t="s">
        <v>158</v>
      </c>
      <c r="AW272" s="14" t="s">
        <v>43</v>
      </c>
      <c r="AX272" s="14" t="s">
        <v>89</v>
      </c>
      <c r="AY272" s="202" t="s">
        <v>152</v>
      </c>
    </row>
    <row r="273" s="12" customFormat="1" ht="22.8" customHeight="1">
      <c r="A273" s="12"/>
      <c r="B273" s="158"/>
      <c r="C273" s="12"/>
      <c r="D273" s="159" t="s">
        <v>81</v>
      </c>
      <c r="E273" s="169" t="s">
        <v>522</v>
      </c>
      <c r="F273" s="169" t="s">
        <v>523</v>
      </c>
      <c r="G273" s="12"/>
      <c r="H273" s="12"/>
      <c r="I273" s="161"/>
      <c r="J273" s="170">
        <f>BK273</f>
        <v>0</v>
      </c>
      <c r="K273" s="12"/>
      <c r="L273" s="158"/>
      <c r="M273" s="163"/>
      <c r="N273" s="164"/>
      <c r="O273" s="164"/>
      <c r="P273" s="165">
        <f>SUM(P274:P277)</f>
        <v>0</v>
      </c>
      <c r="Q273" s="164"/>
      <c r="R273" s="165">
        <f>SUM(R274:R277)</f>
        <v>0</v>
      </c>
      <c r="S273" s="164"/>
      <c r="T273" s="166">
        <f>SUM(T274:T277)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159" t="s">
        <v>89</v>
      </c>
      <c r="AT273" s="167" t="s">
        <v>81</v>
      </c>
      <c r="AU273" s="167" t="s">
        <v>89</v>
      </c>
      <c r="AY273" s="159" t="s">
        <v>152</v>
      </c>
      <c r="BK273" s="168">
        <f>SUM(BK274:BK277)</f>
        <v>0</v>
      </c>
    </row>
    <row r="274" s="2" customFormat="1" ht="24.15" customHeight="1">
      <c r="A274" s="37"/>
      <c r="B274" s="171"/>
      <c r="C274" s="172" t="s">
        <v>524</v>
      </c>
      <c r="D274" s="172" t="s">
        <v>154</v>
      </c>
      <c r="E274" s="173" t="s">
        <v>525</v>
      </c>
      <c r="F274" s="174" t="s">
        <v>526</v>
      </c>
      <c r="G274" s="175" t="s">
        <v>267</v>
      </c>
      <c r="H274" s="176">
        <v>360.73099999999999</v>
      </c>
      <c r="I274" s="177"/>
      <c r="J274" s="178">
        <f>ROUND(I274*H274,2)</f>
        <v>0</v>
      </c>
      <c r="K274" s="179"/>
      <c r="L274" s="38"/>
      <c r="M274" s="180" t="s">
        <v>3</v>
      </c>
      <c r="N274" s="181" t="s">
        <v>53</v>
      </c>
      <c r="O274" s="71"/>
      <c r="P274" s="182">
        <f>O274*H274</f>
        <v>0</v>
      </c>
      <c r="Q274" s="182">
        <v>0</v>
      </c>
      <c r="R274" s="182">
        <f>Q274*H274</f>
        <v>0</v>
      </c>
      <c r="S274" s="182">
        <v>0</v>
      </c>
      <c r="T274" s="183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84" t="s">
        <v>158</v>
      </c>
      <c r="AT274" s="184" t="s">
        <v>154</v>
      </c>
      <c r="AU274" s="184" t="s">
        <v>22</v>
      </c>
      <c r="AY274" s="17" t="s">
        <v>152</v>
      </c>
      <c r="BE274" s="185">
        <f>IF(N274="základní",J274,0)</f>
        <v>0</v>
      </c>
      <c r="BF274" s="185">
        <f>IF(N274="snížená",J274,0)</f>
        <v>0</v>
      </c>
      <c r="BG274" s="185">
        <f>IF(N274="zákl. přenesená",J274,0)</f>
        <v>0</v>
      </c>
      <c r="BH274" s="185">
        <f>IF(N274="sníž. přenesená",J274,0)</f>
        <v>0</v>
      </c>
      <c r="BI274" s="185">
        <f>IF(N274="nulová",J274,0)</f>
        <v>0</v>
      </c>
      <c r="BJ274" s="17" t="s">
        <v>89</v>
      </c>
      <c r="BK274" s="185">
        <f>ROUND(I274*H274,2)</f>
        <v>0</v>
      </c>
      <c r="BL274" s="17" t="s">
        <v>158</v>
      </c>
      <c r="BM274" s="184" t="s">
        <v>527</v>
      </c>
    </row>
    <row r="275" s="2" customFormat="1">
      <c r="A275" s="37"/>
      <c r="B275" s="38"/>
      <c r="C275" s="37"/>
      <c r="D275" s="186" t="s">
        <v>160</v>
      </c>
      <c r="E275" s="37"/>
      <c r="F275" s="187" t="s">
        <v>528</v>
      </c>
      <c r="G275" s="37"/>
      <c r="H275" s="37"/>
      <c r="I275" s="188"/>
      <c r="J275" s="37"/>
      <c r="K275" s="37"/>
      <c r="L275" s="38"/>
      <c r="M275" s="189"/>
      <c r="N275" s="190"/>
      <c r="O275" s="71"/>
      <c r="P275" s="71"/>
      <c r="Q275" s="71"/>
      <c r="R275" s="71"/>
      <c r="S275" s="71"/>
      <c r="T275" s="72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7" t="s">
        <v>160</v>
      </c>
      <c r="AU275" s="17" t="s">
        <v>22</v>
      </c>
    </row>
    <row r="276" s="2" customFormat="1" ht="33" customHeight="1">
      <c r="A276" s="37"/>
      <c r="B276" s="171"/>
      <c r="C276" s="172" t="s">
        <v>529</v>
      </c>
      <c r="D276" s="172" t="s">
        <v>154</v>
      </c>
      <c r="E276" s="173" t="s">
        <v>530</v>
      </c>
      <c r="F276" s="174" t="s">
        <v>531</v>
      </c>
      <c r="G276" s="175" t="s">
        <v>267</v>
      </c>
      <c r="H276" s="176">
        <v>360.73099999999999</v>
      </c>
      <c r="I276" s="177"/>
      <c r="J276" s="178">
        <f>ROUND(I276*H276,2)</f>
        <v>0</v>
      </c>
      <c r="K276" s="179"/>
      <c r="L276" s="38"/>
      <c r="M276" s="180" t="s">
        <v>3</v>
      </c>
      <c r="N276" s="181" t="s">
        <v>53</v>
      </c>
      <c r="O276" s="71"/>
      <c r="P276" s="182">
        <f>O276*H276</f>
        <v>0</v>
      </c>
      <c r="Q276" s="182">
        <v>0</v>
      </c>
      <c r="R276" s="182">
        <f>Q276*H276</f>
        <v>0</v>
      </c>
      <c r="S276" s="182">
        <v>0</v>
      </c>
      <c r="T276" s="183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184" t="s">
        <v>158</v>
      </c>
      <c r="AT276" s="184" t="s">
        <v>154</v>
      </c>
      <c r="AU276" s="184" t="s">
        <v>22</v>
      </c>
      <c r="AY276" s="17" t="s">
        <v>152</v>
      </c>
      <c r="BE276" s="185">
        <f>IF(N276="základní",J276,0)</f>
        <v>0</v>
      </c>
      <c r="BF276" s="185">
        <f>IF(N276="snížená",J276,0)</f>
        <v>0</v>
      </c>
      <c r="BG276" s="185">
        <f>IF(N276="zákl. přenesená",J276,0)</f>
        <v>0</v>
      </c>
      <c r="BH276" s="185">
        <f>IF(N276="sníž. přenesená",J276,0)</f>
        <v>0</v>
      </c>
      <c r="BI276" s="185">
        <f>IF(N276="nulová",J276,0)</f>
        <v>0</v>
      </c>
      <c r="BJ276" s="17" t="s">
        <v>89</v>
      </c>
      <c r="BK276" s="185">
        <f>ROUND(I276*H276,2)</f>
        <v>0</v>
      </c>
      <c r="BL276" s="17" t="s">
        <v>158</v>
      </c>
      <c r="BM276" s="184" t="s">
        <v>532</v>
      </c>
    </row>
    <row r="277" s="2" customFormat="1">
      <c r="A277" s="37"/>
      <c r="B277" s="38"/>
      <c r="C277" s="37"/>
      <c r="D277" s="186" t="s">
        <v>160</v>
      </c>
      <c r="E277" s="37"/>
      <c r="F277" s="187" t="s">
        <v>533</v>
      </c>
      <c r="G277" s="37"/>
      <c r="H277" s="37"/>
      <c r="I277" s="188"/>
      <c r="J277" s="37"/>
      <c r="K277" s="37"/>
      <c r="L277" s="38"/>
      <c r="M277" s="189"/>
      <c r="N277" s="190"/>
      <c r="O277" s="71"/>
      <c r="P277" s="71"/>
      <c r="Q277" s="71"/>
      <c r="R277" s="71"/>
      <c r="S277" s="71"/>
      <c r="T277" s="72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7" t="s">
        <v>160</v>
      </c>
      <c r="AU277" s="17" t="s">
        <v>22</v>
      </c>
    </row>
    <row r="278" s="12" customFormat="1" ht="25.92" customHeight="1">
      <c r="A278" s="12"/>
      <c r="B278" s="158"/>
      <c r="C278" s="12"/>
      <c r="D278" s="159" t="s">
        <v>81</v>
      </c>
      <c r="E278" s="160" t="s">
        <v>534</v>
      </c>
      <c r="F278" s="160" t="s">
        <v>535</v>
      </c>
      <c r="G278" s="12"/>
      <c r="H278" s="12"/>
      <c r="I278" s="161"/>
      <c r="J278" s="162">
        <f>BK278</f>
        <v>0</v>
      </c>
      <c r="K278" s="12"/>
      <c r="L278" s="158"/>
      <c r="M278" s="163"/>
      <c r="N278" s="164"/>
      <c r="O278" s="164"/>
      <c r="P278" s="165">
        <f>P279</f>
        <v>0</v>
      </c>
      <c r="Q278" s="164"/>
      <c r="R278" s="165">
        <f>R279</f>
        <v>0.040000000000000001</v>
      </c>
      <c r="S278" s="164"/>
      <c r="T278" s="166">
        <f>T279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159" t="s">
        <v>22</v>
      </c>
      <c r="AT278" s="167" t="s">
        <v>81</v>
      </c>
      <c r="AU278" s="167" t="s">
        <v>82</v>
      </c>
      <c r="AY278" s="159" t="s">
        <v>152</v>
      </c>
      <c r="BK278" s="168">
        <f>BK279</f>
        <v>0</v>
      </c>
    </row>
    <row r="279" s="12" customFormat="1" ht="22.8" customHeight="1">
      <c r="A279" s="12"/>
      <c r="B279" s="158"/>
      <c r="C279" s="12"/>
      <c r="D279" s="159" t="s">
        <v>81</v>
      </c>
      <c r="E279" s="169" t="s">
        <v>536</v>
      </c>
      <c r="F279" s="169" t="s">
        <v>537</v>
      </c>
      <c r="G279" s="12"/>
      <c r="H279" s="12"/>
      <c r="I279" s="161"/>
      <c r="J279" s="170">
        <f>BK279</f>
        <v>0</v>
      </c>
      <c r="K279" s="12"/>
      <c r="L279" s="158"/>
      <c r="M279" s="163"/>
      <c r="N279" s="164"/>
      <c r="O279" s="164"/>
      <c r="P279" s="165">
        <f>SUM(P280:P284)</f>
        <v>0</v>
      </c>
      <c r="Q279" s="164"/>
      <c r="R279" s="165">
        <f>SUM(R280:R284)</f>
        <v>0.040000000000000001</v>
      </c>
      <c r="S279" s="164"/>
      <c r="T279" s="166">
        <f>SUM(T280:T284)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159" t="s">
        <v>22</v>
      </c>
      <c r="AT279" s="167" t="s">
        <v>81</v>
      </c>
      <c r="AU279" s="167" t="s">
        <v>89</v>
      </c>
      <c r="AY279" s="159" t="s">
        <v>152</v>
      </c>
      <c r="BK279" s="168">
        <f>SUM(BK280:BK284)</f>
        <v>0</v>
      </c>
    </row>
    <row r="280" s="2" customFormat="1" ht="24.15" customHeight="1">
      <c r="A280" s="37"/>
      <c r="B280" s="171"/>
      <c r="C280" s="172" t="s">
        <v>538</v>
      </c>
      <c r="D280" s="172" t="s">
        <v>154</v>
      </c>
      <c r="E280" s="173" t="s">
        <v>539</v>
      </c>
      <c r="F280" s="174" t="s">
        <v>540</v>
      </c>
      <c r="G280" s="175" t="s">
        <v>157</v>
      </c>
      <c r="H280" s="176">
        <v>100</v>
      </c>
      <c r="I280" s="177"/>
      <c r="J280" s="178">
        <f>ROUND(I280*H280,2)</f>
        <v>0</v>
      </c>
      <c r="K280" s="179"/>
      <c r="L280" s="38"/>
      <c r="M280" s="180" t="s">
        <v>3</v>
      </c>
      <c r="N280" s="181" t="s">
        <v>53</v>
      </c>
      <c r="O280" s="71"/>
      <c r="P280" s="182">
        <f>O280*H280</f>
        <v>0</v>
      </c>
      <c r="Q280" s="182">
        <v>0.00040000000000000002</v>
      </c>
      <c r="R280" s="182">
        <f>Q280*H280</f>
        <v>0.040000000000000001</v>
      </c>
      <c r="S280" s="182">
        <v>0</v>
      </c>
      <c r="T280" s="183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84" t="s">
        <v>235</v>
      </c>
      <c r="AT280" s="184" t="s">
        <v>154</v>
      </c>
      <c r="AU280" s="184" t="s">
        <v>22</v>
      </c>
      <c r="AY280" s="17" t="s">
        <v>152</v>
      </c>
      <c r="BE280" s="185">
        <f>IF(N280="základní",J280,0)</f>
        <v>0</v>
      </c>
      <c r="BF280" s="185">
        <f>IF(N280="snížená",J280,0)</f>
        <v>0</v>
      </c>
      <c r="BG280" s="185">
        <f>IF(N280="zákl. přenesená",J280,0)</f>
        <v>0</v>
      </c>
      <c r="BH280" s="185">
        <f>IF(N280="sníž. přenesená",J280,0)</f>
        <v>0</v>
      </c>
      <c r="BI280" s="185">
        <f>IF(N280="nulová",J280,0)</f>
        <v>0</v>
      </c>
      <c r="BJ280" s="17" t="s">
        <v>89</v>
      </c>
      <c r="BK280" s="185">
        <f>ROUND(I280*H280,2)</f>
        <v>0</v>
      </c>
      <c r="BL280" s="17" t="s">
        <v>235</v>
      </c>
      <c r="BM280" s="184" t="s">
        <v>541</v>
      </c>
    </row>
    <row r="281" s="2" customFormat="1">
      <c r="A281" s="37"/>
      <c r="B281" s="38"/>
      <c r="C281" s="37"/>
      <c r="D281" s="186" t="s">
        <v>160</v>
      </c>
      <c r="E281" s="37"/>
      <c r="F281" s="187" t="s">
        <v>542</v>
      </c>
      <c r="G281" s="37"/>
      <c r="H281" s="37"/>
      <c r="I281" s="188"/>
      <c r="J281" s="37"/>
      <c r="K281" s="37"/>
      <c r="L281" s="38"/>
      <c r="M281" s="189"/>
      <c r="N281" s="190"/>
      <c r="O281" s="71"/>
      <c r="P281" s="71"/>
      <c r="Q281" s="71"/>
      <c r="R281" s="71"/>
      <c r="S281" s="71"/>
      <c r="T281" s="72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7" t="s">
        <v>160</v>
      </c>
      <c r="AU281" s="17" t="s">
        <v>22</v>
      </c>
    </row>
    <row r="282" s="2" customFormat="1">
      <c r="A282" s="37"/>
      <c r="B282" s="38"/>
      <c r="C282" s="37"/>
      <c r="D282" s="191" t="s">
        <v>162</v>
      </c>
      <c r="E282" s="37"/>
      <c r="F282" s="192" t="s">
        <v>543</v>
      </c>
      <c r="G282" s="37"/>
      <c r="H282" s="37"/>
      <c r="I282" s="188"/>
      <c r="J282" s="37"/>
      <c r="K282" s="37"/>
      <c r="L282" s="38"/>
      <c r="M282" s="189"/>
      <c r="N282" s="190"/>
      <c r="O282" s="71"/>
      <c r="P282" s="71"/>
      <c r="Q282" s="71"/>
      <c r="R282" s="71"/>
      <c r="S282" s="71"/>
      <c r="T282" s="72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7" t="s">
        <v>162</v>
      </c>
      <c r="AU282" s="17" t="s">
        <v>22</v>
      </c>
    </row>
    <row r="283" s="13" customFormat="1">
      <c r="A283" s="13"/>
      <c r="B283" s="193"/>
      <c r="C283" s="13"/>
      <c r="D283" s="191" t="s">
        <v>164</v>
      </c>
      <c r="E283" s="194" t="s">
        <v>3</v>
      </c>
      <c r="F283" s="195" t="s">
        <v>544</v>
      </c>
      <c r="G283" s="13"/>
      <c r="H283" s="196">
        <v>100</v>
      </c>
      <c r="I283" s="197"/>
      <c r="J283" s="13"/>
      <c r="K283" s="13"/>
      <c r="L283" s="193"/>
      <c r="M283" s="198"/>
      <c r="N283" s="199"/>
      <c r="O283" s="199"/>
      <c r="P283" s="199"/>
      <c r="Q283" s="199"/>
      <c r="R283" s="199"/>
      <c r="S283" s="199"/>
      <c r="T283" s="200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94" t="s">
        <v>164</v>
      </c>
      <c r="AU283" s="194" t="s">
        <v>22</v>
      </c>
      <c r="AV283" s="13" t="s">
        <v>22</v>
      </c>
      <c r="AW283" s="13" t="s">
        <v>43</v>
      </c>
      <c r="AX283" s="13" t="s">
        <v>82</v>
      </c>
      <c r="AY283" s="194" t="s">
        <v>152</v>
      </c>
    </row>
    <row r="284" s="14" customFormat="1">
      <c r="A284" s="14"/>
      <c r="B284" s="201"/>
      <c r="C284" s="14"/>
      <c r="D284" s="191" t="s">
        <v>164</v>
      </c>
      <c r="E284" s="202" t="s">
        <v>3</v>
      </c>
      <c r="F284" s="203" t="s">
        <v>166</v>
      </c>
      <c r="G284" s="14"/>
      <c r="H284" s="204">
        <v>100</v>
      </c>
      <c r="I284" s="205"/>
      <c r="J284" s="14"/>
      <c r="K284" s="14"/>
      <c r="L284" s="201"/>
      <c r="M284" s="209"/>
      <c r="N284" s="210"/>
      <c r="O284" s="210"/>
      <c r="P284" s="210"/>
      <c r="Q284" s="210"/>
      <c r="R284" s="210"/>
      <c r="S284" s="210"/>
      <c r="T284" s="211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02" t="s">
        <v>164</v>
      </c>
      <c r="AU284" s="202" t="s">
        <v>22</v>
      </c>
      <c r="AV284" s="14" t="s">
        <v>158</v>
      </c>
      <c r="AW284" s="14" t="s">
        <v>43</v>
      </c>
      <c r="AX284" s="14" t="s">
        <v>89</v>
      </c>
      <c r="AY284" s="202" t="s">
        <v>152</v>
      </c>
    </row>
    <row r="285" s="2" customFormat="1" ht="6.96" customHeight="1">
      <c r="A285" s="37"/>
      <c r="B285" s="54"/>
      <c r="C285" s="55"/>
      <c r="D285" s="55"/>
      <c r="E285" s="55"/>
      <c r="F285" s="55"/>
      <c r="G285" s="55"/>
      <c r="H285" s="55"/>
      <c r="I285" s="55"/>
      <c r="J285" s="55"/>
      <c r="K285" s="55"/>
      <c r="L285" s="38"/>
      <c r="M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</row>
  </sheetData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hyperlinks>
    <hyperlink ref="F98" r:id="rId1" display="https://podminky.urs.cz/item/CS_URS_2021_01/122251104"/>
    <hyperlink ref="F103" r:id="rId2" display="https://podminky.urs.cz/item/CS_URS_2021_01/132251101"/>
    <hyperlink ref="F108" r:id="rId3" display="https://podminky.urs.cz/item/CS_URS_2021_01/139001101"/>
    <hyperlink ref="F113" r:id="rId4" display="https://podminky.urs.cz/item/CS_URS_2021_01/139001101"/>
    <hyperlink ref="F118" r:id="rId5" display="https://podminky.urs.cz/item/CS_URS_2021_01/162751117"/>
    <hyperlink ref="F123" r:id="rId6" display="https://podminky.urs.cz/item/CS_URS_2021_01/171201221"/>
    <hyperlink ref="F128" r:id="rId7" display="https://podminky.urs.cz/item/CS_URS_2021_01/171251201"/>
    <hyperlink ref="F133" r:id="rId8" display="https://podminky.urs.cz/item/CS_URS_2021_01/181951112"/>
    <hyperlink ref="F139" r:id="rId9" display="https://podminky.urs.cz/item/CS_URS_2021_01/339921132"/>
    <hyperlink ref="F144" r:id="rId10" display="https://podminky.urs.cz/item/CS_URS_2021_01/59228408"/>
    <hyperlink ref="F150" r:id="rId11" display="https://podminky.urs.cz/item/CS_URS_2021_01/564851111"/>
    <hyperlink ref="F155" r:id="rId12" display="https://podminky.urs.cz/item/CS_URS_2021_01/564871111"/>
    <hyperlink ref="F160" r:id="rId13" display="https://podminky.urs.cz/item/CS_URS_2021_01/564871111"/>
    <hyperlink ref="F165" r:id="rId14" display="https://podminky.urs.cz/item/CS_URS_2021_01/567122114"/>
    <hyperlink ref="F170" r:id="rId15" display="https://podminky.urs.cz/item/CS_URS_2021_01/571908111"/>
    <hyperlink ref="F175" r:id="rId16" display="https://podminky.urs.cz/item/CS_URS_2021_01/596211222"/>
    <hyperlink ref="F180" r:id="rId17" display="https://podminky.urs.cz/item/CS_URS_2021_01/59245020"/>
    <hyperlink ref="F185" r:id="rId18" display="https://podminky.urs.cz/item/CS_URS_2021_01/59245226"/>
    <hyperlink ref="F194" r:id="rId19" display="https://podminky.urs.cz/item/CS_URS_2021_01/596211223"/>
    <hyperlink ref="F199" r:id="rId20" display="https://podminky.urs.cz/item/CS_URS_2021_01/59245020"/>
    <hyperlink ref="F204" r:id="rId21" display="https://podminky.urs.cz/item/CS_URS_2021_01/59245226"/>
    <hyperlink ref="F213" r:id="rId22" display="https://podminky.urs.cz/item/CS_URS_2021_01/596211224"/>
    <hyperlink ref="F218" r:id="rId23" display="https://podminky.urs.cz/item/CS_URS_2021_01/596211224"/>
    <hyperlink ref="F224" r:id="rId24" display="https://podminky.urs.cz/item/CS_URS_2021_01/899331111"/>
    <hyperlink ref="F226" r:id="rId25" display="https://podminky.urs.cz/item/CS_URS_2021_01/899431111"/>
    <hyperlink ref="F229" r:id="rId26" display="https://podminky.urs.cz/item/CS_URS_2021_01/916231213"/>
    <hyperlink ref="F234" r:id="rId27" display="https://podminky.urs.cz/item/CS_URS_2021_01/59217023"/>
    <hyperlink ref="F239" r:id="rId28" display="https://podminky.urs.cz/item/CS_URS_2021_01/916331112"/>
    <hyperlink ref="F244" r:id="rId29" display="https://podminky.urs.cz/item/CS_URS_2021_01/59217011"/>
    <hyperlink ref="F249" r:id="rId30" display="https://podminky.urs.cz/item/CS_URS_2021_01/916331112"/>
    <hyperlink ref="F254" r:id="rId31" display="https://podminky.urs.cz/item/CS_URS_2021_01/59217012"/>
    <hyperlink ref="F259" r:id="rId32" display="https://podminky.urs.cz/item/CS_URS_2021_01/916991121"/>
    <hyperlink ref="F264" r:id="rId33" display="https://podminky.urs.cz/item/CS_URS_2021_01/919726121"/>
    <hyperlink ref="F269" r:id="rId34" display="https://podminky.urs.cz/item/CS_URS_2021_01/919726201"/>
    <hyperlink ref="F275" r:id="rId35" display="https://podminky.urs.cz/item/CS_URS_2021_01/998223011"/>
    <hyperlink ref="F277" r:id="rId36" display="https://podminky.urs.cz/item/CS_URS_2021_01/998223091"/>
    <hyperlink ref="F281" r:id="rId37" display="https://podminky.urs.cz/item/CS_URS_2021_01/711161212"/>
  </hyperlinks>
  <pageMargins left="0.39375" right="0.39375" top="0.39375" bottom="0.39375" header="0" footer="0"/>
  <pageSetup orientation="portrait" blackAndWhite="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100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1" customFormat="1" ht="12" customHeight="1">
      <c r="B8" s="20"/>
      <c r="D8" s="30" t="s">
        <v>126</v>
      </c>
      <c r="L8" s="20"/>
    </row>
    <row r="9" s="2" customFormat="1" ht="23.25" customHeight="1">
      <c r="A9" s="37"/>
      <c r="B9" s="38"/>
      <c r="C9" s="37"/>
      <c r="D9" s="37"/>
      <c r="E9" s="121" t="s">
        <v>127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0" t="s">
        <v>128</v>
      </c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38"/>
      <c r="C11" s="37"/>
      <c r="D11" s="37"/>
      <c r="E11" s="61" t="s">
        <v>545</v>
      </c>
      <c r="F11" s="37"/>
      <c r="G11" s="37"/>
      <c r="H11" s="37"/>
      <c r="I11" s="37"/>
      <c r="J11" s="37"/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38"/>
      <c r="C13" s="37"/>
      <c r="D13" s="30" t="s">
        <v>19</v>
      </c>
      <c r="E13" s="37"/>
      <c r="F13" s="25" t="s">
        <v>20</v>
      </c>
      <c r="G13" s="37"/>
      <c r="H13" s="37"/>
      <c r="I13" s="30" t="s">
        <v>21</v>
      </c>
      <c r="J13" s="25" t="s">
        <v>22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23</v>
      </c>
      <c r="E14" s="37"/>
      <c r="F14" s="25" t="s">
        <v>24</v>
      </c>
      <c r="G14" s="37"/>
      <c r="H14" s="37"/>
      <c r="I14" s="30" t="s">
        <v>25</v>
      </c>
      <c r="J14" s="63" t="str">
        <f>'Rekapitulace stavby'!AN8</f>
        <v>4. 10. 2021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21.84" customHeight="1">
      <c r="A15" s="37"/>
      <c r="B15" s="38"/>
      <c r="C15" s="37"/>
      <c r="D15" s="24" t="s">
        <v>27</v>
      </c>
      <c r="E15" s="37"/>
      <c r="F15" s="32" t="s">
        <v>28</v>
      </c>
      <c r="G15" s="37"/>
      <c r="H15" s="37"/>
      <c r="I15" s="24" t="s">
        <v>29</v>
      </c>
      <c r="J15" s="32" t="s">
        <v>30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38"/>
      <c r="C16" s="37"/>
      <c r="D16" s="30" t="s">
        <v>31</v>
      </c>
      <c r="E16" s="37"/>
      <c r="F16" s="37"/>
      <c r="G16" s="37"/>
      <c r="H16" s="37"/>
      <c r="I16" s="30" t="s">
        <v>32</v>
      </c>
      <c r="J16" s="25" t="s">
        <v>33</v>
      </c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38"/>
      <c r="C17" s="37"/>
      <c r="D17" s="37"/>
      <c r="E17" s="25" t="s">
        <v>34</v>
      </c>
      <c r="F17" s="37"/>
      <c r="G17" s="37"/>
      <c r="H17" s="37"/>
      <c r="I17" s="30" t="s">
        <v>35</v>
      </c>
      <c r="J17" s="25" t="s">
        <v>36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38"/>
      <c r="C19" s="37"/>
      <c r="D19" s="30" t="s">
        <v>37</v>
      </c>
      <c r="E19" s="37"/>
      <c r="F19" s="37"/>
      <c r="G19" s="37"/>
      <c r="H19" s="37"/>
      <c r="I19" s="30" t="s">
        <v>32</v>
      </c>
      <c r="J19" s="31" t="str">
        <f>'Rekapitulace stavby'!AN13</f>
        <v>Vyplň údaj</v>
      </c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38"/>
      <c r="C20" s="37"/>
      <c r="D20" s="37"/>
      <c r="E20" s="31" t="str">
        <f>'Rekapitulace stavby'!E14</f>
        <v>Vyplň údaj</v>
      </c>
      <c r="F20" s="25"/>
      <c r="G20" s="25"/>
      <c r="H20" s="25"/>
      <c r="I20" s="30" t="s">
        <v>35</v>
      </c>
      <c r="J20" s="31" t="str">
        <f>'Rekapitulace stavby'!AN14</f>
        <v>Vyplň údaj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38"/>
      <c r="C22" s="37"/>
      <c r="D22" s="30" t="s">
        <v>39</v>
      </c>
      <c r="E22" s="37"/>
      <c r="F22" s="37"/>
      <c r="G22" s="37"/>
      <c r="H22" s="37"/>
      <c r="I22" s="30" t="s">
        <v>32</v>
      </c>
      <c r="J22" s="25" t="s">
        <v>40</v>
      </c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38"/>
      <c r="C23" s="37"/>
      <c r="D23" s="37"/>
      <c r="E23" s="25" t="s">
        <v>41</v>
      </c>
      <c r="F23" s="37"/>
      <c r="G23" s="37"/>
      <c r="H23" s="37"/>
      <c r="I23" s="30" t="s">
        <v>35</v>
      </c>
      <c r="J23" s="25" t="s">
        <v>42</v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38"/>
      <c r="C25" s="37"/>
      <c r="D25" s="30" t="s">
        <v>44</v>
      </c>
      <c r="E25" s="37"/>
      <c r="F25" s="37"/>
      <c r="G25" s="37"/>
      <c r="H25" s="37"/>
      <c r="I25" s="30" t="s">
        <v>32</v>
      </c>
      <c r="J25" s="25" t="str">
        <f>IF('Rekapitulace stavby'!AN19="","",'Rekapitulace stavby'!AN19)</f>
        <v/>
      </c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38"/>
      <c r="C26" s="37"/>
      <c r="D26" s="37"/>
      <c r="E26" s="25" t="str">
        <f>IF('Rekapitulace stavby'!E20="","",'Rekapitulace stavby'!E20)</f>
        <v xml:space="preserve"> </v>
      </c>
      <c r="F26" s="37"/>
      <c r="G26" s="37"/>
      <c r="H26" s="37"/>
      <c r="I26" s="30" t="s">
        <v>35</v>
      </c>
      <c r="J26" s="25" t="str">
        <f>IF('Rekapitulace stavby'!AN20="","",'Rekapitulace stavby'!AN20)</f>
        <v/>
      </c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1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38"/>
      <c r="C28" s="37"/>
      <c r="D28" s="30" t="s">
        <v>46</v>
      </c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23"/>
      <c r="B29" s="124"/>
      <c r="C29" s="123"/>
      <c r="D29" s="123"/>
      <c r="E29" s="35" t="s">
        <v>3</v>
      </c>
      <c r="F29" s="35"/>
      <c r="G29" s="35"/>
      <c r="H29" s="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26" t="s">
        <v>48</v>
      </c>
      <c r="E32" s="37"/>
      <c r="F32" s="37"/>
      <c r="G32" s="37"/>
      <c r="H32" s="37"/>
      <c r="I32" s="37"/>
      <c r="J32" s="89">
        <f>ROUND(J89, 2)</f>
        <v>0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83"/>
      <c r="E33" s="83"/>
      <c r="F33" s="83"/>
      <c r="G33" s="83"/>
      <c r="H33" s="83"/>
      <c r="I33" s="83"/>
      <c r="J33" s="83"/>
      <c r="K33" s="83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50</v>
      </c>
      <c r="G34" s="37"/>
      <c r="H34" s="37"/>
      <c r="I34" s="42" t="s">
        <v>49</v>
      </c>
      <c r="J34" s="42" t="s">
        <v>51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27" t="s">
        <v>52</v>
      </c>
      <c r="E35" s="30" t="s">
        <v>53</v>
      </c>
      <c r="F35" s="128">
        <f>ROUND((SUM(BE89:BE107)),  2)</f>
        <v>0</v>
      </c>
      <c r="G35" s="37"/>
      <c r="H35" s="37"/>
      <c r="I35" s="129">
        <v>0.20999999999999999</v>
      </c>
      <c r="J35" s="128">
        <f>ROUND(((SUM(BE89:BE107))*I35),  2)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30" t="s">
        <v>54</v>
      </c>
      <c r="F36" s="128">
        <f>ROUND((SUM(BF89:BF107)),  2)</f>
        <v>0</v>
      </c>
      <c r="G36" s="37"/>
      <c r="H36" s="37"/>
      <c r="I36" s="129">
        <v>0.14999999999999999</v>
      </c>
      <c r="J36" s="128">
        <f>ROUND(((SUM(BF89:BF107))*I36),  2)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55</v>
      </c>
      <c r="F37" s="128">
        <f>ROUND((SUM(BG89:BG107)),  2)</f>
        <v>0</v>
      </c>
      <c r="G37" s="37"/>
      <c r="H37" s="37"/>
      <c r="I37" s="129">
        <v>0.20999999999999999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0" t="s">
        <v>56</v>
      </c>
      <c r="F38" s="128">
        <f>ROUND((SUM(BH89:BH107)),  2)</f>
        <v>0</v>
      </c>
      <c r="G38" s="37"/>
      <c r="H38" s="37"/>
      <c r="I38" s="129">
        <v>0.14999999999999999</v>
      </c>
      <c r="J38" s="128">
        <f>0</f>
        <v>0</v>
      </c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30" t="s">
        <v>57</v>
      </c>
      <c r="F39" s="128">
        <f>ROUND((SUM(BI89:BI107)),  2)</f>
        <v>0</v>
      </c>
      <c r="G39" s="37"/>
      <c r="H39" s="37"/>
      <c r="I39" s="129">
        <v>0</v>
      </c>
      <c r="J39" s="128">
        <f>0</f>
        <v>0</v>
      </c>
      <c r="K39" s="37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0"/>
      <c r="D41" s="131" t="s">
        <v>58</v>
      </c>
      <c r="E41" s="75"/>
      <c r="F41" s="75"/>
      <c r="G41" s="132" t="s">
        <v>59</v>
      </c>
      <c r="H41" s="133" t="s">
        <v>60</v>
      </c>
      <c r="I41" s="75"/>
      <c r="J41" s="134">
        <f>SUM(J32:J39)</f>
        <v>0</v>
      </c>
      <c r="K41" s="135"/>
      <c r="L41" s="12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2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hidden="1" s="2" customFormat="1" ht="6.96" customHeight="1">
      <c r="A46" s="3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24.96" customHeight="1">
      <c r="A47" s="37"/>
      <c r="B47" s="38"/>
      <c r="C47" s="21" t="s">
        <v>130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17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26.25" customHeight="1">
      <c r="A50" s="37"/>
      <c r="B50" s="38"/>
      <c r="C50" s="37"/>
      <c r="D50" s="37"/>
      <c r="E50" s="121" t="str">
        <f>E7</f>
        <v>Nový Bydžov - rekonstrukce ul. Metličanská II. a III. etapa A (vlevo ve směru staničení)</v>
      </c>
      <c r="F50" s="30"/>
      <c r="G50" s="30"/>
      <c r="H50" s="30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1" customFormat="1" ht="12" customHeight="1">
      <c r="B51" s="20"/>
      <c r="C51" s="30" t="s">
        <v>126</v>
      </c>
      <c r="L51" s="20"/>
    </row>
    <row r="52" hidden="1" s="2" customFormat="1" ht="23.25" customHeight="1">
      <c r="A52" s="37"/>
      <c r="B52" s="38"/>
      <c r="C52" s="37"/>
      <c r="D52" s="37"/>
      <c r="E52" s="121" t="s">
        <v>127</v>
      </c>
      <c r="F52" s="37"/>
      <c r="G52" s="37"/>
      <c r="H52" s="37"/>
      <c r="I52" s="37"/>
      <c r="J52" s="37"/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12" customHeight="1">
      <c r="A53" s="37"/>
      <c r="B53" s="38"/>
      <c r="C53" s="30" t="s">
        <v>128</v>
      </c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6.5" customHeight="1">
      <c r="A54" s="37"/>
      <c r="B54" s="38"/>
      <c r="C54" s="37"/>
      <c r="D54" s="37"/>
      <c r="E54" s="61" t="str">
        <f>E11</f>
        <v>2021_27_01_c - B - Vedlejší a ostatní náklady</v>
      </c>
      <c r="F54" s="37"/>
      <c r="G54" s="37"/>
      <c r="H54" s="37"/>
      <c r="I54" s="37"/>
      <c r="J54" s="37"/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6.96" customHeight="1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2" customHeight="1">
      <c r="A56" s="37"/>
      <c r="B56" s="38"/>
      <c r="C56" s="30" t="s">
        <v>23</v>
      </c>
      <c r="D56" s="37"/>
      <c r="E56" s="37"/>
      <c r="F56" s="25" t="str">
        <f>F14</f>
        <v>Nový Bydžov</v>
      </c>
      <c r="G56" s="37"/>
      <c r="H56" s="37"/>
      <c r="I56" s="30" t="s">
        <v>25</v>
      </c>
      <c r="J56" s="63" t="str">
        <f>IF(J14="","",J14)</f>
        <v>4. 10. 2021</v>
      </c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6.96" customHeight="1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5.15" customHeight="1">
      <c r="A58" s="37"/>
      <c r="B58" s="38"/>
      <c r="C58" s="30" t="s">
        <v>31</v>
      </c>
      <c r="D58" s="37"/>
      <c r="E58" s="37"/>
      <c r="F58" s="25" t="str">
        <f>E17</f>
        <v>Město Nový Bydžov</v>
      </c>
      <c r="G58" s="37"/>
      <c r="H58" s="37"/>
      <c r="I58" s="30" t="s">
        <v>39</v>
      </c>
      <c r="J58" s="35" t="str">
        <f>E23</f>
        <v>VIAPROJEKT s.r.o.</v>
      </c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15.15" customHeight="1">
      <c r="A59" s="37"/>
      <c r="B59" s="38"/>
      <c r="C59" s="30" t="s">
        <v>37</v>
      </c>
      <c r="D59" s="37"/>
      <c r="E59" s="37"/>
      <c r="F59" s="25" t="str">
        <f>IF(E20="","",E20)</f>
        <v>Vyplň údaj</v>
      </c>
      <c r="G59" s="37"/>
      <c r="H59" s="37"/>
      <c r="I59" s="30" t="s">
        <v>44</v>
      </c>
      <c r="J59" s="35" t="str">
        <f>E26</f>
        <v xml:space="preserve"> 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idden="1" s="2" customFormat="1" ht="10.32" customHeight="1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122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idden="1" s="2" customFormat="1" ht="29.28" customHeight="1">
      <c r="A61" s="37"/>
      <c r="B61" s="38"/>
      <c r="C61" s="136" t="s">
        <v>131</v>
      </c>
      <c r="D61" s="130"/>
      <c r="E61" s="130"/>
      <c r="F61" s="130"/>
      <c r="G61" s="130"/>
      <c r="H61" s="130"/>
      <c r="I61" s="130"/>
      <c r="J61" s="137" t="s">
        <v>132</v>
      </c>
      <c r="K61" s="130"/>
      <c r="L61" s="12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 s="2" customFormat="1" ht="10.32" customHeight="1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122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idden="1" s="2" customFormat="1" ht="22.8" customHeight="1">
      <c r="A63" s="37"/>
      <c r="B63" s="38"/>
      <c r="C63" s="138" t="s">
        <v>80</v>
      </c>
      <c r="D63" s="37"/>
      <c r="E63" s="37"/>
      <c r="F63" s="37"/>
      <c r="G63" s="37"/>
      <c r="H63" s="37"/>
      <c r="I63" s="37"/>
      <c r="J63" s="89">
        <f>J89</f>
        <v>0</v>
      </c>
      <c r="K63" s="37"/>
      <c r="L63" s="122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7" t="s">
        <v>133</v>
      </c>
    </row>
    <row r="64" hidden="1" s="9" customFormat="1" ht="24.96" customHeight="1">
      <c r="A64" s="9"/>
      <c r="B64" s="139"/>
      <c r="C64" s="9"/>
      <c r="D64" s="140" t="s">
        <v>546</v>
      </c>
      <c r="E64" s="141"/>
      <c r="F64" s="141"/>
      <c r="G64" s="141"/>
      <c r="H64" s="141"/>
      <c r="I64" s="141"/>
      <c r="J64" s="142">
        <f>J90</f>
        <v>0</v>
      </c>
      <c r="K64" s="9"/>
      <c r="L64" s="13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43"/>
      <c r="C65" s="10"/>
      <c r="D65" s="144" t="s">
        <v>547</v>
      </c>
      <c r="E65" s="145"/>
      <c r="F65" s="145"/>
      <c r="G65" s="145"/>
      <c r="H65" s="145"/>
      <c r="I65" s="145"/>
      <c r="J65" s="146">
        <f>J91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548</v>
      </c>
      <c r="E66" s="145"/>
      <c r="F66" s="145"/>
      <c r="G66" s="145"/>
      <c r="H66" s="145"/>
      <c r="I66" s="145"/>
      <c r="J66" s="146">
        <f>J97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43"/>
      <c r="C67" s="10"/>
      <c r="D67" s="144" t="s">
        <v>549</v>
      </c>
      <c r="E67" s="145"/>
      <c r="F67" s="145"/>
      <c r="G67" s="145"/>
      <c r="H67" s="145"/>
      <c r="I67" s="145"/>
      <c r="J67" s="146">
        <f>J102</f>
        <v>0</v>
      </c>
      <c r="K67" s="10"/>
      <c r="L67" s="14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2" customFormat="1" ht="21.84" customHeight="1">
      <c r="A68" s="37"/>
      <c r="B68" s="38"/>
      <c r="C68" s="37"/>
      <c r="D68" s="37"/>
      <c r="E68" s="37"/>
      <c r="F68" s="37"/>
      <c r="G68" s="37"/>
      <c r="H68" s="37"/>
      <c r="I68" s="37"/>
      <c r="J68" s="37"/>
      <c r="K68" s="37"/>
      <c r="L68" s="122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hidden="1" s="2" customFormat="1" ht="6.96" customHeight="1">
      <c r="A69" s="37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122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hidden="1"/>
    <row r="71" hidden="1"/>
    <row r="72" hidden="1"/>
    <row r="73" s="2" customFormat="1" ht="6.96" customHeight="1">
      <c r="A73" s="37"/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122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24.96" customHeight="1">
      <c r="A74" s="37"/>
      <c r="B74" s="38"/>
      <c r="C74" s="21" t="s">
        <v>137</v>
      </c>
      <c r="D74" s="37"/>
      <c r="E74" s="37"/>
      <c r="F74" s="37"/>
      <c r="G74" s="37"/>
      <c r="H74" s="37"/>
      <c r="I74" s="37"/>
      <c r="J74" s="37"/>
      <c r="K74" s="37"/>
      <c r="L74" s="12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6.96" customHeight="1">
      <c r="A75" s="37"/>
      <c r="B75" s="38"/>
      <c r="C75" s="37"/>
      <c r="D75" s="37"/>
      <c r="E75" s="37"/>
      <c r="F75" s="37"/>
      <c r="G75" s="37"/>
      <c r="H75" s="37"/>
      <c r="I75" s="37"/>
      <c r="J75" s="37"/>
      <c r="K75" s="37"/>
      <c r="L75" s="12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12" customHeight="1">
      <c r="A76" s="37"/>
      <c r="B76" s="38"/>
      <c r="C76" s="30" t="s">
        <v>17</v>
      </c>
      <c r="D76" s="37"/>
      <c r="E76" s="37"/>
      <c r="F76" s="37"/>
      <c r="G76" s="37"/>
      <c r="H76" s="37"/>
      <c r="I76" s="37"/>
      <c r="J76" s="37"/>
      <c r="K76" s="3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26.25" customHeight="1">
      <c r="A77" s="37"/>
      <c r="B77" s="38"/>
      <c r="C77" s="37"/>
      <c r="D77" s="37"/>
      <c r="E77" s="121" t="str">
        <f>E7</f>
        <v>Nový Bydžov - rekonstrukce ul. Metličanská II. a III. etapa A (vlevo ve směru staničení)</v>
      </c>
      <c r="F77" s="30"/>
      <c r="G77" s="30"/>
      <c r="H77" s="30"/>
      <c r="I77" s="37"/>
      <c r="J77" s="37"/>
      <c r="K77" s="37"/>
      <c r="L77" s="12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1" customFormat="1" ht="12" customHeight="1">
      <c r="B78" s="20"/>
      <c r="C78" s="30" t="s">
        <v>126</v>
      </c>
      <c r="L78" s="20"/>
    </row>
    <row r="79" s="2" customFormat="1" ht="23.25" customHeight="1">
      <c r="A79" s="37"/>
      <c r="B79" s="38"/>
      <c r="C79" s="37"/>
      <c r="D79" s="37"/>
      <c r="E79" s="121" t="s">
        <v>127</v>
      </c>
      <c r="F79" s="37"/>
      <c r="G79" s="37"/>
      <c r="H79" s="37"/>
      <c r="I79" s="37"/>
      <c r="J79" s="37"/>
      <c r="K79" s="37"/>
      <c r="L79" s="12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2" customHeight="1">
      <c r="A80" s="37"/>
      <c r="B80" s="38"/>
      <c r="C80" s="30" t="s">
        <v>128</v>
      </c>
      <c r="D80" s="37"/>
      <c r="E80" s="37"/>
      <c r="F80" s="37"/>
      <c r="G80" s="37"/>
      <c r="H80" s="37"/>
      <c r="I80" s="37"/>
      <c r="J80" s="37"/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6.5" customHeight="1">
      <c r="A81" s="37"/>
      <c r="B81" s="38"/>
      <c r="C81" s="37"/>
      <c r="D81" s="37"/>
      <c r="E81" s="61" t="str">
        <f>E11</f>
        <v>2021_27_01_c - B - Vedlejší a ostatní náklady</v>
      </c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6.96" customHeight="1">
      <c r="A82" s="37"/>
      <c r="B82" s="38"/>
      <c r="C82" s="37"/>
      <c r="D82" s="37"/>
      <c r="E82" s="37"/>
      <c r="F82" s="37"/>
      <c r="G82" s="37"/>
      <c r="H82" s="37"/>
      <c r="I82" s="37"/>
      <c r="J82" s="37"/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12" customHeight="1">
      <c r="A83" s="37"/>
      <c r="B83" s="38"/>
      <c r="C83" s="30" t="s">
        <v>23</v>
      </c>
      <c r="D83" s="37"/>
      <c r="E83" s="37"/>
      <c r="F83" s="25" t="str">
        <f>F14</f>
        <v>Nový Bydžov</v>
      </c>
      <c r="G83" s="37"/>
      <c r="H83" s="37"/>
      <c r="I83" s="30" t="s">
        <v>25</v>
      </c>
      <c r="J83" s="63" t="str">
        <f>IF(J14="","",J14)</f>
        <v>4. 10. 2021</v>
      </c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6.96" customHeight="1">
      <c r="A84" s="37"/>
      <c r="B84" s="38"/>
      <c r="C84" s="37"/>
      <c r="D84" s="37"/>
      <c r="E84" s="37"/>
      <c r="F84" s="37"/>
      <c r="G84" s="37"/>
      <c r="H84" s="37"/>
      <c r="I84" s="37"/>
      <c r="J84" s="37"/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5.15" customHeight="1">
      <c r="A85" s="37"/>
      <c r="B85" s="38"/>
      <c r="C85" s="30" t="s">
        <v>31</v>
      </c>
      <c r="D85" s="37"/>
      <c r="E85" s="37"/>
      <c r="F85" s="25" t="str">
        <f>E17</f>
        <v>Město Nový Bydžov</v>
      </c>
      <c r="G85" s="37"/>
      <c r="H85" s="37"/>
      <c r="I85" s="30" t="s">
        <v>39</v>
      </c>
      <c r="J85" s="35" t="str">
        <f>E23</f>
        <v>VIAPROJEKT s.r.o.</v>
      </c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5.15" customHeight="1">
      <c r="A86" s="37"/>
      <c r="B86" s="38"/>
      <c r="C86" s="30" t="s">
        <v>37</v>
      </c>
      <c r="D86" s="37"/>
      <c r="E86" s="37"/>
      <c r="F86" s="25" t="str">
        <f>IF(E20="","",E20)</f>
        <v>Vyplň údaj</v>
      </c>
      <c r="G86" s="37"/>
      <c r="H86" s="37"/>
      <c r="I86" s="30" t="s">
        <v>44</v>
      </c>
      <c r="J86" s="35" t="str">
        <f>E26</f>
        <v xml:space="preserve"> </v>
      </c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0.32" customHeight="1">
      <c r="A87" s="37"/>
      <c r="B87" s="38"/>
      <c r="C87" s="37"/>
      <c r="D87" s="37"/>
      <c r="E87" s="37"/>
      <c r="F87" s="37"/>
      <c r="G87" s="37"/>
      <c r="H87" s="37"/>
      <c r="I87" s="37"/>
      <c r="J87" s="37"/>
      <c r="K87" s="37"/>
      <c r="L87" s="12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11" customFormat="1" ht="29.28" customHeight="1">
      <c r="A88" s="147"/>
      <c r="B88" s="148"/>
      <c r="C88" s="149" t="s">
        <v>138</v>
      </c>
      <c r="D88" s="150" t="s">
        <v>67</v>
      </c>
      <c r="E88" s="150" t="s">
        <v>63</v>
      </c>
      <c r="F88" s="150" t="s">
        <v>64</v>
      </c>
      <c r="G88" s="150" t="s">
        <v>139</v>
      </c>
      <c r="H88" s="150" t="s">
        <v>140</v>
      </c>
      <c r="I88" s="150" t="s">
        <v>141</v>
      </c>
      <c r="J88" s="151" t="s">
        <v>132</v>
      </c>
      <c r="K88" s="152" t="s">
        <v>142</v>
      </c>
      <c r="L88" s="153"/>
      <c r="M88" s="79" t="s">
        <v>3</v>
      </c>
      <c r="N88" s="80" t="s">
        <v>52</v>
      </c>
      <c r="O88" s="80" t="s">
        <v>143</v>
      </c>
      <c r="P88" s="80" t="s">
        <v>144</v>
      </c>
      <c r="Q88" s="80" t="s">
        <v>145</v>
      </c>
      <c r="R88" s="80" t="s">
        <v>146</v>
      </c>
      <c r="S88" s="80" t="s">
        <v>147</v>
      </c>
      <c r="T88" s="81" t="s">
        <v>148</v>
      </c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="2" customFormat="1" ht="22.8" customHeight="1">
      <c r="A89" s="37"/>
      <c r="B89" s="38"/>
      <c r="C89" s="86" t="s">
        <v>149</v>
      </c>
      <c r="D89" s="37"/>
      <c r="E89" s="37"/>
      <c r="F89" s="37"/>
      <c r="G89" s="37"/>
      <c r="H89" s="37"/>
      <c r="I89" s="37"/>
      <c r="J89" s="154">
        <f>BK89</f>
        <v>0</v>
      </c>
      <c r="K89" s="37"/>
      <c r="L89" s="38"/>
      <c r="M89" s="82"/>
      <c r="N89" s="67"/>
      <c r="O89" s="83"/>
      <c r="P89" s="155">
        <f>P90</f>
        <v>0</v>
      </c>
      <c r="Q89" s="83"/>
      <c r="R89" s="155">
        <f>R90</f>
        <v>0</v>
      </c>
      <c r="S89" s="83"/>
      <c r="T89" s="156">
        <f>T90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T89" s="17" t="s">
        <v>81</v>
      </c>
      <c r="AU89" s="17" t="s">
        <v>133</v>
      </c>
      <c r="BK89" s="157">
        <f>BK90</f>
        <v>0</v>
      </c>
    </row>
    <row r="90" s="12" customFormat="1" ht="25.92" customHeight="1">
      <c r="A90" s="12"/>
      <c r="B90" s="158"/>
      <c r="C90" s="12"/>
      <c r="D90" s="159" t="s">
        <v>81</v>
      </c>
      <c r="E90" s="160" t="s">
        <v>550</v>
      </c>
      <c r="F90" s="160" t="s">
        <v>551</v>
      </c>
      <c r="G90" s="12"/>
      <c r="H90" s="12"/>
      <c r="I90" s="161"/>
      <c r="J90" s="162">
        <f>BK90</f>
        <v>0</v>
      </c>
      <c r="K90" s="12"/>
      <c r="L90" s="158"/>
      <c r="M90" s="163"/>
      <c r="N90" s="164"/>
      <c r="O90" s="164"/>
      <c r="P90" s="165">
        <f>P91+P97+P102</f>
        <v>0</v>
      </c>
      <c r="Q90" s="164"/>
      <c r="R90" s="165">
        <f>R91+R97+R102</f>
        <v>0</v>
      </c>
      <c r="S90" s="164"/>
      <c r="T90" s="166">
        <f>T91+T97+T102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59" t="s">
        <v>182</v>
      </c>
      <c r="AT90" s="167" t="s">
        <v>81</v>
      </c>
      <c r="AU90" s="167" t="s">
        <v>82</v>
      </c>
      <c r="AY90" s="159" t="s">
        <v>152</v>
      </c>
      <c r="BK90" s="168">
        <f>BK91+BK97+BK102</f>
        <v>0</v>
      </c>
    </row>
    <row r="91" s="12" customFormat="1" ht="22.8" customHeight="1">
      <c r="A91" s="12"/>
      <c r="B91" s="158"/>
      <c r="C91" s="12"/>
      <c r="D91" s="159" t="s">
        <v>81</v>
      </c>
      <c r="E91" s="169" t="s">
        <v>552</v>
      </c>
      <c r="F91" s="169" t="s">
        <v>553</v>
      </c>
      <c r="G91" s="12"/>
      <c r="H91" s="12"/>
      <c r="I91" s="161"/>
      <c r="J91" s="170">
        <f>BK91</f>
        <v>0</v>
      </c>
      <c r="K91" s="12"/>
      <c r="L91" s="158"/>
      <c r="M91" s="163"/>
      <c r="N91" s="164"/>
      <c r="O91" s="164"/>
      <c r="P91" s="165">
        <f>SUM(P92:P96)</f>
        <v>0</v>
      </c>
      <c r="Q91" s="164"/>
      <c r="R91" s="165">
        <f>SUM(R92:R96)</f>
        <v>0</v>
      </c>
      <c r="S91" s="164"/>
      <c r="T91" s="166">
        <f>SUM(T92:T96)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59" t="s">
        <v>182</v>
      </c>
      <c r="AT91" s="167" t="s">
        <v>81</v>
      </c>
      <c r="AU91" s="167" t="s">
        <v>89</v>
      </c>
      <c r="AY91" s="159" t="s">
        <v>152</v>
      </c>
      <c r="BK91" s="168">
        <f>SUM(BK92:BK96)</f>
        <v>0</v>
      </c>
    </row>
    <row r="92" s="2" customFormat="1" ht="16.5" customHeight="1">
      <c r="A92" s="37"/>
      <c r="B92" s="171"/>
      <c r="C92" s="172" t="s">
        <v>89</v>
      </c>
      <c r="D92" s="172" t="s">
        <v>154</v>
      </c>
      <c r="E92" s="173" t="s">
        <v>554</v>
      </c>
      <c r="F92" s="174" t="s">
        <v>553</v>
      </c>
      <c r="G92" s="175" t="s">
        <v>555</v>
      </c>
      <c r="H92" s="176">
        <v>1</v>
      </c>
      <c r="I92" s="177"/>
      <c r="J92" s="178">
        <f>ROUND(I92*H92,2)</f>
        <v>0</v>
      </c>
      <c r="K92" s="179"/>
      <c r="L92" s="38"/>
      <c r="M92" s="180" t="s">
        <v>3</v>
      </c>
      <c r="N92" s="181" t="s">
        <v>53</v>
      </c>
      <c r="O92" s="71"/>
      <c r="P92" s="182">
        <f>O92*H92</f>
        <v>0</v>
      </c>
      <c r="Q92" s="182">
        <v>0</v>
      </c>
      <c r="R92" s="182">
        <f>Q92*H92</f>
        <v>0</v>
      </c>
      <c r="S92" s="182">
        <v>0</v>
      </c>
      <c r="T92" s="183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4" t="s">
        <v>556</v>
      </c>
      <c r="AT92" s="184" t="s">
        <v>154</v>
      </c>
      <c r="AU92" s="184" t="s">
        <v>22</v>
      </c>
      <c r="AY92" s="17" t="s">
        <v>152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17" t="s">
        <v>89</v>
      </c>
      <c r="BK92" s="185">
        <f>ROUND(I92*H92,2)</f>
        <v>0</v>
      </c>
      <c r="BL92" s="17" t="s">
        <v>556</v>
      </c>
      <c r="BM92" s="184" t="s">
        <v>557</v>
      </c>
    </row>
    <row r="93" s="2" customFormat="1">
      <c r="A93" s="37"/>
      <c r="B93" s="38"/>
      <c r="C93" s="37"/>
      <c r="D93" s="186" t="s">
        <v>160</v>
      </c>
      <c r="E93" s="37"/>
      <c r="F93" s="187" t="s">
        <v>558</v>
      </c>
      <c r="G93" s="37"/>
      <c r="H93" s="37"/>
      <c r="I93" s="188"/>
      <c r="J93" s="37"/>
      <c r="K93" s="37"/>
      <c r="L93" s="38"/>
      <c r="M93" s="189"/>
      <c r="N93" s="190"/>
      <c r="O93" s="71"/>
      <c r="P93" s="71"/>
      <c r="Q93" s="71"/>
      <c r="R93" s="71"/>
      <c r="S93" s="71"/>
      <c r="T93" s="72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17" t="s">
        <v>160</v>
      </c>
      <c r="AU93" s="17" t="s">
        <v>22</v>
      </c>
    </row>
    <row r="94" s="2" customFormat="1">
      <c r="A94" s="37"/>
      <c r="B94" s="38"/>
      <c r="C94" s="37"/>
      <c r="D94" s="191" t="s">
        <v>162</v>
      </c>
      <c r="E94" s="37"/>
      <c r="F94" s="192" t="s">
        <v>559</v>
      </c>
      <c r="G94" s="37"/>
      <c r="H94" s="37"/>
      <c r="I94" s="188"/>
      <c r="J94" s="37"/>
      <c r="K94" s="37"/>
      <c r="L94" s="38"/>
      <c r="M94" s="189"/>
      <c r="N94" s="190"/>
      <c r="O94" s="71"/>
      <c r="P94" s="71"/>
      <c r="Q94" s="71"/>
      <c r="R94" s="71"/>
      <c r="S94" s="71"/>
      <c r="T94" s="72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7" t="s">
        <v>162</v>
      </c>
      <c r="AU94" s="17" t="s">
        <v>22</v>
      </c>
    </row>
    <row r="95" s="13" customFormat="1">
      <c r="A95" s="13"/>
      <c r="B95" s="193"/>
      <c r="C95" s="13"/>
      <c r="D95" s="191" t="s">
        <v>164</v>
      </c>
      <c r="E95" s="194" t="s">
        <v>3</v>
      </c>
      <c r="F95" s="195" t="s">
        <v>89</v>
      </c>
      <c r="G95" s="13"/>
      <c r="H95" s="196">
        <v>1</v>
      </c>
      <c r="I95" s="197"/>
      <c r="J95" s="13"/>
      <c r="K95" s="13"/>
      <c r="L95" s="193"/>
      <c r="M95" s="198"/>
      <c r="N95" s="199"/>
      <c r="O95" s="199"/>
      <c r="P95" s="199"/>
      <c r="Q95" s="199"/>
      <c r="R95" s="199"/>
      <c r="S95" s="199"/>
      <c r="T95" s="20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194" t="s">
        <v>164</v>
      </c>
      <c r="AU95" s="194" t="s">
        <v>22</v>
      </c>
      <c r="AV95" s="13" t="s">
        <v>22</v>
      </c>
      <c r="AW95" s="13" t="s">
        <v>43</v>
      </c>
      <c r="AX95" s="13" t="s">
        <v>82</v>
      </c>
      <c r="AY95" s="194" t="s">
        <v>152</v>
      </c>
    </row>
    <row r="96" s="14" customFormat="1">
      <c r="A96" s="14"/>
      <c r="B96" s="201"/>
      <c r="C96" s="14"/>
      <c r="D96" s="191" t="s">
        <v>164</v>
      </c>
      <c r="E96" s="202" t="s">
        <v>3</v>
      </c>
      <c r="F96" s="203" t="s">
        <v>166</v>
      </c>
      <c r="G96" s="14"/>
      <c r="H96" s="204">
        <v>1</v>
      </c>
      <c r="I96" s="205"/>
      <c r="J96" s="14"/>
      <c r="K96" s="14"/>
      <c r="L96" s="201"/>
      <c r="M96" s="206"/>
      <c r="N96" s="207"/>
      <c r="O96" s="207"/>
      <c r="P96" s="207"/>
      <c r="Q96" s="207"/>
      <c r="R96" s="207"/>
      <c r="S96" s="207"/>
      <c r="T96" s="20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02" t="s">
        <v>164</v>
      </c>
      <c r="AU96" s="202" t="s">
        <v>22</v>
      </c>
      <c r="AV96" s="14" t="s">
        <v>158</v>
      </c>
      <c r="AW96" s="14" t="s">
        <v>43</v>
      </c>
      <c r="AX96" s="14" t="s">
        <v>89</v>
      </c>
      <c r="AY96" s="202" t="s">
        <v>152</v>
      </c>
    </row>
    <row r="97" s="12" customFormat="1" ht="22.8" customHeight="1">
      <c r="A97" s="12"/>
      <c r="B97" s="158"/>
      <c r="C97" s="12"/>
      <c r="D97" s="159" t="s">
        <v>81</v>
      </c>
      <c r="E97" s="169" t="s">
        <v>560</v>
      </c>
      <c r="F97" s="169" t="s">
        <v>561</v>
      </c>
      <c r="G97" s="12"/>
      <c r="H97" s="12"/>
      <c r="I97" s="161"/>
      <c r="J97" s="170">
        <f>BK97</f>
        <v>0</v>
      </c>
      <c r="K97" s="12"/>
      <c r="L97" s="158"/>
      <c r="M97" s="163"/>
      <c r="N97" s="164"/>
      <c r="O97" s="164"/>
      <c r="P97" s="165">
        <f>SUM(P98:P101)</f>
        <v>0</v>
      </c>
      <c r="Q97" s="164"/>
      <c r="R97" s="165">
        <f>SUM(R98:R101)</f>
        <v>0</v>
      </c>
      <c r="S97" s="164"/>
      <c r="T97" s="166">
        <f>SUM(T98:T101)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159" t="s">
        <v>182</v>
      </c>
      <c r="AT97" s="167" t="s">
        <v>81</v>
      </c>
      <c r="AU97" s="167" t="s">
        <v>89</v>
      </c>
      <c r="AY97" s="159" t="s">
        <v>152</v>
      </c>
      <c r="BK97" s="168">
        <f>SUM(BK98:BK101)</f>
        <v>0</v>
      </c>
    </row>
    <row r="98" s="2" customFormat="1" ht="16.5" customHeight="1">
      <c r="A98" s="37"/>
      <c r="B98" s="171"/>
      <c r="C98" s="172" t="s">
        <v>22</v>
      </c>
      <c r="D98" s="172" t="s">
        <v>154</v>
      </c>
      <c r="E98" s="173" t="s">
        <v>562</v>
      </c>
      <c r="F98" s="174" t="s">
        <v>563</v>
      </c>
      <c r="G98" s="175" t="s">
        <v>259</v>
      </c>
      <c r="H98" s="176">
        <v>4</v>
      </c>
      <c r="I98" s="177"/>
      <c r="J98" s="178">
        <f>ROUND(I98*H98,2)</f>
        <v>0</v>
      </c>
      <c r="K98" s="179"/>
      <c r="L98" s="38"/>
      <c r="M98" s="180" t="s">
        <v>3</v>
      </c>
      <c r="N98" s="181" t="s">
        <v>53</v>
      </c>
      <c r="O98" s="71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4" t="s">
        <v>556</v>
      </c>
      <c r="AT98" s="184" t="s">
        <v>154</v>
      </c>
      <c r="AU98" s="184" t="s">
        <v>22</v>
      </c>
      <c r="AY98" s="17" t="s">
        <v>152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7" t="s">
        <v>89</v>
      </c>
      <c r="BK98" s="185">
        <f>ROUND(I98*H98,2)</f>
        <v>0</v>
      </c>
      <c r="BL98" s="17" t="s">
        <v>556</v>
      </c>
      <c r="BM98" s="184" t="s">
        <v>564</v>
      </c>
    </row>
    <row r="99" s="2" customFormat="1">
      <c r="A99" s="37"/>
      <c r="B99" s="38"/>
      <c r="C99" s="37"/>
      <c r="D99" s="186" t="s">
        <v>160</v>
      </c>
      <c r="E99" s="37"/>
      <c r="F99" s="187" t="s">
        <v>565</v>
      </c>
      <c r="G99" s="37"/>
      <c r="H99" s="37"/>
      <c r="I99" s="188"/>
      <c r="J99" s="37"/>
      <c r="K99" s="37"/>
      <c r="L99" s="38"/>
      <c r="M99" s="189"/>
      <c r="N99" s="190"/>
      <c r="O99" s="71"/>
      <c r="P99" s="71"/>
      <c r="Q99" s="71"/>
      <c r="R99" s="71"/>
      <c r="S99" s="71"/>
      <c r="T99" s="72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T99" s="17" t="s">
        <v>160</v>
      </c>
      <c r="AU99" s="17" t="s">
        <v>22</v>
      </c>
    </row>
    <row r="100" s="2" customFormat="1" ht="16.5" customHeight="1">
      <c r="A100" s="37"/>
      <c r="B100" s="171"/>
      <c r="C100" s="172" t="s">
        <v>170</v>
      </c>
      <c r="D100" s="172" t="s">
        <v>154</v>
      </c>
      <c r="E100" s="173" t="s">
        <v>566</v>
      </c>
      <c r="F100" s="174" t="s">
        <v>567</v>
      </c>
      <c r="G100" s="175" t="s">
        <v>555</v>
      </c>
      <c r="H100" s="176">
        <v>1</v>
      </c>
      <c r="I100" s="177"/>
      <c r="J100" s="178">
        <f>ROUND(I100*H100,2)</f>
        <v>0</v>
      </c>
      <c r="K100" s="179"/>
      <c r="L100" s="38"/>
      <c r="M100" s="180" t="s">
        <v>3</v>
      </c>
      <c r="N100" s="181" t="s">
        <v>53</v>
      </c>
      <c r="O100" s="71"/>
      <c r="P100" s="182">
        <f>O100*H100</f>
        <v>0</v>
      </c>
      <c r="Q100" s="182">
        <v>0</v>
      </c>
      <c r="R100" s="182">
        <f>Q100*H100</f>
        <v>0</v>
      </c>
      <c r="S100" s="182">
        <v>0</v>
      </c>
      <c r="T100" s="183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4" t="s">
        <v>556</v>
      </c>
      <c r="AT100" s="184" t="s">
        <v>154</v>
      </c>
      <c r="AU100" s="184" t="s">
        <v>22</v>
      </c>
      <c r="AY100" s="17" t="s">
        <v>152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17" t="s">
        <v>89</v>
      </c>
      <c r="BK100" s="185">
        <f>ROUND(I100*H100,2)</f>
        <v>0</v>
      </c>
      <c r="BL100" s="17" t="s">
        <v>556</v>
      </c>
      <c r="BM100" s="184" t="s">
        <v>568</v>
      </c>
    </row>
    <row r="101" s="2" customFormat="1">
      <c r="A101" s="37"/>
      <c r="B101" s="38"/>
      <c r="C101" s="37"/>
      <c r="D101" s="186" t="s">
        <v>160</v>
      </c>
      <c r="E101" s="37"/>
      <c r="F101" s="187" t="s">
        <v>569</v>
      </c>
      <c r="G101" s="37"/>
      <c r="H101" s="37"/>
      <c r="I101" s="188"/>
      <c r="J101" s="37"/>
      <c r="K101" s="37"/>
      <c r="L101" s="38"/>
      <c r="M101" s="189"/>
      <c r="N101" s="190"/>
      <c r="O101" s="71"/>
      <c r="P101" s="71"/>
      <c r="Q101" s="71"/>
      <c r="R101" s="71"/>
      <c r="S101" s="71"/>
      <c r="T101" s="72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T101" s="17" t="s">
        <v>160</v>
      </c>
      <c r="AU101" s="17" t="s">
        <v>22</v>
      </c>
    </row>
    <row r="102" s="12" customFormat="1" ht="22.8" customHeight="1">
      <c r="A102" s="12"/>
      <c r="B102" s="158"/>
      <c r="C102" s="12"/>
      <c r="D102" s="159" t="s">
        <v>81</v>
      </c>
      <c r="E102" s="169" t="s">
        <v>570</v>
      </c>
      <c r="F102" s="169" t="s">
        <v>571</v>
      </c>
      <c r="G102" s="12"/>
      <c r="H102" s="12"/>
      <c r="I102" s="161"/>
      <c r="J102" s="170">
        <f>BK102</f>
        <v>0</v>
      </c>
      <c r="K102" s="12"/>
      <c r="L102" s="158"/>
      <c r="M102" s="163"/>
      <c r="N102" s="164"/>
      <c r="O102" s="164"/>
      <c r="P102" s="165">
        <f>SUM(P103:P107)</f>
        <v>0</v>
      </c>
      <c r="Q102" s="164"/>
      <c r="R102" s="165">
        <f>SUM(R103:R107)</f>
        <v>0</v>
      </c>
      <c r="S102" s="164"/>
      <c r="T102" s="166">
        <f>SUM(T103:T107)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59" t="s">
        <v>182</v>
      </c>
      <c r="AT102" s="167" t="s">
        <v>81</v>
      </c>
      <c r="AU102" s="167" t="s">
        <v>89</v>
      </c>
      <c r="AY102" s="159" t="s">
        <v>152</v>
      </c>
      <c r="BK102" s="168">
        <f>SUM(BK103:BK107)</f>
        <v>0</v>
      </c>
    </row>
    <row r="103" s="2" customFormat="1" ht="16.5" customHeight="1">
      <c r="A103" s="37"/>
      <c r="B103" s="171"/>
      <c r="C103" s="172" t="s">
        <v>158</v>
      </c>
      <c r="D103" s="172" t="s">
        <v>154</v>
      </c>
      <c r="E103" s="173" t="s">
        <v>572</v>
      </c>
      <c r="F103" s="174" t="s">
        <v>573</v>
      </c>
      <c r="G103" s="175" t="s">
        <v>555</v>
      </c>
      <c r="H103" s="176">
        <v>1</v>
      </c>
      <c r="I103" s="177"/>
      <c r="J103" s="178">
        <f>ROUND(I103*H103,2)</f>
        <v>0</v>
      </c>
      <c r="K103" s="179"/>
      <c r="L103" s="38"/>
      <c r="M103" s="180" t="s">
        <v>3</v>
      </c>
      <c r="N103" s="181" t="s">
        <v>53</v>
      </c>
      <c r="O103" s="71"/>
      <c r="P103" s="182">
        <f>O103*H103</f>
        <v>0</v>
      </c>
      <c r="Q103" s="182">
        <v>0</v>
      </c>
      <c r="R103" s="182">
        <f>Q103*H103</f>
        <v>0</v>
      </c>
      <c r="S103" s="182">
        <v>0</v>
      </c>
      <c r="T103" s="183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4" t="s">
        <v>556</v>
      </c>
      <c r="AT103" s="184" t="s">
        <v>154</v>
      </c>
      <c r="AU103" s="184" t="s">
        <v>22</v>
      </c>
      <c r="AY103" s="17" t="s">
        <v>152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7" t="s">
        <v>89</v>
      </c>
      <c r="BK103" s="185">
        <f>ROUND(I103*H103,2)</f>
        <v>0</v>
      </c>
      <c r="BL103" s="17" t="s">
        <v>556</v>
      </c>
      <c r="BM103" s="184" t="s">
        <v>574</v>
      </c>
    </row>
    <row r="104" s="2" customFormat="1">
      <c r="A104" s="37"/>
      <c r="B104" s="38"/>
      <c r="C104" s="37"/>
      <c r="D104" s="186" t="s">
        <v>160</v>
      </c>
      <c r="E104" s="37"/>
      <c r="F104" s="187" t="s">
        <v>575</v>
      </c>
      <c r="G104" s="37"/>
      <c r="H104" s="37"/>
      <c r="I104" s="188"/>
      <c r="J104" s="37"/>
      <c r="K104" s="37"/>
      <c r="L104" s="38"/>
      <c r="M104" s="189"/>
      <c r="N104" s="190"/>
      <c r="O104" s="71"/>
      <c r="P104" s="71"/>
      <c r="Q104" s="71"/>
      <c r="R104" s="71"/>
      <c r="S104" s="71"/>
      <c r="T104" s="72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7" t="s">
        <v>160</v>
      </c>
      <c r="AU104" s="17" t="s">
        <v>22</v>
      </c>
    </row>
    <row r="105" s="2" customFormat="1">
      <c r="A105" s="37"/>
      <c r="B105" s="38"/>
      <c r="C105" s="37"/>
      <c r="D105" s="191" t="s">
        <v>162</v>
      </c>
      <c r="E105" s="37"/>
      <c r="F105" s="192" t="s">
        <v>576</v>
      </c>
      <c r="G105" s="37"/>
      <c r="H105" s="37"/>
      <c r="I105" s="188"/>
      <c r="J105" s="37"/>
      <c r="K105" s="37"/>
      <c r="L105" s="38"/>
      <c r="M105" s="189"/>
      <c r="N105" s="190"/>
      <c r="O105" s="71"/>
      <c r="P105" s="71"/>
      <c r="Q105" s="71"/>
      <c r="R105" s="71"/>
      <c r="S105" s="71"/>
      <c r="T105" s="72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T105" s="17" t="s">
        <v>162</v>
      </c>
      <c r="AU105" s="17" t="s">
        <v>22</v>
      </c>
    </row>
    <row r="106" s="13" customFormat="1">
      <c r="A106" s="13"/>
      <c r="B106" s="193"/>
      <c r="C106" s="13"/>
      <c r="D106" s="191" t="s">
        <v>164</v>
      </c>
      <c r="E106" s="194" t="s">
        <v>3</v>
      </c>
      <c r="F106" s="195" t="s">
        <v>89</v>
      </c>
      <c r="G106" s="13"/>
      <c r="H106" s="196">
        <v>1</v>
      </c>
      <c r="I106" s="197"/>
      <c r="J106" s="13"/>
      <c r="K106" s="13"/>
      <c r="L106" s="193"/>
      <c r="M106" s="198"/>
      <c r="N106" s="199"/>
      <c r="O106" s="199"/>
      <c r="P106" s="199"/>
      <c r="Q106" s="199"/>
      <c r="R106" s="199"/>
      <c r="S106" s="199"/>
      <c r="T106" s="20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94" t="s">
        <v>164</v>
      </c>
      <c r="AU106" s="194" t="s">
        <v>22</v>
      </c>
      <c r="AV106" s="13" t="s">
        <v>22</v>
      </c>
      <c r="AW106" s="13" t="s">
        <v>43</v>
      </c>
      <c r="AX106" s="13" t="s">
        <v>82</v>
      </c>
      <c r="AY106" s="194" t="s">
        <v>152</v>
      </c>
    </row>
    <row r="107" s="14" customFormat="1">
      <c r="A107" s="14"/>
      <c r="B107" s="201"/>
      <c r="C107" s="14"/>
      <c r="D107" s="191" t="s">
        <v>164</v>
      </c>
      <c r="E107" s="202" t="s">
        <v>3</v>
      </c>
      <c r="F107" s="203" t="s">
        <v>166</v>
      </c>
      <c r="G107" s="14"/>
      <c r="H107" s="204">
        <v>1</v>
      </c>
      <c r="I107" s="205"/>
      <c r="J107" s="14"/>
      <c r="K107" s="14"/>
      <c r="L107" s="201"/>
      <c r="M107" s="209"/>
      <c r="N107" s="210"/>
      <c r="O107" s="210"/>
      <c r="P107" s="210"/>
      <c r="Q107" s="210"/>
      <c r="R107" s="210"/>
      <c r="S107" s="210"/>
      <c r="T107" s="21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02" t="s">
        <v>164</v>
      </c>
      <c r="AU107" s="202" t="s">
        <v>22</v>
      </c>
      <c r="AV107" s="14" t="s">
        <v>158</v>
      </c>
      <c r="AW107" s="14" t="s">
        <v>43</v>
      </c>
      <c r="AX107" s="14" t="s">
        <v>89</v>
      </c>
      <c r="AY107" s="202" t="s">
        <v>152</v>
      </c>
    </row>
    <row r="108" s="2" customFormat="1" ht="6.96" customHeight="1">
      <c r="A108" s="37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38"/>
      <c r="M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</sheetData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hyperlinks>
    <hyperlink ref="F93" r:id="rId1" display="https://podminky.urs.cz/item/CS_URS_2021_01/030001000"/>
    <hyperlink ref="F99" r:id="rId2" display="https://podminky.urs.cz/item/CS_URS_2021_01/043134000"/>
    <hyperlink ref="F101" r:id="rId3" display="https://podminky.urs.cz/item/CS_URS_2021_01/045203000"/>
    <hyperlink ref="F104" r:id="rId4" display="https://podminky.urs.cz/item/CS_URS_2021_01/072002000"/>
  </hyperlinks>
  <pageMargins left="0.39375" right="0.39375" top="0.39375" bottom="0.39375" header="0" footer="0"/>
  <pageSetup orientation="portrait" blackAndWhite="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105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1" customFormat="1" ht="12" customHeight="1">
      <c r="B8" s="20"/>
      <c r="D8" s="30" t="s">
        <v>126</v>
      </c>
      <c r="L8" s="20"/>
    </row>
    <row r="9" s="2" customFormat="1" ht="23.25" customHeight="1">
      <c r="A9" s="37"/>
      <c r="B9" s="38"/>
      <c r="C9" s="37"/>
      <c r="D9" s="37"/>
      <c r="E9" s="121" t="s">
        <v>577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0" t="s">
        <v>128</v>
      </c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38"/>
      <c r="C11" s="37"/>
      <c r="D11" s="37"/>
      <c r="E11" s="61" t="s">
        <v>578</v>
      </c>
      <c r="F11" s="37"/>
      <c r="G11" s="37"/>
      <c r="H11" s="37"/>
      <c r="I11" s="37"/>
      <c r="J11" s="37"/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38"/>
      <c r="C13" s="37"/>
      <c r="D13" s="30" t="s">
        <v>19</v>
      </c>
      <c r="E13" s="37"/>
      <c r="F13" s="25" t="s">
        <v>20</v>
      </c>
      <c r="G13" s="37"/>
      <c r="H13" s="37"/>
      <c r="I13" s="30" t="s">
        <v>21</v>
      </c>
      <c r="J13" s="25" t="s">
        <v>22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23</v>
      </c>
      <c r="E14" s="37"/>
      <c r="F14" s="25" t="s">
        <v>24</v>
      </c>
      <c r="G14" s="37"/>
      <c r="H14" s="37"/>
      <c r="I14" s="30" t="s">
        <v>25</v>
      </c>
      <c r="J14" s="63" t="str">
        <f>'Rekapitulace stavby'!AN8</f>
        <v>4. 10. 2021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21.84" customHeight="1">
      <c r="A15" s="37"/>
      <c r="B15" s="38"/>
      <c r="C15" s="37"/>
      <c r="D15" s="24" t="s">
        <v>27</v>
      </c>
      <c r="E15" s="37"/>
      <c r="F15" s="32" t="s">
        <v>28</v>
      </c>
      <c r="G15" s="37"/>
      <c r="H15" s="37"/>
      <c r="I15" s="24" t="s">
        <v>29</v>
      </c>
      <c r="J15" s="32" t="s">
        <v>30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38"/>
      <c r="C16" s="37"/>
      <c r="D16" s="30" t="s">
        <v>31</v>
      </c>
      <c r="E16" s="37"/>
      <c r="F16" s="37"/>
      <c r="G16" s="37"/>
      <c r="H16" s="37"/>
      <c r="I16" s="30" t="s">
        <v>32</v>
      </c>
      <c r="J16" s="25" t="s">
        <v>33</v>
      </c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38"/>
      <c r="C17" s="37"/>
      <c r="D17" s="37"/>
      <c r="E17" s="25" t="s">
        <v>34</v>
      </c>
      <c r="F17" s="37"/>
      <c r="G17" s="37"/>
      <c r="H17" s="37"/>
      <c r="I17" s="30" t="s">
        <v>35</v>
      </c>
      <c r="J17" s="25" t="s">
        <v>36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38"/>
      <c r="C19" s="37"/>
      <c r="D19" s="30" t="s">
        <v>37</v>
      </c>
      <c r="E19" s="37"/>
      <c r="F19" s="37"/>
      <c r="G19" s="37"/>
      <c r="H19" s="37"/>
      <c r="I19" s="30" t="s">
        <v>32</v>
      </c>
      <c r="J19" s="31" t="str">
        <f>'Rekapitulace stavby'!AN13</f>
        <v>Vyplň údaj</v>
      </c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38"/>
      <c r="C20" s="37"/>
      <c r="D20" s="37"/>
      <c r="E20" s="31" t="str">
        <f>'Rekapitulace stavby'!E14</f>
        <v>Vyplň údaj</v>
      </c>
      <c r="F20" s="25"/>
      <c r="G20" s="25"/>
      <c r="H20" s="25"/>
      <c r="I20" s="30" t="s">
        <v>35</v>
      </c>
      <c r="J20" s="31" t="str">
        <f>'Rekapitulace stavby'!AN14</f>
        <v>Vyplň údaj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38"/>
      <c r="C22" s="37"/>
      <c r="D22" s="30" t="s">
        <v>39</v>
      </c>
      <c r="E22" s="37"/>
      <c r="F22" s="37"/>
      <c r="G22" s="37"/>
      <c r="H22" s="37"/>
      <c r="I22" s="30" t="s">
        <v>32</v>
      </c>
      <c r="J22" s="25" t="s">
        <v>40</v>
      </c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38"/>
      <c r="C23" s="37"/>
      <c r="D23" s="37"/>
      <c r="E23" s="25" t="s">
        <v>41</v>
      </c>
      <c r="F23" s="37"/>
      <c r="G23" s="37"/>
      <c r="H23" s="37"/>
      <c r="I23" s="30" t="s">
        <v>35</v>
      </c>
      <c r="J23" s="25" t="s">
        <v>42</v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38"/>
      <c r="C25" s="37"/>
      <c r="D25" s="30" t="s">
        <v>44</v>
      </c>
      <c r="E25" s="37"/>
      <c r="F25" s="37"/>
      <c r="G25" s="37"/>
      <c r="H25" s="37"/>
      <c r="I25" s="30" t="s">
        <v>32</v>
      </c>
      <c r="J25" s="25" t="str">
        <f>IF('Rekapitulace stavby'!AN19="","",'Rekapitulace stavby'!AN19)</f>
        <v/>
      </c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38"/>
      <c r="C26" s="37"/>
      <c r="D26" s="37"/>
      <c r="E26" s="25" t="str">
        <f>IF('Rekapitulace stavby'!E20="","",'Rekapitulace stavby'!E20)</f>
        <v xml:space="preserve"> </v>
      </c>
      <c r="F26" s="37"/>
      <c r="G26" s="37"/>
      <c r="H26" s="37"/>
      <c r="I26" s="30" t="s">
        <v>35</v>
      </c>
      <c r="J26" s="25" t="str">
        <f>IF('Rekapitulace stavby'!AN20="","",'Rekapitulace stavby'!AN20)</f>
        <v/>
      </c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1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38"/>
      <c r="C28" s="37"/>
      <c r="D28" s="30" t="s">
        <v>46</v>
      </c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23"/>
      <c r="B29" s="124"/>
      <c r="C29" s="123"/>
      <c r="D29" s="123"/>
      <c r="E29" s="35" t="s">
        <v>3</v>
      </c>
      <c r="F29" s="35"/>
      <c r="G29" s="35"/>
      <c r="H29" s="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26" t="s">
        <v>48</v>
      </c>
      <c r="E32" s="37"/>
      <c r="F32" s="37"/>
      <c r="G32" s="37"/>
      <c r="H32" s="37"/>
      <c r="I32" s="37"/>
      <c r="J32" s="89">
        <f>ROUND(J89, 2)</f>
        <v>0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83"/>
      <c r="E33" s="83"/>
      <c r="F33" s="83"/>
      <c r="G33" s="83"/>
      <c r="H33" s="83"/>
      <c r="I33" s="83"/>
      <c r="J33" s="83"/>
      <c r="K33" s="83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50</v>
      </c>
      <c r="G34" s="37"/>
      <c r="H34" s="37"/>
      <c r="I34" s="42" t="s">
        <v>49</v>
      </c>
      <c r="J34" s="42" t="s">
        <v>51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27" t="s">
        <v>52</v>
      </c>
      <c r="E35" s="30" t="s">
        <v>53</v>
      </c>
      <c r="F35" s="128">
        <f>ROUND((SUM(BE89:BE267)),  2)</f>
        <v>0</v>
      </c>
      <c r="G35" s="37"/>
      <c r="H35" s="37"/>
      <c r="I35" s="129">
        <v>0.20999999999999999</v>
      </c>
      <c r="J35" s="128">
        <f>ROUND(((SUM(BE89:BE267))*I35),  2)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30" t="s">
        <v>54</v>
      </c>
      <c r="F36" s="128">
        <f>ROUND((SUM(BF89:BF267)),  2)</f>
        <v>0</v>
      </c>
      <c r="G36" s="37"/>
      <c r="H36" s="37"/>
      <c r="I36" s="129">
        <v>0.14999999999999999</v>
      </c>
      <c r="J36" s="128">
        <f>ROUND(((SUM(BF89:BF267))*I36),  2)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55</v>
      </c>
      <c r="F37" s="128">
        <f>ROUND((SUM(BG89:BG267)),  2)</f>
        <v>0</v>
      </c>
      <c r="G37" s="37"/>
      <c r="H37" s="37"/>
      <c r="I37" s="129">
        <v>0.20999999999999999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0" t="s">
        <v>56</v>
      </c>
      <c r="F38" s="128">
        <f>ROUND((SUM(BH89:BH267)),  2)</f>
        <v>0</v>
      </c>
      <c r="G38" s="37"/>
      <c r="H38" s="37"/>
      <c r="I38" s="129">
        <v>0.14999999999999999</v>
      </c>
      <c r="J38" s="128">
        <f>0</f>
        <v>0</v>
      </c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30" t="s">
        <v>57</v>
      </c>
      <c r="F39" s="128">
        <f>ROUND((SUM(BI89:BI267)),  2)</f>
        <v>0</v>
      </c>
      <c r="G39" s="37"/>
      <c r="H39" s="37"/>
      <c r="I39" s="129">
        <v>0</v>
      </c>
      <c r="J39" s="128">
        <f>0</f>
        <v>0</v>
      </c>
      <c r="K39" s="37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0"/>
      <c r="D41" s="131" t="s">
        <v>58</v>
      </c>
      <c r="E41" s="75"/>
      <c r="F41" s="75"/>
      <c r="G41" s="132" t="s">
        <v>59</v>
      </c>
      <c r="H41" s="133" t="s">
        <v>60</v>
      </c>
      <c r="I41" s="75"/>
      <c r="J41" s="134">
        <f>SUM(J32:J39)</f>
        <v>0</v>
      </c>
      <c r="K41" s="135"/>
      <c r="L41" s="12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2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hidden="1" s="2" customFormat="1" ht="6.96" customHeight="1">
      <c r="A46" s="3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24.96" customHeight="1">
      <c r="A47" s="37"/>
      <c r="B47" s="38"/>
      <c r="C47" s="21" t="s">
        <v>130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17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26.25" customHeight="1">
      <c r="A50" s="37"/>
      <c r="B50" s="38"/>
      <c r="C50" s="37"/>
      <c r="D50" s="37"/>
      <c r="E50" s="121" t="str">
        <f>E7</f>
        <v>Nový Bydžov - rekonstrukce ul. Metličanská II. a III. etapa A (vlevo ve směru staničení)</v>
      </c>
      <c r="F50" s="30"/>
      <c r="G50" s="30"/>
      <c r="H50" s="30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1" customFormat="1" ht="12" customHeight="1">
      <c r="B51" s="20"/>
      <c r="C51" s="30" t="s">
        <v>126</v>
      </c>
      <c r="L51" s="20"/>
    </row>
    <row r="52" hidden="1" s="2" customFormat="1" ht="23.25" customHeight="1">
      <c r="A52" s="37"/>
      <c r="B52" s="38"/>
      <c r="C52" s="37"/>
      <c r="D52" s="37"/>
      <c r="E52" s="121" t="s">
        <v>577</v>
      </c>
      <c r="F52" s="37"/>
      <c r="G52" s="37"/>
      <c r="H52" s="37"/>
      <c r="I52" s="37"/>
      <c r="J52" s="37"/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12" customHeight="1">
      <c r="A53" s="37"/>
      <c r="B53" s="38"/>
      <c r="C53" s="30" t="s">
        <v>128</v>
      </c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6.5" customHeight="1">
      <c r="A54" s="37"/>
      <c r="B54" s="38"/>
      <c r="C54" s="37"/>
      <c r="D54" s="37"/>
      <c r="E54" s="61" t="str">
        <f>E11</f>
        <v>2021_27_02_a - a - příprava území</v>
      </c>
      <c r="F54" s="37"/>
      <c r="G54" s="37"/>
      <c r="H54" s="37"/>
      <c r="I54" s="37"/>
      <c r="J54" s="37"/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6.96" customHeight="1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2" customHeight="1">
      <c r="A56" s="37"/>
      <c r="B56" s="38"/>
      <c r="C56" s="30" t="s">
        <v>23</v>
      </c>
      <c r="D56" s="37"/>
      <c r="E56" s="37"/>
      <c r="F56" s="25" t="str">
        <f>F14</f>
        <v>Nový Bydžov</v>
      </c>
      <c r="G56" s="37"/>
      <c r="H56" s="37"/>
      <c r="I56" s="30" t="s">
        <v>25</v>
      </c>
      <c r="J56" s="63" t="str">
        <f>IF(J14="","",J14)</f>
        <v>4. 10. 2021</v>
      </c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6.96" customHeight="1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5.15" customHeight="1">
      <c r="A58" s="37"/>
      <c r="B58" s="38"/>
      <c r="C58" s="30" t="s">
        <v>31</v>
      </c>
      <c r="D58" s="37"/>
      <c r="E58" s="37"/>
      <c r="F58" s="25" t="str">
        <f>E17</f>
        <v>Město Nový Bydžov</v>
      </c>
      <c r="G58" s="37"/>
      <c r="H58" s="37"/>
      <c r="I58" s="30" t="s">
        <v>39</v>
      </c>
      <c r="J58" s="35" t="str">
        <f>E23</f>
        <v>VIAPROJEKT s.r.o.</v>
      </c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15.15" customHeight="1">
      <c r="A59" s="37"/>
      <c r="B59" s="38"/>
      <c r="C59" s="30" t="s">
        <v>37</v>
      </c>
      <c r="D59" s="37"/>
      <c r="E59" s="37"/>
      <c r="F59" s="25" t="str">
        <f>IF(E20="","",E20)</f>
        <v>Vyplň údaj</v>
      </c>
      <c r="G59" s="37"/>
      <c r="H59" s="37"/>
      <c r="I59" s="30" t="s">
        <v>44</v>
      </c>
      <c r="J59" s="35" t="str">
        <f>E26</f>
        <v xml:space="preserve"> 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idden="1" s="2" customFormat="1" ht="10.32" customHeight="1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122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idden="1" s="2" customFormat="1" ht="29.28" customHeight="1">
      <c r="A61" s="37"/>
      <c r="B61" s="38"/>
      <c r="C61" s="136" t="s">
        <v>131</v>
      </c>
      <c r="D61" s="130"/>
      <c r="E61" s="130"/>
      <c r="F61" s="130"/>
      <c r="G61" s="130"/>
      <c r="H61" s="130"/>
      <c r="I61" s="130"/>
      <c r="J61" s="137" t="s">
        <v>132</v>
      </c>
      <c r="K61" s="130"/>
      <c r="L61" s="12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 s="2" customFormat="1" ht="10.32" customHeight="1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122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idden="1" s="2" customFormat="1" ht="22.8" customHeight="1">
      <c r="A63" s="37"/>
      <c r="B63" s="38"/>
      <c r="C63" s="138" t="s">
        <v>80</v>
      </c>
      <c r="D63" s="37"/>
      <c r="E63" s="37"/>
      <c r="F63" s="37"/>
      <c r="G63" s="37"/>
      <c r="H63" s="37"/>
      <c r="I63" s="37"/>
      <c r="J63" s="89">
        <f>J89</f>
        <v>0</v>
      </c>
      <c r="K63" s="37"/>
      <c r="L63" s="122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7" t="s">
        <v>133</v>
      </c>
    </row>
    <row r="64" hidden="1" s="9" customFormat="1" ht="24.96" customHeight="1">
      <c r="A64" s="9"/>
      <c r="B64" s="139"/>
      <c r="C64" s="9"/>
      <c r="D64" s="140" t="s">
        <v>134</v>
      </c>
      <c r="E64" s="141"/>
      <c r="F64" s="141"/>
      <c r="G64" s="141"/>
      <c r="H64" s="141"/>
      <c r="I64" s="141"/>
      <c r="J64" s="142">
        <f>J90</f>
        <v>0</v>
      </c>
      <c r="K64" s="9"/>
      <c r="L64" s="13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43"/>
      <c r="C65" s="10"/>
      <c r="D65" s="144" t="s">
        <v>135</v>
      </c>
      <c r="E65" s="145"/>
      <c r="F65" s="145"/>
      <c r="G65" s="145"/>
      <c r="H65" s="145"/>
      <c r="I65" s="145"/>
      <c r="J65" s="146">
        <f>J91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342</v>
      </c>
      <c r="E66" s="145"/>
      <c r="F66" s="145"/>
      <c r="G66" s="145"/>
      <c r="H66" s="145"/>
      <c r="I66" s="145"/>
      <c r="J66" s="146">
        <f>J187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43"/>
      <c r="C67" s="10"/>
      <c r="D67" s="144" t="s">
        <v>136</v>
      </c>
      <c r="E67" s="145"/>
      <c r="F67" s="145"/>
      <c r="G67" s="145"/>
      <c r="H67" s="145"/>
      <c r="I67" s="145"/>
      <c r="J67" s="146">
        <f>J192</f>
        <v>0</v>
      </c>
      <c r="K67" s="10"/>
      <c r="L67" s="14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2" customFormat="1" ht="21.84" customHeight="1">
      <c r="A68" s="37"/>
      <c r="B68" s="38"/>
      <c r="C68" s="37"/>
      <c r="D68" s="37"/>
      <c r="E68" s="37"/>
      <c r="F68" s="37"/>
      <c r="G68" s="37"/>
      <c r="H68" s="37"/>
      <c r="I68" s="37"/>
      <c r="J68" s="37"/>
      <c r="K68" s="37"/>
      <c r="L68" s="122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hidden="1" s="2" customFormat="1" ht="6.96" customHeight="1">
      <c r="A69" s="37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122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hidden="1"/>
    <row r="71" hidden="1"/>
    <row r="72" hidden="1"/>
    <row r="73" s="2" customFormat="1" ht="6.96" customHeight="1">
      <c r="A73" s="37"/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122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24.96" customHeight="1">
      <c r="A74" s="37"/>
      <c r="B74" s="38"/>
      <c r="C74" s="21" t="s">
        <v>137</v>
      </c>
      <c r="D74" s="37"/>
      <c r="E74" s="37"/>
      <c r="F74" s="37"/>
      <c r="G74" s="37"/>
      <c r="H74" s="37"/>
      <c r="I74" s="37"/>
      <c r="J74" s="37"/>
      <c r="K74" s="37"/>
      <c r="L74" s="12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6.96" customHeight="1">
      <c r="A75" s="37"/>
      <c r="B75" s="38"/>
      <c r="C75" s="37"/>
      <c r="D75" s="37"/>
      <c r="E75" s="37"/>
      <c r="F75" s="37"/>
      <c r="G75" s="37"/>
      <c r="H75" s="37"/>
      <c r="I75" s="37"/>
      <c r="J75" s="37"/>
      <c r="K75" s="37"/>
      <c r="L75" s="12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12" customHeight="1">
      <c r="A76" s="37"/>
      <c r="B76" s="38"/>
      <c r="C76" s="30" t="s">
        <v>17</v>
      </c>
      <c r="D76" s="37"/>
      <c r="E76" s="37"/>
      <c r="F76" s="37"/>
      <c r="G76" s="37"/>
      <c r="H76" s="37"/>
      <c r="I76" s="37"/>
      <c r="J76" s="37"/>
      <c r="K76" s="3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26.25" customHeight="1">
      <c r="A77" s="37"/>
      <c r="B77" s="38"/>
      <c r="C77" s="37"/>
      <c r="D77" s="37"/>
      <c r="E77" s="121" t="str">
        <f>E7</f>
        <v>Nový Bydžov - rekonstrukce ul. Metličanská II. a III. etapa A (vlevo ve směru staničení)</v>
      </c>
      <c r="F77" s="30"/>
      <c r="G77" s="30"/>
      <c r="H77" s="30"/>
      <c r="I77" s="37"/>
      <c r="J77" s="37"/>
      <c r="K77" s="37"/>
      <c r="L77" s="12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1" customFormat="1" ht="12" customHeight="1">
      <c r="B78" s="20"/>
      <c r="C78" s="30" t="s">
        <v>126</v>
      </c>
      <c r="L78" s="20"/>
    </row>
    <row r="79" s="2" customFormat="1" ht="23.25" customHeight="1">
      <c r="A79" s="37"/>
      <c r="B79" s="38"/>
      <c r="C79" s="37"/>
      <c r="D79" s="37"/>
      <c r="E79" s="121" t="s">
        <v>577</v>
      </c>
      <c r="F79" s="37"/>
      <c r="G79" s="37"/>
      <c r="H79" s="37"/>
      <c r="I79" s="37"/>
      <c r="J79" s="37"/>
      <c r="K79" s="37"/>
      <c r="L79" s="12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2" customHeight="1">
      <c r="A80" s="37"/>
      <c r="B80" s="38"/>
      <c r="C80" s="30" t="s">
        <v>128</v>
      </c>
      <c r="D80" s="37"/>
      <c r="E80" s="37"/>
      <c r="F80" s="37"/>
      <c r="G80" s="37"/>
      <c r="H80" s="37"/>
      <c r="I80" s="37"/>
      <c r="J80" s="37"/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6.5" customHeight="1">
      <c r="A81" s="37"/>
      <c r="B81" s="38"/>
      <c r="C81" s="37"/>
      <c r="D81" s="37"/>
      <c r="E81" s="61" t="str">
        <f>E11</f>
        <v>2021_27_02_a - a - příprava území</v>
      </c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6.96" customHeight="1">
      <c r="A82" s="37"/>
      <c r="B82" s="38"/>
      <c r="C82" s="37"/>
      <c r="D82" s="37"/>
      <c r="E82" s="37"/>
      <c r="F82" s="37"/>
      <c r="G82" s="37"/>
      <c r="H82" s="37"/>
      <c r="I82" s="37"/>
      <c r="J82" s="37"/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12" customHeight="1">
      <c r="A83" s="37"/>
      <c r="B83" s="38"/>
      <c r="C83" s="30" t="s">
        <v>23</v>
      </c>
      <c r="D83" s="37"/>
      <c r="E83" s="37"/>
      <c r="F83" s="25" t="str">
        <f>F14</f>
        <v>Nový Bydžov</v>
      </c>
      <c r="G83" s="37"/>
      <c r="H83" s="37"/>
      <c r="I83" s="30" t="s">
        <v>25</v>
      </c>
      <c r="J83" s="63" t="str">
        <f>IF(J14="","",J14)</f>
        <v>4. 10. 2021</v>
      </c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6.96" customHeight="1">
      <c r="A84" s="37"/>
      <c r="B84" s="38"/>
      <c r="C84" s="37"/>
      <c r="D84" s="37"/>
      <c r="E84" s="37"/>
      <c r="F84" s="37"/>
      <c r="G84" s="37"/>
      <c r="H84" s="37"/>
      <c r="I84" s="37"/>
      <c r="J84" s="37"/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5.15" customHeight="1">
      <c r="A85" s="37"/>
      <c r="B85" s="38"/>
      <c r="C85" s="30" t="s">
        <v>31</v>
      </c>
      <c r="D85" s="37"/>
      <c r="E85" s="37"/>
      <c r="F85" s="25" t="str">
        <f>E17</f>
        <v>Město Nový Bydžov</v>
      </c>
      <c r="G85" s="37"/>
      <c r="H85" s="37"/>
      <c r="I85" s="30" t="s">
        <v>39</v>
      </c>
      <c r="J85" s="35" t="str">
        <f>E23</f>
        <v>VIAPROJEKT s.r.o.</v>
      </c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5.15" customHeight="1">
      <c r="A86" s="37"/>
      <c r="B86" s="38"/>
      <c r="C86" s="30" t="s">
        <v>37</v>
      </c>
      <c r="D86" s="37"/>
      <c r="E86" s="37"/>
      <c r="F86" s="25" t="str">
        <f>IF(E20="","",E20)</f>
        <v>Vyplň údaj</v>
      </c>
      <c r="G86" s="37"/>
      <c r="H86" s="37"/>
      <c r="I86" s="30" t="s">
        <v>44</v>
      </c>
      <c r="J86" s="35" t="str">
        <f>E26</f>
        <v xml:space="preserve"> </v>
      </c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0.32" customHeight="1">
      <c r="A87" s="37"/>
      <c r="B87" s="38"/>
      <c r="C87" s="37"/>
      <c r="D87" s="37"/>
      <c r="E87" s="37"/>
      <c r="F87" s="37"/>
      <c r="G87" s="37"/>
      <c r="H87" s="37"/>
      <c r="I87" s="37"/>
      <c r="J87" s="37"/>
      <c r="K87" s="37"/>
      <c r="L87" s="12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11" customFormat="1" ht="29.28" customHeight="1">
      <c r="A88" s="147"/>
      <c r="B88" s="148"/>
      <c r="C88" s="149" t="s">
        <v>138</v>
      </c>
      <c r="D88" s="150" t="s">
        <v>67</v>
      </c>
      <c r="E88" s="150" t="s">
        <v>63</v>
      </c>
      <c r="F88" s="150" t="s">
        <v>64</v>
      </c>
      <c r="G88" s="150" t="s">
        <v>139</v>
      </c>
      <c r="H88" s="150" t="s">
        <v>140</v>
      </c>
      <c r="I88" s="150" t="s">
        <v>141</v>
      </c>
      <c r="J88" s="151" t="s">
        <v>132</v>
      </c>
      <c r="K88" s="152" t="s">
        <v>142</v>
      </c>
      <c r="L88" s="153"/>
      <c r="M88" s="79" t="s">
        <v>3</v>
      </c>
      <c r="N88" s="80" t="s">
        <v>52</v>
      </c>
      <c r="O88" s="80" t="s">
        <v>143</v>
      </c>
      <c r="P88" s="80" t="s">
        <v>144</v>
      </c>
      <c r="Q88" s="80" t="s">
        <v>145</v>
      </c>
      <c r="R88" s="80" t="s">
        <v>146</v>
      </c>
      <c r="S88" s="80" t="s">
        <v>147</v>
      </c>
      <c r="T88" s="81" t="s">
        <v>148</v>
      </c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="2" customFormat="1" ht="22.8" customHeight="1">
      <c r="A89" s="37"/>
      <c r="B89" s="38"/>
      <c r="C89" s="86" t="s">
        <v>149</v>
      </c>
      <c r="D89" s="37"/>
      <c r="E89" s="37"/>
      <c r="F89" s="37"/>
      <c r="G89" s="37"/>
      <c r="H89" s="37"/>
      <c r="I89" s="37"/>
      <c r="J89" s="154">
        <f>BK89</f>
        <v>0</v>
      </c>
      <c r="K89" s="37"/>
      <c r="L89" s="38"/>
      <c r="M89" s="82"/>
      <c r="N89" s="67"/>
      <c r="O89" s="83"/>
      <c r="P89" s="155">
        <f>P90</f>
        <v>0</v>
      </c>
      <c r="Q89" s="83"/>
      <c r="R89" s="155">
        <f>R90</f>
        <v>0</v>
      </c>
      <c r="S89" s="83"/>
      <c r="T89" s="156">
        <f>T90</f>
        <v>466.33899999999994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T89" s="17" t="s">
        <v>81</v>
      </c>
      <c r="AU89" s="17" t="s">
        <v>133</v>
      </c>
      <c r="BK89" s="157">
        <f>BK90</f>
        <v>0</v>
      </c>
    </row>
    <row r="90" s="12" customFormat="1" ht="25.92" customHeight="1">
      <c r="A90" s="12"/>
      <c r="B90" s="158"/>
      <c r="C90" s="12"/>
      <c r="D90" s="159" t="s">
        <v>81</v>
      </c>
      <c r="E90" s="160" t="s">
        <v>150</v>
      </c>
      <c r="F90" s="160" t="s">
        <v>151</v>
      </c>
      <c r="G90" s="12"/>
      <c r="H90" s="12"/>
      <c r="I90" s="161"/>
      <c r="J90" s="162">
        <f>BK90</f>
        <v>0</v>
      </c>
      <c r="K90" s="12"/>
      <c r="L90" s="158"/>
      <c r="M90" s="163"/>
      <c r="N90" s="164"/>
      <c r="O90" s="164"/>
      <c r="P90" s="165">
        <f>P91+P187+P192</f>
        <v>0</v>
      </c>
      <c r="Q90" s="164"/>
      <c r="R90" s="165">
        <f>R91+R187+R192</f>
        <v>0</v>
      </c>
      <c r="S90" s="164"/>
      <c r="T90" s="166">
        <f>T91+T187+T192</f>
        <v>466.33899999999994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59" t="s">
        <v>89</v>
      </c>
      <c r="AT90" s="167" t="s">
        <v>81</v>
      </c>
      <c r="AU90" s="167" t="s">
        <v>82</v>
      </c>
      <c r="AY90" s="159" t="s">
        <v>152</v>
      </c>
      <c r="BK90" s="168">
        <f>BK91+BK187+BK192</f>
        <v>0</v>
      </c>
    </row>
    <row r="91" s="12" customFormat="1" ht="22.8" customHeight="1">
      <c r="A91" s="12"/>
      <c r="B91" s="158"/>
      <c r="C91" s="12"/>
      <c r="D91" s="159" t="s">
        <v>81</v>
      </c>
      <c r="E91" s="169" t="s">
        <v>89</v>
      </c>
      <c r="F91" s="169" t="s">
        <v>153</v>
      </c>
      <c r="G91" s="12"/>
      <c r="H91" s="12"/>
      <c r="I91" s="161"/>
      <c r="J91" s="170">
        <f>BK91</f>
        <v>0</v>
      </c>
      <c r="K91" s="12"/>
      <c r="L91" s="158"/>
      <c r="M91" s="163"/>
      <c r="N91" s="164"/>
      <c r="O91" s="164"/>
      <c r="P91" s="165">
        <f>SUM(P92:P186)</f>
        <v>0</v>
      </c>
      <c r="Q91" s="164"/>
      <c r="R91" s="165">
        <f>SUM(R92:R186)</f>
        <v>0</v>
      </c>
      <c r="S91" s="164"/>
      <c r="T91" s="166">
        <f>SUM(T92:T186)</f>
        <v>466.33899999999994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59" t="s">
        <v>89</v>
      </c>
      <c r="AT91" s="167" t="s">
        <v>81</v>
      </c>
      <c r="AU91" s="167" t="s">
        <v>89</v>
      </c>
      <c r="AY91" s="159" t="s">
        <v>152</v>
      </c>
      <c r="BK91" s="168">
        <f>SUM(BK92:BK186)</f>
        <v>0</v>
      </c>
    </row>
    <row r="92" s="2" customFormat="1" ht="33" customHeight="1">
      <c r="A92" s="37"/>
      <c r="B92" s="171"/>
      <c r="C92" s="172" t="s">
        <v>89</v>
      </c>
      <c r="D92" s="172" t="s">
        <v>154</v>
      </c>
      <c r="E92" s="173" t="s">
        <v>579</v>
      </c>
      <c r="F92" s="174" t="s">
        <v>580</v>
      </c>
      <c r="G92" s="175" t="s">
        <v>157</v>
      </c>
      <c r="H92" s="176">
        <v>18</v>
      </c>
      <c r="I92" s="177"/>
      <c r="J92" s="178">
        <f>ROUND(I92*H92,2)</f>
        <v>0</v>
      </c>
      <c r="K92" s="179"/>
      <c r="L92" s="38"/>
      <c r="M92" s="180" t="s">
        <v>3</v>
      </c>
      <c r="N92" s="181" t="s">
        <v>53</v>
      </c>
      <c r="O92" s="71"/>
      <c r="P92" s="182">
        <f>O92*H92</f>
        <v>0</v>
      </c>
      <c r="Q92" s="182">
        <v>0</v>
      </c>
      <c r="R92" s="182">
        <f>Q92*H92</f>
        <v>0</v>
      </c>
      <c r="S92" s="182">
        <v>0.255</v>
      </c>
      <c r="T92" s="183">
        <f>S92*H92</f>
        <v>4.5899999999999999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4" t="s">
        <v>158</v>
      </c>
      <c r="AT92" s="184" t="s">
        <v>154</v>
      </c>
      <c r="AU92" s="184" t="s">
        <v>22</v>
      </c>
      <c r="AY92" s="17" t="s">
        <v>152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17" t="s">
        <v>89</v>
      </c>
      <c r="BK92" s="185">
        <f>ROUND(I92*H92,2)</f>
        <v>0</v>
      </c>
      <c r="BL92" s="17" t="s">
        <v>158</v>
      </c>
      <c r="BM92" s="184" t="s">
        <v>581</v>
      </c>
    </row>
    <row r="93" s="2" customFormat="1">
      <c r="A93" s="37"/>
      <c r="B93" s="38"/>
      <c r="C93" s="37"/>
      <c r="D93" s="186" t="s">
        <v>160</v>
      </c>
      <c r="E93" s="37"/>
      <c r="F93" s="187" t="s">
        <v>582</v>
      </c>
      <c r="G93" s="37"/>
      <c r="H93" s="37"/>
      <c r="I93" s="188"/>
      <c r="J93" s="37"/>
      <c r="K93" s="37"/>
      <c r="L93" s="38"/>
      <c r="M93" s="189"/>
      <c r="N93" s="190"/>
      <c r="O93" s="71"/>
      <c r="P93" s="71"/>
      <c r="Q93" s="71"/>
      <c r="R93" s="71"/>
      <c r="S93" s="71"/>
      <c r="T93" s="72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17" t="s">
        <v>160</v>
      </c>
      <c r="AU93" s="17" t="s">
        <v>22</v>
      </c>
    </row>
    <row r="94" s="2" customFormat="1">
      <c r="A94" s="37"/>
      <c r="B94" s="38"/>
      <c r="C94" s="37"/>
      <c r="D94" s="191" t="s">
        <v>162</v>
      </c>
      <c r="E94" s="37"/>
      <c r="F94" s="192" t="s">
        <v>583</v>
      </c>
      <c r="G94" s="37"/>
      <c r="H94" s="37"/>
      <c r="I94" s="188"/>
      <c r="J94" s="37"/>
      <c r="K94" s="37"/>
      <c r="L94" s="38"/>
      <c r="M94" s="189"/>
      <c r="N94" s="190"/>
      <c r="O94" s="71"/>
      <c r="P94" s="71"/>
      <c r="Q94" s="71"/>
      <c r="R94" s="71"/>
      <c r="S94" s="71"/>
      <c r="T94" s="72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7" t="s">
        <v>162</v>
      </c>
      <c r="AU94" s="17" t="s">
        <v>22</v>
      </c>
    </row>
    <row r="95" s="13" customFormat="1">
      <c r="A95" s="13"/>
      <c r="B95" s="193"/>
      <c r="C95" s="13"/>
      <c r="D95" s="191" t="s">
        <v>164</v>
      </c>
      <c r="E95" s="194" t="s">
        <v>3</v>
      </c>
      <c r="F95" s="195" t="s">
        <v>248</v>
      </c>
      <c r="G95" s="13"/>
      <c r="H95" s="196">
        <v>18</v>
      </c>
      <c r="I95" s="197"/>
      <c r="J95" s="13"/>
      <c r="K95" s="13"/>
      <c r="L95" s="193"/>
      <c r="M95" s="198"/>
      <c r="N95" s="199"/>
      <c r="O95" s="199"/>
      <c r="P95" s="199"/>
      <c r="Q95" s="199"/>
      <c r="R95" s="199"/>
      <c r="S95" s="199"/>
      <c r="T95" s="20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194" t="s">
        <v>164</v>
      </c>
      <c r="AU95" s="194" t="s">
        <v>22</v>
      </c>
      <c r="AV95" s="13" t="s">
        <v>22</v>
      </c>
      <c r="AW95" s="13" t="s">
        <v>43</v>
      </c>
      <c r="AX95" s="13" t="s">
        <v>82</v>
      </c>
      <c r="AY95" s="194" t="s">
        <v>152</v>
      </c>
    </row>
    <row r="96" s="14" customFormat="1">
      <c r="A96" s="14"/>
      <c r="B96" s="201"/>
      <c r="C96" s="14"/>
      <c r="D96" s="191" t="s">
        <v>164</v>
      </c>
      <c r="E96" s="202" t="s">
        <v>3</v>
      </c>
      <c r="F96" s="203" t="s">
        <v>166</v>
      </c>
      <c r="G96" s="14"/>
      <c r="H96" s="204">
        <v>18</v>
      </c>
      <c r="I96" s="205"/>
      <c r="J96" s="14"/>
      <c r="K96" s="14"/>
      <c r="L96" s="201"/>
      <c r="M96" s="206"/>
      <c r="N96" s="207"/>
      <c r="O96" s="207"/>
      <c r="P96" s="207"/>
      <c r="Q96" s="207"/>
      <c r="R96" s="207"/>
      <c r="S96" s="207"/>
      <c r="T96" s="20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02" t="s">
        <v>164</v>
      </c>
      <c r="AU96" s="202" t="s">
        <v>22</v>
      </c>
      <c r="AV96" s="14" t="s">
        <v>158</v>
      </c>
      <c r="AW96" s="14" t="s">
        <v>43</v>
      </c>
      <c r="AX96" s="14" t="s">
        <v>89</v>
      </c>
      <c r="AY96" s="202" t="s">
        <v>152</v>
      </c>
    </row>
    <row r="97" s="2" customFormat="1" ht="33" customHeight="1">
      <c r="A97" s="37"/>
      <c r="B97" s="171"/>
      <c r="C97" s="172" t="s">
        <v>22</v>
      </c>
      <c r="D97" s="172" t="s">
        <v>154</v>
      </c>
      <c r="E97" s="173" t="s">
        <v>579</v>
      </c>
      <c r="F97" s="174" t="s">
        <v>580</v>
      </c>
      <c r="G97" s="175" t="s">
        <v>157</v>
      </c>
      <c r="H97" s="176">
        <v>30</v>
      </c>
      <c r="I97" s="177"/>
      <c r="J97" s="178">
        <f>ROUND(I97*H97,2)</f>
        <v>0</v>
      </c>
      <c r="K97" s="179"/>
      <c r="L97" s="38"/>
      <c r="M97" s="180" t="s">
        <v>3</v>
      </c>
      <c r="N97" s="181" t="s">
        <v>53</v>
      </c>
      <c r="O97" s="71"/>
      <c r="P97" s="182">
        <f>O97*H97</f>
        <v>0</v>
      </c>
      <c r="Q97" s="182">
        <v>0</v>
      </c>
      <c r="R97" s="182">
        <f>Q97*H97</f>
        <v>0</v>
      </c>
      <c r="S97" s="182">
        <v>0.255</v>
      </c>
      <c r="T97" s="183">
        <f>S97*H97</f>
        <v>7.6500000000000004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4" t="s">
        <v>158</v>
      </c>
      <c r="AT97" s="184" t="s">
        <v>154</v>
      </c>
      <c r="AU97" s="184" t="s">
        <v>22</v>
      </c>
      <c r="AY97" s="17" t="s">
        <v>152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7" t="s">
        <v>89</v>
      </c>
      <c r="BK97" s="185">
        <f>ROUND(I97*H97,2)</f>
        <v>0</v>
      </c>
      <c r="BL97" s="17" t="s">
        <v>158</v>
      </c>
      <c r="BM97" s="184" t="s">
        <v>584</v>
      </c>
    </row>
    <row r="98" s="2" customFormat="1">
      <c r="A98" s="37"/>
      <c r="B98" s="38"/>
      <c r="C98" s="37"/>
      <c r="D98" s="186" t="s">
        <v>160</v>
      </c>
      <c r="E98" s="37"/>
      <c r="F98" s="187" t="s">
        <v>582</v>
      </c>
      <c r="G98" s="37"/>
      <c r="H98" s="37"/>
      <c r="I98" s="188"/>
      <c r="J98" s="37"/>
      <c r="K98" s="37"/>
      <c r="L98" s="38"/>
      <c r="M98" s="189"/>
      <c r="N98" s="190"/>
      <c r="O98" s="71"/>
      <c r="P98" s="71"/>
      <c r="Q98" s="71"/>
      <c r="R98" s="71"/>
      <c r="S98" s="71"/>
      <c r="T98" s="72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7" t="s">
        <v>160</v>
      </c>
      <c r="AU98" s="17" t="s">
        <v>22</v>
      </c>
    </row>
    <row r="99" s="2" customFormat="1">
      <c r="A99" s="37"/>
      <c r="B99" s="38"/>
      <c r="C99" s="37"/>
      <c r="D99" s="191" t="s">
        <v>162</v>
      </c>
      <c r="E99" s="37"/>
      <c r="F99" s="192" t="s">
        <v>585</v>
      </c>
      <c r="G99" s="37"/>
      <c r="H99" s="37"/>
      <c r="I99" s="188"/>
      <c r="J99" s="37"/>
      <c r="K99" s="37"/>
      <c r="L99" s="38"/>
      <c r="M99" s="189"/>
      <c r="N99" s="190"/>
      <c r="O99" s="71"/>
      <c r="P99" s="71"/>
      <c r="Q99" s="71"/>
      <c r="R99" s="71"/>
      <c r="S99" s="71"/>
      <c r="T99" s="72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T99" s="17" t="s">
        <v>162</v>
      </c>
      <c r="AU99" s="17" t="s">
        <v>22</v>
      </c>
    </row>
    <row r="100" s="13" customFormat="1">
      <c r="A100" s="13"/>
      <c r="B100" s="193"/>
      <c r="C100" s="13"/>
      <c r="D100" s="191" t="s">
        <v>164</v>
      </c>
      <c r="E100" s="194" t="s">
        <v>3</v>
      </c>
      <c r="F100" s="195" t="s">
        <v>586</v>
      </c>
      <c r="G100" s="13"/>
      <c r="H100" s="196">
        <v>30</v>
      </c>
      <c r="I100" s="197"/>
      <c r="J100" s="13"/>
      <c r="K100" s="13"/>
      <c r="L100" s="193"/>
      <c r="M100" s="198"/>
      <c r="N100" s="199"/>
      <c r="O100" s="199"/>
      <c r="P100" s="199"/>
      <c r="Q100" s="199"/>
      <c r="R100" s="199"/>
      <c r="S100" s="199"/>
      <c r="T100" s="200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194" t="s">
        <v>164</v>
      </c>
      <c r="AU100" s="194" t="s">
        <v>22</v>
      </c>
      <c r="AV100" s="13" t="s">
        <v>22</v>
      </c>
      <c r="AW100" s="13" t="s">
        <v>43</v>
      </c>
      <c r="AX100" s="13" t="s">
        <v>82</v>
      </c>
      <c r="AY100" s="194" t="s">
        <v>152</v>
      </c>
    </row>
    <row r="101" s="14" customFormat="1">
      <c r="A101" s="14"/>
      <c r="B101" s="201"/>
      <c r="C101" s="14"/>
      <c r="D101" s="191" t="s">
        <v>164</v>
      </c>
      <c r="E101" s="202" t="s">
        <v>3</v>
      </c>
      <c r="F101" s="203" t="s">
        <v>166</v>
      </c>
      <c r="G101" s="14"/>
      <c r="H101" s="204">
        <v>30</v>
      </c>
      <c r="I101" s="205"/>
      <c r="J101" s="14"/>
      <c r="K101" s="14"/>
      <c r="L101" s="201"/>
      <c r="M101" s="206"/>
      <c r="N101" s="207"/>
      <c r="O101" s="207"/>
      <c r="P101" s="207"/>
      <c r="Q101" s="207"/>
      <c r="R101" s="207"/>
      <c r="S101" s="207"/>
      <c r="T101" s="208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02" t="s">
        <v>164</v>
      </c>
      <c r="AU101" s="202" t="s">
        <v>22</v>
      </c>
      <c r="AV101" s="14" t="s">
        <v>158</v>
      </c>
      <c r="AW101" s="14" t="s">
        <v>43</v>
      </c>
      <c r="AX101" s="14" t="s">
        <v>89</v>
      </c>
      <c r="AY101" s="202" t="s">
        <v>152</v>
      </c>
    </row>
    <row r="102" s="2" customFormat="1" ht="24.15" customHeight="1">
      <c r="A102" s="37"/>
      <c r="B102" s="171"/>
      <c r="C102" s="172" t="s">
        <v>170</v>
      </c>
      <c r="D102" s="172" t="s">
        <v>154</v>
      </c>
      <c r="E102" s="173" t="s">
        <v>171</v>
      </c>
      <c r="F102" s="174" t="s">
        <v>172</v>
      </c>
      <c r="G102" s="175" t="s">
        <v>157</v>
      </c>
      <c r="H102" s="176">
        <v>2</v>
      </c>
      <c r="I102" s="177"/>
      <c r="J102" s="178">
        <f>ROUND(I102*H102,2)</f>
        <v>0</v>
      </c>
      <c r="K102" s="179"/>
      <c r="L102" s="38"/>
      <c r="M102" s="180" t="s">
        <v>3</v>
      </c>
      <c r="N102" s="181" t="s">
        <v>53</v>
      </c>
      <c r="O102" s="71"/>
      <c r="P102" s="182">
        <f>O102*H102</f>
        <v>0</v>
      </c>
      <c r="Q102" s="182">
        <v>0</v>
      </c>
      <c r="R102" s="182">
        <f>Q102*H102</f>
        <v>0</v>
      </c>
      <c r="S102" s="182">
        <v>0.32000000000000001</v>
      </c>
      <c r="T102" s="183">
        <f>S102*H102</f>
        <v>0.64000000000000001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4" t="s">
        <v>158</v>
      </c>
      <c r="AT102" s="184" t="s">
        <v>154</v>
      </c>
      <c r="AU102" s="184" t="s">
        <v>22</v>
      </c>
      <c r="AY102" s="17" t="s">
        <v>152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7" t="s">
        <v>89</v>
      </c>
      <c r="BK102" s="185">
        <f>ROUND(I102*H102,2)</f>
        <v>0</v>
      </c>
      <c r="BL102" s="17" t="s">
        <v>158</v>
      </c>
      <c r="BM102" s="184" t="s">
        <v>587</v>
      </c>
    </row>
    <row r="103" s="2" customFormat="1">
      <c r="A103" s="37"/>
      <c r="B103" s="38"/>
      <c r="C103" s="37"/>
      <c r="D103" s="186" t="s">
        <v>160</v>
      </c>
      <c r="E103" s="37"/>
      <c r="F103" s="187" t="s">
        <v>174</v>
      </c>
      <c r="G103" s="37"/>
      <c r="H103" s="37"/>
      <c r="I103" s="188"/>
      <c r="J103" s="37"/>
      <c r="K103" s="37"/>
      <c r="L103" s="38"/>
      <c r="M103" s="189"/>
      <c r="N103" s="190"/>
      <c r="O103" s="71"/>
      <c r="P103" s="71"/>
      <c r="Q103" s="71"/>
      <c r="R103" s="71"/>
      <c r="S103" s="71"/>
      <c r="T103" s="72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T103" s="17" t="s">
        <v>160</v>
      </c>
      <c r="AU103" s="17" t="s">
        <v>22</v>
      </c>
    </row>
    <row r="104" s="2" customFormat="1">
      <c r="A104" s="37"/>
      <c r="B104" s="38"/>
      <c r="C104" s="37"/>
      <c r="D104" s="191" t="s">
        <v>162</v>
      </c>
      <c r="E104" s="37"/>
      <c r="F104" s="192" t="s">
        <v>588</v>
      </c>
      <c r="G104" s="37"/>
      <c r="H104" s="37"/>
      <c r="I104" s="188"/>
      <c r="J104" s="37"/>
      <c r="K104" s="37"/>
      <c r="L104" s="38"/>
      <c r="M104" s="189"/>
      <c r="N104" s="190"/>
      <c r="O104" s="71"/>
      <c r="P104" s="71"/>
      <c r="Q104" s="71"/>
      <c r="R104" s="71"/>
      <c r="S104" s="71"/>
      <c r="T104" s="72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7" t="s">
        <v>162</v>
      </c>
      <c r="AU104" s="17" t="s">
        <v>22</v>
      </c>
    </row>
    <row r="105" s="13" customFormat="1">
      <c r="A105" s="13"/>
      <c r="B105" s="193"/>
      <c r="C105" s="13"/>
      <c r="D105" s="191" t="s">
        <v>164</v>
      </c>
      <c r="E105" s="194" t="s">
        <v>3</v>
      </c>
      <c r="F105" s="195" t="s">
        <v>22</v>
      </c>
      <c r="G105" s="13"/>
      <c r="H105" s="196">
        <v>2</v>
      </c>
      <c r="I105" s="197"/>
      <c r="J105" s="13"/>
      <c r="K105" s="13"/>
      <c r="L105" s="193"/>
      <c r="M105" s="198"/>
      <c r="N105" s="199"/>
      <c r="O105" s="199"/>
      <c r="P105" s="199"/>
      <c r="Q105" s="199"/>
      <c r="R105" s="199"/>
      <c r="S105" s="199"/>
      <c r="T105" s="20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194" t="s">
        <v>164</v>
      </c>
      <c r="AU105" s="194" t="s">
        <v>22</v>
      </c>
      <c r="AV105" s="13" t="s">
        <v>22</v>
      </c>
      <c r="AW105" s="13" t="s">
        <v>43</v>
      </c>
      <c r="AX105" s="13" t="s">
        <v>82</v>
      </c>
      <c r="AY105" s="194" t="s">
        <v>152</v>
      </c>
    </row>
    <row r="106" s="14" customFormat="1">
      <c r="A106" s="14"/>
      <c r="B106" s="201"/>
      <c r="C106" s="14"/>
      <c r="D106" s="191" t="s">
        <v>164</v>
      </c>
      <c r="E106" s="202" t="s">
        <v>3</v>
      </c>
      <c r="F106" s="203" t="s">
        <v>166</v>
      </c>
      <c r="G106" s="14"/>
      <c r="H106" s="204">
        <v>2</v>
      </c>
      <c r="I106" s="205"/>
      <c r="J106" s="14"/>
      <c r="K106" s="14"/>
      <c r="L106" s="201"/>
      <c r="M106" s="206"/>
      <c r="N106" s="207"/>
      <c r="O106" s="207"/>
      <c r="P106" s="207"/>
      <c r="Q106" s="207"/>
      <c r="R106" s="207"/>
      <c r="S106" s="207"/>
      <c r="T106" s="20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02" t="s">
        <v>164</v>
      </c>
      <c r="AU106" s="202" t="s">
        <v>22</v>
      </c>
      <c r="AV106" s="14" t="s">
        <v>158</v>
      </c>
      <c r="AW106" s="14" t="s">
        <v>43</v>
      </c>
      <c r="AX106" s="14" t="s">
        <v>89</v>
      </c>
      <c r="AY106" s="202" t="s">
        <v>152</v>
      </c>
    </row>
    <row r="107" s="2" customFormat="1" ht="24.15" customHeight="1">
      <c r="A107" s="37"/>
      <c r="B107" s="171"/>
      <c r="C107" s="172" t="s">
        <v>158</v>
      </c>
      <c r="D107" s="172" t="s">
        <v>154</v>
      </c>
      <c r="E107" s="173" t="s">
        <v>177</v>
      </c>
      <c r="F107" s="174" t="s">
        <v>178</v>
      </c>
      <c r="G107" s="175" t="s">
        <v>157</v>
      </c>
      <c r="H107" s="176">
        <v>2</v>
      </c>
      <c r="I107" s="177"/>
      <c r="J107" s="178">
        <f>ROUND(I107*H107,2)</f>
        <v>0</v>
      </c>
      <c r="K107" s="179"/>
      <c r="L107" s="38"/>
      <c r="M107" s="180" t="s">
        <v>3</v>
      </c>
      <c r="N107" s="181" t="s">
        <v>53</v>
      </c>
      <c r="O107" s="71"/>
      <c r="P107" s="182">
        <f>O107*H107</f>
        <v>0</v>
      </c>
      <c r="Q107" s="182">
        <v>0</v>
      </c>
      <c r="R107" s="182">
        <f>Q107*H107</f>
        <v>0</v>
      </c>
      <c r="S107" s="182">
        <v>0.40799999999999997</v>
      </c>
      <c r="T107" s="183">
        <f>S107*H107</f>
        <v>0.81599999999999995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4" t="s">
        <v>158</v>
      </c>
      <c r="AT107" s="184" t="s">
        <v>154</v>
      </c>
      <c r="AU107" s="184" t="s">
        <v>22</v>
      </c>
      <c r="AY107" s="17" t="s">
        <v>152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7" t="s">
        <v>89</v>
      </c>
      <c r="BK107" s="185">
        <f>ROUND(I107*H107,2)</f>
        <v>0</v>
      </c>
      <c r="BL107" s="17" t="s">
        <v>158</v>
      </c>
      <c r="BM107" s="184" t="s">
        <v>589</v>
      </c>
    </row>
    <row r="108" s="2" customFormat="1">
      <c r="A108" s="37"/>
      <c r="B108" s="38"/>
      <c r="C108" s="37"/>
      <c r="D108" s="186" t="s">
        <v>160</v>
      </c>
      <c r="E108" s="37"/>
      <c r="F108" s="187" t="s">
        <v>180</v>
      </c>
      <c r="G108" s="37"/>
      <c r="H108" s="37"/>
      <c r="I108" s="188"/>
      <c r="J108" s="37"/>
      <c r="K108" s="37"/>
      <c r="L108" s="38"/>
      <c r="M108" s="189"/>
      <c r="N108" s="190"/>
      <c r="O108" s="71"/>
      <c r="P108" s="71"/>
      <c r="Q108" s="71"/>
      <c r="R108" s="71"/>
      <c r="S108" s="71"/>
      <c r="T108" s="72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7" t="s">
        <v>160</v>
      </c>
      <c r="AU108" s="17" t="s">
        <v>22</v>
      </c>
    </row>
    <row r="109" s="2" customFormat="1">
      <c r="A109" s="37"/>
      <c r="B109" s="38"/>
      <c r="C109" s="37"/>
      <c r="D109" s="191" t="s">
        <v>162</v>
      </c>
      <c r="E109" s="37"/>
      <c r="F109" s="192" t="s">
        <v>590</v>
      </c>
      <c r="G109" s="37"/>
      <c r="H109" s="37"/>
      <c r="I109" s="188"/>
      <c r="J109" s="37"/>
      <c r="K109" s="37"/>
      <c r="L109" s="38"/>
      <c r="M109" s="189"/>
      <c r="N109" s="190"/>
      <c r="O109" s="71"/>
      <c r="P109" s="71"/>
      <c r="Q109" s="71"/>
      <c r="R109" s="71"/>
      <c r="S109" s="71"/>
      <c r="T109" s="72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7" t="s">
        <v>162</v>
      </c>
      <c r="AU109" s="17" t="s">
        <v>22</v>
      </c>
    </row>
    <row r="110" s="13" customFormat="1">
      <c r="A110" s="13"/>
      <c r="B110" s="193"/>
      <c r="C110" s="13"/>
      <c r="D110" s="191" t="s">
        <v>164</v>
      </c>
      <c r="E110" s="194" t="s">
        <v>3</v>
      </c>
      <c r="F110" s="195" t="s">
        <v>22</v>
      </c>
      <c r="G110" s="13"/>
      <c r="H110" s="196">
        <v>2</v>
      </c>
      <c r="I110" s="197"/>
      <c r="J110" s="13"/>
      <c r="K110" s="13"/>
      <c r="L110" s="193"/>
      <c r="M110" s="198"/>
      <c r="N110" s="199"/>
      <c r="O110" s="199"/>
      <c r="P110" s="199"/>
      <c r="Q110" s="199"/>
      <c r="R110" s="199"/>
      <c r="S110" s="199"/>
      <c r="T110" s="20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94" t="s">
        <v>164</v>
      </c>
      <c r="AU110" s="194" t="s">
        <v>22</v>
      </c>
      <c r="AV110" s="13" t="s">
        <v>22</v>
      </c>
      <c r="AW110" s="13" t="s">
        <v>43</v>
      </c>
      <c r="AX110" s="13" t="s">
        <v>82</v>
      </c>
      <c r="AY110" s="194" t="s">
        <v>152</v>
      </c>
    </row>
    <row r="111" s="14" customFormat="1">
      <c r="A111" s="14"/>
      <c r="B111" s="201"/>
      <c r="C111" s="14"/>
      <c r="D111" s="191" t="s">
        <v>164</v>
      </c>
      <c r="E111" s="202" t="s">
        <v>3</v>
      </c>
      <c r="F111" s="203" t="s">
        <v>166</v>
      </c>
      <c r="G111" s="14"/>
      <c r="H111" s="204">
        <v>2</v>
      </c>
      <c r="I111" s="205"/>
      <c r="J111" s="14"/>
      <c r="K111" s="14"/>
      <c r="L111" s="201"/>
      <c r="M111" s="206"/>
      <c r="N111" s="207"/>
      <c r="O111" s="207"/>
      <c r="P111" s="207"/>
      <c r="Q111" s="207"/>
      <c r="R111" s="207"/>
      <c r="S111" s="207"/>
      <c r="T111" s="20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02" t="s">
        <v>164</v>
      </c>
      <c r="AU111" s="202" t="s">
        <v>22</v>
      </c>
      <c r="AV111" s="14" t="s">
        <v>158</v>
      </c>
      <c r="AW111" s="14" t="s">
        <v>43</v>
      </c>
      <c r="AX111" s="14" t="s">
        <v>89</v>
      </c>
      <c r="AY111" s="202" t="s">
        <v>152</v>
      </c>
    </row>
    <row r="112" s="2" customFormat="1" ht="24.15" customHeight="1">
      <c r="A112" s="37"/>
      <c r="B112" s="171"/>
      <c r="C112" s="172" t="s">
        <v>182</v>
      </c>
      <c r="D112" s="172" t="s">
        <v>154</v>
      </c>
      <c r="E112" s="173" t="s">
        <v>591</v>
      </c>
      <c r="F112" s="174" t="s">
        <v>592</v>
      </c>
      <c r="G112" s="175" t="s">
        <v>157</v>
      </c>
      <c r="H112" s="176">
        <v>212</v>
      </c>
      <c r="I112" s="177"/>
      <c r="J112" s="178">
        <f>ROUND(I112*H112,2)</f>
        <v>0</v>
      </c>
      <c r="K112" s="179"/>
      <c r="L112" s="38"/>
      <c r="M112" s="180" t="s">
        <v>3</v>
      </c>
      <c r="N112" s="181" t="s">
        <v>53</v>
      </c>
      <c r="O112" s="71"/>
      <c r="P112" s="182">
        <f>O112*H112</f>
        <v>0</v>
      </c>
      <c r="Q112" s="182">
        <v>0</v>
      </c>
      <c r="R112" s="182">
        <f>Q112*H112</f>
        <v>0</v>
      </c>
      <c r="S112" s="182">
        <v>0.57999999999999996</v>
      </c>
      <c r="T112" s="183">
        <f>S112*H112</f>
        <v>122.95999999999999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4" t="s">
        <v>158</v>
      </c>
      <c r="AT112" s="184" t="s">
        <v>154</v>
      </c>
      <c r="AU112" s="184" t="s">
        <v>22</v>
      </c>
      <c r="AY112" s="17" t="s">
        <v>152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17" t="s">
        <v>89</v>
      </c>
      <c r="BK112" s="185">
        <f>ROUND(I112*H112,2)</f>
        <v>0</v>
      </c>
      <c r="BL112" s="17" t="s">
        <v>158</v>
      </c>
      <c r="BM112" s="184" t="s">
        <v>593</v>
      </c>
    </row>
    <row r="113" s="2" customFormat="1">
      <c r="A113" s="37"/>
      <c r="B113" s="38"/>
      <c r="C113" s="37"/>
      <c r="D113" s="186" t="s">
        <v>160</v>
      </c>
      <c r="E113" s="37"/>
      <c r="F113" s="187" t="s">
        <v>594</v>
      </c>
      <c r="G113" s="37"/>
      <c r="H113" s="37"/>
      <c r="I113" s="188"/>
      <c r="J113" s="37"/>
      <c r="K113" s="37"/>
      <c r="L113" s="38"/>
      <c r="M113" s="189"/>
      <c r="N113" s="190"/>
      <c r="O113" s="71"/>
      <c r="P113" s="71"/>
      <c r="Q113" s="71"/>
      <c r="R113" s="71"/>
      <c r="S113" s="71"/>
      <c r="T113" s="72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7" t="s">
        <v>160</v>
      </c>
      <c r="AU113" s="17" t="s">
        <v>22</v>
      </c>
    </row>
    <row r="114" s="2" customFormat="1">
      <c r="A114" s="37"/>
      <c r="B114" s="38"/>
      <c r="C114" s="37"/>
      <c r="D114" s="191" t="s">
        <v>162</v>
      </c>
      <c r="E114" s="37"/>
      <c r="F114" s="192" t="s">
        <v>595</v>
      </c>
      <c r="G114" s="37"/>
      <c r="H114" s="37"/>
      <c r="I114" s="188"/>
      <c r="J114" s="37"/>
      <c r="K114" s="37"/>
      <c r="L114" s="38"/>
      <c r="M114" s="189"/>
      <c r="N114" s="190"/>
      <c r="O114" s="71"/>
      <c r="P114" s="71"/>
      <c r="Q114" s="71"/>
      <c r="R114" s="71"/>
      <c r="S114" s="71"/>
      <c r="T114" s="72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7" t="s">
        <v>162</v>
      </c>
      <c r="AU114" s="17" t="s">
        <v>22</v>
      </c>
    </row>
    <row r="115" s="13" customFormat="1">
      <c r="A115" s="13"/>
      <c r="B115" s="193"/>
      <c r="C115" s="13"/>
      <c r="D115" s="191" t="s">
        <v>164</v>
      </c>
      <c r="E115" s="194" t="s">
        <v>3</v>
      </c>
      <c r="F115" s="195" t="s">
        <v>596</v>
      </c>
      <c r="G115" s="13"/>
      <c r="H115" s="196">
        <v>212</v>
      </c>
      <c r="I115" s="197"/>
      <c r="J115" s="13"/>
      <c r="K115" s="13"/>
      <c r="L115" s="193"/>
      <c r="M115" s="198"/>
      <c r="N115" s="199"/>
      <c r="O115" s="199"/>
      <c r="P115" s="199"/>
      <c r="Q115" s="199"/>
      <c r="R115" s="199"/>
      <c r="S115" s="199"/>
      <c r="T115" s="20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194" t="s">
        <v>164</v>
      </c>
      <c r="AU115" s="194" t="s">
        <v>22</v>
      </c>
      <c r="AV115" s="13" t="s">
        <v>22</v>
      </c>
      <c r="AW115" s="13" t="s">
        <v>43</v>
      </c>
      <c r="AX115" s="13" t="s">
        <v>82</v>
      </c>
      <c r="AY115" s="194" t="s">
        <v>152</v>
      </c>
    </row>
    <row r="116" s="14" customFormat="1">
      <c r="A116" s="14"/>
      <c r="B116" s="201"/>
      <c r="C116" s="14"/>
      <c r="D116" s="191" t="s">
        <v>164</v>
      </c>
      <c r="E116" s="202" t="s">
        <v>3</v>
      </c>
      <c r="F116" s="203" t="s">
        <v>166</v>
      </c>
      <c r="G116" s="14"/>
      <c r="H116" s="204">
        <v>212</v>
      </c>
      <c r="I116" s="205"/>
      <c r="J116" s="14"/>
      <c r="K116" s="14"/>
      <c r="L116" s="201"/>
      <c r="M116" s="206"/>
      <c r="N116" s="207"/>
      <c r="O116" s="207"/>
      <c r="P116" s="207"/>
      <c r="Q116" s="207"/>
      <c r="R116" s="207"/>
      <c r="S116" s="207"/>
      <c r="T116" s="20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02" t="s">
        <v>164</v>
      </c>
      <c r="AU116" s="202" t="s">
        <v>22</v>
      </c>
      <c r="AV116" s="14" t="s">
        <v>158</v>
      </c>
      <c r="AW116" s="14" t="s">
        <v>43</v>
      </c>
      <c r="AX116" s="14" t="s">
        <v>89</v>
      </c>
      <c r="AY116" s="202" t="s">
        <v>152</v>
      </c>
    </row>
    <row r="117" s="2" customFormat="1" ht="24.15" customHeight="1">
      <c r="A117" s="37"/>
      <c r="B117" s="171"/>
      <c r="C117" s="172" t="s">
        <v>188</v>
      </c>
      <c r="D117" s="172" t="s">
        <v>154</v>
      </c>
      <c r="E117" s="173" t="s">
        <v>591</v>
      </c>
      <c r="F117" s="174" t="s">
        <v>592</v>
      </c>
      <c r="G117" s="175" t="s">
        <v>157</v>
      </c>
      <c r="H117" s="176">
        <v>226</v>
      </c>
      <c r="I117" s="177"/>
      <c r="J117" s="178">
        <f>ROUND(I117*H117,2)</f>
        <v>0</v>
      </c>
      <c r="K117" s="179"/>
      <c r="L117" s="38"/>
      <c r="M117" s="180" t="s">
        <v>3</v>
      </c>
      <c r="N117" s="181" t="s">
        <v>53</v>
      </c>
      <c r="O117" s="71"/>
      <c r="P117" s="182">
        <f>O117*H117</f>
        <v>0</v>
      </c>
      <c r="Q117" s="182">
        <v>0</v>
      </c>
      <c r="R117" s="182">
        <f>Q117*H117</f>
        <v>0</v>
      </c>
      <c r="S117" s="182">
        <v>0.57999999999999996</v>
      </c>
      <c r="T117" s="183">
        <f>S117*H117</f>
        <v>131.07999999999998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4" t="s">
        <v>158</v>
      </c>
      <c r="AT117" s="184" t="s">
        <v>154</v>
      </c>
      <c r="AU117" s="184" t="s">
        <v>22</v>
      </c>
      <c r="AY117" s="17" t="s">
        <v>152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17" t="s">
        <v>89</v>
      </c>
      <c r="BK117" s="185">
        <f>ROUND(I117*H117,2)</f>
        <v>0</v>
      </c>
      <c r="BL117" s="17" t="s">
        <v>158</v>
      </c>
      <c r="BM117" s="184" t="s">
        <v>597</v>
      </c>
    </row>
    <row r="118" s="2" customFormat="1">
      <c r="A118" s="37"/>
      <c r="B118" s="38"/>
      <c r="C118" s="37"/>
      <c r="D118" s="186" t="s">
        <v>160</v>
      </c>
      <c r="E118" s="37"/>
      <c r="F118" s="187" t="s">
        <v>594</v>
      </c>
      <c r="G118" s="37"/>
      <c r="H118" s="37"/>
      <c r="I118" s="188"/>
      <c r="J118" s="37"/>
      <c r="K118" s="37"/>
      <c r="L118" s="38"/>
      <c r="M118" s="189"/>
      <c r="N118" s="190"/>
      <c r="O118" s="71"/>
      <c r="P118" s="71"/>
      <c r="Q118" s="71"/>
      <c r="R118" s="71"/>
      <c r="S118" s="71"/>
      <c r="T118" s="72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7" t="s">
        <v>160</v>
      </c>
      <c r="AU118" s="17" t="s">
        <v>22</v>
      </c>
    </row>
    <row r="119" s="2" customFormat="1">
      <c r="A119" s="37"/>
      <c r="B119" s="38"/>
      <c r="C119" s="37"/>
      <c r="D119" s="191" t="s">
        <v>162</v>
      </c>
      <c r="E119" s="37"/>
      <c r="F119" s="192" t="s">
        <v>598</v>
      </c>
      <c r="G119" s="37"/>
      <c r="H119" s="37"/>
      <c r="I119" s="188"/>
      <c r="J119" s="37"/>
      <c r="K119" s="37"/>
      <c r="L119" s="38"/>
      <c r="M119" s="189"/>
      <c r="N119" s="190"/>
      <c r="O119" s="71"/>
      <c r="P119" s="71"/>
      <c r="Q119" s="71"/>
      <c r="R119" s="71"/>
      <c r="S119" s="71"/>
      <c r="T119" s="72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7" t="s">
        <v>162</v>
      </c>
      <c r="AU119" s="17" t="s">
        <v>22</v>
      </c>
    </row>
    <row r="120" s="13" customFormat="1">
      <c r="A120" s="13"/>
      <c r="B120" s="193"/>
      <c r="C120" s="13"/>
      <c r="D120" s="191" t="s">
        <v>164</v>
      </c>
      <c r="E120" s="194" t="s">
        <v>3</v>
      </c>
      <c r="F120" s="195" t="s">
        <v>599</v>
      </c>
      <c r="G120" s="13"/>
      <c r="H120" s="196">
        <v>226</v>
      </c>
      <c r="I120" s="197"/>
      <c r="J120" s="13"/>
      <c r="K120" s="13"/>
      <c r="L120" s="193"/>
      <c r="M120" s="198"/>
      <c r="N120" s="199"/>
      <c r="O120" s="199"/>
      <c r="P120" s="199"/>
      <c r="Q120" s="199"/>
      <c r="R120" s="199"/>
      <c r="S120" s="199"/>
      <c r="T120" s="20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194" t="s">
        <v>164</v>
      </c>
      <c r="AU120" s="194" t="s">
        <v>22</v>
      </c>
      <c r="AV120" s="13" t="s">
        <v>22</v>
      </c>
      <c r="AW120" s="13" t="s">
        <v>43</v>
      </c>
      <c r="AX120" s="13" t="s">
        <v>82</v>
      </c>
      <c r="AY120" s="194" t="s">
        <v>152</v>
      </c>
    </row>
    <row r="121" s="14" customFormat="1">
      <c r="A121" s="14"/>
      <c r="B121" s="201"/>
      <c r="C121" s="14"/>
      <c r="D121" s="191" t="s">
        <v>164</v>
      </c>
      <c r="E121" s="202" t="s">
        <v>3</v>
      </c>
      <c r="F121" s="203" t="s">
        <v>166</v>
      </c>
      <c r="G121" s="14"/>
      <c r="H121" s="204">
        <v>226</v>
      </c>
      <c r="I121" s="205"/>
      <c r="J121" s="14"/>
      <c r="K121" s="14"/>
      <c r="L121" s="201"/>
      <c r="M121" s="206"/>
      <c r="N121" s="207"/>
      <c r="O121" s="207"/>
      <c r="P121" s="207"/>
      <c r="Q121" s="207"/>
      <c r="R121" s="207"/>
      <c r="S121" s="207"/>
      <c r="T121" s="20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02" t="s">
        <v>164</v>
      </c>
      <c r="AU121" s="202" t="s">
        <v>22</v>
      </c>
      <c r="AV121" s="14" t="s">
        <v>158</v>
      </c>
      <c r="AW121" s="14" t="s">
        <v>43</v>
      </c>
      <c r="AX121" s="14" t="s">
        <v>89</v>
      </c>
      <c r="AY121" s="202" t="s">
        <v>152</v>
      </c>
    </row>
    <row r="122" s="2" customFormat="1" ht="24.15" customHeight="1">
      <c r="A122" s="37"/>
      <c r="B122" s="171"/>
      <c r="C122" s="172" t="s">
        <v>192</v>
      </c>
      <c r="D122" s="172" t="s">
        <v>154</v>
      </c>
      <c r="E122" s="173" t="s">
        <v>600</v>
      </c>
      <c r="F122" s="174" t="s">
        <v>601</v>
      </c>
      <c r="G122" s="175" t="s">
        <v>157</v>
      </c>
      <c r="H122" s="176">
        <v>212</v>
      </c>
      <c r="I122" s="177"/>
      <c r="J122" s="178">
        <f>ROUND(I122*H122,2)</f>
        <v>0</v>
      </c>
      <c r="K122" s="179"/>
      <c r="L122" s="38"/>
      <c r="M122" s="180" t="s">
        <v>3</v>
      </c>
      <c r="N122" s="181" t="s">
        <v>53</v>
      </c>
      <c r="O122" s="71"/>
      <c r="P122" s="182">
        <f>O122*H122</f>
        <v>0</v>
      </c>
      <c r="Q122" s="182">
        <v>0</v>
      </c>
      <c r="R122" s="182">
        <f>Q122*H122</f>
        <v>0</v>
      </c>
      <c r="S122" s="182">
        <v>0.316</v>
      </c>
      <c r="T122" s="183">
        <f>S122*H122</f>
        <v>66.992000000000004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4" t="s">
        <v>158</v>
      </c>
      <c r="AT122" s="184" t="s">
        <v>154</v>
      </c>
      <c r="AU122" s="184" t="s">
        <v>22</v>
      </c>
      <c r="AY122" s="17" t="s">
        <v>152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7" t="s">
        <v>89</v>
      </c>
      <c r="BK122" s="185">
        <f>ROUND(I122*H122,2)</f>
        <v>0</v>
      </c>
      <c r="BL122" s="17" t="s">
        <v>158</v>
      </c>
      <c r="BM122" s="184" t="s">
        <v>602</v>
      </c>
    </row>
    <row r="123" s="2" customFormat="1">
      <c r="A123" s="37"/>
      <c r="B123" s="38"/>
      <c r="C123" s="37"/>
      <c r="D123" s="186" t="s">
        <v>160</v>
      </c>
      <c r="E123" s="37"/>
      <c r="F123" s="187" t="s">
        <v>603</v>
      </c>
      <c r="G123" s="37"/>
      <c r="H123" s="37"/>
      <c r="I123" s="188"/>
      <c r="J123" s="37"/>
      <c r="K123" s="37"/>
      <c r="L123" s="38"/>
      <c r="M123" s="189"/>
      <c r="N123" s="190"/>
      <c r="O123" s="71"/>
      <c r="P123" s="71"/>
      <c r="Q123" s="71"/>
      <c r="R123" s="71"/>
      <c r="S123" s="71"/>
      <c r="T123" s="72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7" t="s">
        <v>160</v>
      </c>
      <c r="AU123" s="17" t="s">
        <v>22</v>
      </c>
    </row>
    <row r="124" s="2" customFormat="1">
      <c r="A124" s="37"/>
      <c r="B124" s="38"/>
      <c r="C124" s="37"/>
      <c r="D124" s="191" t="s">
        <v>162</v>
      </c>
      <c r="E124" s="37"/>
      <c r="F124" s="192" t="s">
        <v>595</v>
      </c>
      <c r="G124" s="37"/>
      <c r="H124" s="37"/>
      <c r="I124" s="188"/>
      <c r="J124" s="37"/>
      <c r="K124" s="37"/>
      <c r="L124" s="38"/>
      <c r="M124" s="189"/>
      <c r="N124" s="190"/>
      <c r="O124" s="71"/>
      <c r="P124" s="71"/>
      <c r="Q124" s="71"/>
      <c r="R124" s="71"/>
      <c r="S124" s="71"/>
      <c r="T124" s="72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7" t="s">
        <v>162</v>
      </c>
      <c r="AU124" s="17" t="s">
        <v>22</v>
      </c>
    </row>
    <row r="125" s="13" customFormat="1">
      <c r="A125" s="13"/>
      <c r="B125" s="193"/>
      <c r="C125" s="13"/>
      <c r="D125" s="191" t="s">
        <v>164</v>
      </c>
      <c r="E125" s="194" t="s">
        <v>3</v>
      </c>
      <c r="F125" s="195" t="s">
        <v>596</v>
      </c>
      <c r="G125" s="13"/>
      <c r="H125" s="196">
        <v>212</v>
      </c>
      <c r="I125" s="197"/>
      <c r="J125" s="13"/>
      <c r="K125" s="13"/>
      <c r="L125" s="193"/>
      <c r="M125" s="198"/>
      <c r="N125" s="199"/>
      <c r="O125" s="199"/>
      <c r="P125" s="199"/>
      <c r="Q125" s="199"/>
      <c r="R125" s="199"/>
      <c r="S125" s="199"/>
      <c r="T125" s="20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94" t="s">
        <v>164</v>
      </c>
      <c r="AU125" s="194" t="s">
        <v>22</v>
      </c>
      <c r="AV125" s="13" t="s">
        <v>22</v>
      </c>
      <c r="AW125" s="13" t="s">
        <v>43</v>
      </c>
      <c r="AX125" s="13" t="s">
        <v>82</v>
      </c>
      <c r="AY125" s="194" t="s">
        <v>152</v>
      </c>
    </row>
    <row r="126" s="14" customFormat="1">
      <c r="A126" s="14"/>
      <c r="B126" s="201"/>
      <c r="C126" s="14"/>
      <c r="D126" s="191" t="s">
        <v>164</v>
      </c>
      <c r="E126" s="202" t="s">
        <v>3</v>
      </c>
      <c r="F126" s="203" t="s">
        <v>166</v>
      </c>
      <c r="G126" s="14"/>
      <c r="H126" s="204">
        <v>212</v>
      </c>
      <c r="I126" s="205"/>
      <c r="J126" s="14"/>
      <c r="K126" s="14"/>
      <c r="L126" s="201"/>
      <c r="M126" s="206"/>
      <c r="N126" s="207"/>
      <c r="O126" s="207"/>
      <c r="P126" s="207"/>
      <c r="Q126" s="207"/>
      <c r="R126" s="207"/>
      <c r="S126" s="207"/>
      <c r="T126" s="20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02" t="s">
        <v>164</v>
      </c>
      <c r="AU126" s="202" t="s">
        <v>22</v>
      </c>
      <c r="AV126" s="14" t="s">
        <v>158</v>
      </c>
      <c r="AW126" s="14" t="s">
        <v>43</v>
      </c>
      <c r="AX126" s="14" t="s">
        <v>89</v>
      </c>
      <c r="AY126" s="202" t="s">
        <v>152</v>
      </c>
    </row>
    <row r="127" s="2" customFormat="1" ht="24.15" customHeight="1">
      <c r="A127" s="37"/>
      <c r="B127" s="171"/>
      <c r="C127" s="172" t="s">
        <v>195</v>
      </c>
      <c r="D127" s="172" t="s">
        <v>154</v>
      </c>
      <c r="E127" s="173" t="s">
        <v>600</v>
      </c>
      <c r="F127" s="174" t="s">
        <v>601</v>
      </c>
      <c r="G127" s="175" t="s">
        <v>157</v>
      </c>
      <c r="H127" s="176">
        <v>226</v>
      </c>
      <c r="I127" s="177"/>
      <c r="J127" s="178">
        <f>ROUND(I127*H127,2)</f>
        <v>0</v>
      </c>
      <c r="K127" s="179"/>
      <c r="L127" s="38"/>
      <c r="M127" s="180" t="s">
        <v>3</v>
      </c>
      <c r="N127" s="181" t="s">
        <v>53</v>
      </c>
      <c r="O127" s="71"/>
      <c r="P127" s="182">
        <f>O127*H127</f>
        <v>0</v>
      </c>
      <c r="Q127" s="182">
        <v>0</v>
      </c>
      <c r="R127" s="182">
        <f>Q127*H127</f>
        <v>0</v>
      </c>
      <c r="S127" s="182">
        <v>0.316</v>
      </c>
      <c r="T127" s="183">
        <f>S127*H127</f>
        <v>71.415999999999997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4" t="s">
        <v>158</v>
      </c>
      <c r="AT127" s="184" t="s">
        <v>154</v>
      </c>
      <c r="AU127" s="184" t="s">
        <v>22</v>
      </c>
      <c r="AY127" s="17" t="s">
        <v>152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17" t="s">
        <v>89</v>
      </c>
      <c r="BK127" s="185">
        <f>ROUND(I127*H127,2)</f>
        <v>0</v>
      </c>
      <c r="BL127" s="17" t="s">
        <v>158</v>
      </c>
      <c r="BM127" s="184" t="s">
        <v>604</v>
      </c>
    </row>
    <row r="128" s="2" customFormat="1">
      <c r="A128" s="37"/>
      <c r="B128" s="38"/>
      <c r="C128" s="37"/>
      <c r="D128" s="186" t="s">
        <v>160</v>
      </c>
      <c r="E128" s="37"/>
      <c r="F128" s="187" t="s">
        <v>603</v>
      </c>
      <c r="G128" s="37"/>
      <c r="H128" s="37"/>
      <c r="I128" s="188"/>
      <c r="J128" s="37"/>
      <c r="K128" s="37"/>
      <c r="L128" s="38"/>
      <c r="M128" s="189"/>
      <c r="N128" s="190"/>
      <c r="O128" s="71"/>
      <c r="P128" s="71"/>
      <c r="Q128" s="71"/>
      <c r="R128" s="71"/>
      <c r="S128" s="71"/>
      <c r="T128" s="72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7" t="s">
        <v>160</v>
      </c>
      <c r="AU128" s="17" t="s">
        <v>22</v>
      </c>
    </row>
    <row r="129" s="2" customFormat="1">
      <c r="A129" s="37"/>
      <c r="B129" s="38"/>
      <c r="C129" s="37"/>
      <c r="D129" s="191" t="s">
        <v>162</v>
      </c>
      <c r="E129" s="37"/>
      <c r="F129" s="192" t="s">
        <v>598</v>
      </c>
      <c r="G129" s="37"/>
      <c r="H129" s="37"/>
      <c r="I129" s="188"/>
      <c r="J129" s="37"/>
      <c r="K129" s="37"/>
      <c r="L129" s="38"/>
      <c r="M129" s="189"/>
      <c r="N129" s="190"/>
      <c r="O129" s="71"/>
      <c r="P129" s="71"/>
      <c r="Q129" s="71"/>
      <c r="R129" s="71"/>
      <c r="S129" s="71"/>
      <c r="T129" s="72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7" t="s">
        <v>162</v>
      </c>
      <c r="AU129" s="17" t="s">
        <v>22</v>
      </c>
    </row>
    <row r="130" s="13" customFormat="1">
      <c r="A130" s="13"/>
      <c r="B130" s="193"/>
      <c r="C130" s="13"/>
      <c r="D130" s="191" t="s">
        <v>164</v>
      </c>
      <c r="E130" s="194" t="s">
        <v>3</v>
      </c>
      <c r="F130" s="195" t="s">
        <v>599</v>
      </c>
      <c r="G130" s="13"/>
      <c r="H130" s="196">
        <v>226</v>
      </c>
      <c r="I130" s="197"/>
      <c r="J130" s="13"/>
      <c r="K130" s="13"/>
      <c r="L130" s="193"/>
      <c r="M130" s="198"/>
      <c r="N130" s="199"/>
      <c r="O130" s="199"/>
      <c r="P130" s="199"/>
      <c r="Q130" s="199"/>
      <c r="R130" s="199"/>
      <c r="S130" s="199"/>
      <c r="T130" s="20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4" t="s">
        <v>164</v>
      </c>
      <c r="AU130" s="194" t="s">
        <v>22</v>
      </c>
      <c r="AV130" s="13" t="s">
        <v>22</v>
      </c>
      <c r="AW130" s="13" t="s">
        <v>43</v>
      </c>
      <c r="AX130" s="13" t="s">
        <v>82</v>
      </c>
      <c r="AY130" s="194" t="s">
        <v>152</v>
      </c>
    </row>
    <row r="131" s="14" customFormat="1">
      <c r="A131" s="14"/>
      <c r="B131" s="201"/>
      <c r="C131" s="14"/>
      <c r="D131" s="191" t="s">
        <v>164</v>
      </c>
      <c r="E131" s="202" t="s">
        <v>3</v>
      </c>
      <c r="F131" s="203" t="s">
        <v>166</v>
      </c>
      <c r="G131" s="14"/>
      <c r="H131" s="204">
        <v>226</v>
      </c>
      <c r="I131" s="205"/>
      <c r="J131" s="14"/>
      <c r="K131" s="14"/>
      <c r="L131" s="201"/>
      <c r="M131" s="206"/>
      <c r="N131" s="207"/>
      <c r="O131" s="207"/>
      <c r="P131" s="207"/>
      <c r="Q131" s="207"/>
      <c r="R131" s="207"/>
      <c r="S131" s="207"/>
      <c r="T131" s="20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02" t="s">
        <v>164</v>
      </c>
      <c r="AU131" s="202" t="s">
        <v>22</v>
      </c>
      <c r="AV131" s="14" t="s">
        <v>158</v>
      </c>
      <c r="AW131" s="14" t="s">
        <v>43</v>
      </c>
      <c r="AX131" s="14" t="s">
        <v>89</v>
      </c>
      <c r="AY131" s="202" t="s">
        <v>152</v>
      </c>
    </row>
    <row r="132" s="2" customFormat="1" ht="24.15" customHeight="1">
      <c r="A132" s="37"/>
      <c r="B132" s="171"/>
      <c r="C132" s="172" t="s">
        <v>201</v>
      </c>
      <c r="D132" s="172" t="s">
        <v>154</v>
      </c>
      <c r="E132" s="173" t="s">
        <v>196</v>
      </c>
      <c r="F132" s="174" t="s">
        <v>197</v>
      </c>
      <c r="G132" s="175" t="s">
        <v>157</v>
      </c>
      <c r="H132" s="176">
        <v>18</v>
      </c>
      <c r="I132" s="177"/>
      <c r="J132" s="178">
        <f>ROUND(I132*H132,2)</f>
        <v>0</v>
      </c>
      <c r="K132" s="179"/>
      <c r="L132" s="38"/>
      <c r="M132" s="180" t="s">
        <v>3</v>
      </c>
      <c r="N132" s="181" t="s">
        <v>53</v>
      </c>
      <c r="O132" s="71"/>
      <c r="P132" s="182">
        <f>O132*H132</f>
        <v>0</v>
      </c>
      <c r="Q132" s="182">
        <v>0</v>
      </c>
      <c r="R132" s="182">
        <f>Q132*H132</f>
        <v>0</v>
      </c>
      <c r="S132" s="182">
        <v>0.28999999999999998</v>
      </c>
      <c r="T132" s="183">
        <f>S132*H132</f>
        <v>5.2199999999999998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158</v>
      </c>
      <c r="AT132" s="184" t="s">
        <v>154</v>
      </c>
      <c r="AU132" s="184" t="s">
        <v>22</v>
      </c>
      <c r="AY132" s="17" t="s">
        <v>152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17" t="s">
        <v>89</v>
      </c>
      <c r="BK132" s="185">
        <f>ROUND(I132*H132,2)</f>
        <v>0</v>
      </c>
      <c r="BL132" s="17" t="s">
        <v>158</v>
      </c>
      <c r="BM132" s="184" t="s">
        <v>605</v>
      </c>
    </row>
    <row r="133" s="2" customFormat="1">
      <c r="A133" s="37"/>
      <c r="B133" s="38"/>
      <c r="C133" s="37"/>
      <c r="D133" s="186" t="s">
        <v>160</v>
      </c>
      <c r="E133" s="37"/>
      <c r="F133" s="187" t="s">
        <v>199</v>
      </c>
      <c r="G133" s="37"/>
      <c r="H133" s="37"/>
      <c r="I133" s="188"/>
      <c r="J133" s="37"/>
      <c r="K133" s="37"/>
      <c r="L133" s="38"/>
      <c r="M133" s="189"/>
      <c r="N133" s="190"/>
      <c r="O133" s="71"/>
      <c r="P133" s="71"/>
      <c r="Q133" s="71"/>
      <c r="R133" s="71"/>
      <c r="S133" s="71"/>
      <c r="T133" s="72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7" t="s">
        <v>160</v>
      </c>
      <c r="AU133" s="17" t="s">
        <v>22</v>
      </c>
    </row>
    <row r="134" s="2" customFormat="1">
      <c r="A134" s="37"/>
      <c r="B134" s="38"/>
      <c r="C134" s="37"/>
      <c r="D134" s="191" t="s">
        <v>162</v>
      </c>
      <c r="E134" s="37"/>
      <c r="F134" s="192" t="s">
        <v>583</v>
      </c>
      <c r="G134" s="37"/>
      <c r="H134" s="37"/>
      <c r="I134" s="188"/>
      <c r="J134" s="37"/>
      <c r="K134" s="37"/>
      <c r="L134" s="38"/>
      <c r="M134" s="189"/>
      <c r="N134" s="190"/>
      <c r="O134" s="71"/>
      <c r="P134" s="71"/>
      <c r="Q134" s="71"/>
      <c r="R134" s="71"/>
      <c r="S134" s="71"/>
      <c r="T134" s="72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7" t="s">
        <v>162</v>
      </c>
      <c r="AU134" s="17" t="s">
        <v>22</v>
      </c>
    </row>
    <row r="135" s="13" customFormat="1">
      <c r="A135" s="13"/>
      <c r="B135" s="193"/>
      <c r="C135" s="13"/>
      <c r="D135" s="191" t="s">
        <v>164</v>
      </c>
      <c r="E135" s="194" t="s">
        <v>3</v>
      </c>
      <c r="F135" s="195" t="s">
        <v>248</v>
      </c>
      <c r="G135" s="13"/>
      <c r="H135" s="196">
        <v>18</v>
      </c>
      <c r="I135" s="197"/>
      <c r="J135" s="13"/>
      <c r="K135" s="13"/>
      <c r="L135" s="193"/>
      <c r="M135" s="198"/>
      <c r="N135" s="199"/>
      <c r="O135" s="199"/>
      <c r="P135" s="199"/>
      <c r="Q135" s="199"/>
      <c r="R135" s="199"/>
      <c r="S135" s="199"/>
      <c r="T135" s="20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4" t="s">
        <v>164</v>
      </c>
      <c r="AU135" s="194" t="s">
        <v>22</v>
      </c>
      <c r="AV135" s="13" t="s">
        <v>22</v>
      </c>
      <c r="AW135" s="13" t="s">
        <v>43</v>
      </c>
      <c r="AX135" s="13" t="s">
        <v>82</v>
      </c>
      <c r="AY135" s="194" t="s">
        <v>152</v>
      </c>
    </row>
    <row r="136" s="14" customFormat="1">
      <c r="A136" s="14"/>
      <c r="B136" s="201"/>
      <c r="C136" s="14"/>
      <c r="D136" s="191" t="s">
        <v>164</v>
      </c>
      <c r="E136" s="202" t="s">
        <v>3</v>
      </c>
      <c r="F136" s="203" t="s">
        <v>166</v>
      </c>
      <c r="G136" s="14"/>
      <c r="H136" s="204">
        <v>18</v>
      </c>
      <c r="I136" s="205"/>
      <c r="J136" s="14"/>
      <c r="K136" s="14"/>
      <c r="L136" s="201"/>
      <c r="M136" s="206"/>
      <c r="N136" s="207"/>
      <c r="O136" s="207"/>
      <c r="P136" s="207"/>
      <c r="Q136" s="207"/>
      <c r="R136" s="207"/>
      <c r="S136" s="207"/>
      <c r="T136" s="20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02" t="s">
        <v>164</v>
      </c>
      <c r="AU136" s="202" t="s">
        <v>22</v>
      </c>
      <c r="AV136" s="14" t="s">
        <v>158</v>
      </c>
      <c r="AW136" s="14" t="s">
        <v>43</v>
      </c>
      <c r="AX136" s="14" t="s">
        <v>89</v>
      </c>
      <c r="AY136" s="202" t="s">
        <v>152</v>
      </c>
    </row>
    <row r="137" s="2" customFormat="1" ht="24.15" customHeight="1">
      <c r="A137" s="37"/>
      <c r="B137" s="171"/>
      <c r="C137" s="172" t="s">
        <v>176</v>
      </c>
      <c r="D137" s="172" t="s">
        <v>154</v>
      </c>
      <c r="E137" s="173" t="s">
        <v>196</v>
      </c>
      <c r="F137" s="174" t="s">
        <v>197</v>
      </c>
      <c r="G137" s="175" t="s">
        <v>157</v>
      </c>
      <c r="H137" s="176">
        <v>30</v>
      </c>
      <c r="I137" s="177"/>
      <c r="J137" s="178">
        <f>ROUND(I137*H137,2)</f>
        <v>0</v>
      </c>
      <c r="K137" s="179"/>
      <c r="L137" s="38"/>
      <c r="M137" s="180" t="s">
        <v>3</v>
      </c>
      <c r="N137" s="181" t="s">
        <v>53</v>
      </c>
      <c r="O137" s="71"/>
      <c r="P137" s="182">
        <f>O137*H137</f>
        <v>0</v>
      </c>
      <c r="Q137" s="182">
        <v>0</v>
      </c>
      <c r="R137" s="182">
        <f>Q137*H137</f>
        <v>0</v>
      </c>
      <c r="S137" s="182">
        <v>0.28999999999999998</v>
      </c>
      <c r="T137" s="183">
        <f>S137*H137</f>
        <v>8.6999999999999993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4" t="s">
        <v>158</v>
      </c>
      <c r="AT137" s="184" t="s">
        <v>154</v>
      </c>
      <c r="AU137" s="184" t="s">
        <v>22</v>
      </c>
      <c r="AY137" s="17" t="s">
        <v>152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17" t="s">
        <v>89</v>
      </c>
      <c r="BK137" s="185">
        <f>ROUND(I137*H137,2)</f>
        <v>0</v>
      </c>
      <c r="BL137" s="17" t="s">
        <v>158</v>
      </c>
      <c r="BM137" s="184" t="s">
        <v>606</v>
      </c>
    </row>
    <row r="138" s="2" customFormat="1">
      <c r="A138" s="37"/>
      <c r="B138" s="38"/>
      <c r="C138" s="37"/>
      <c r="D138" s="186" t="s">
        <v>160</v>
      </c>
      <c r="E138" s="37"/>
      <c r="F138" s="187" t="s">
        <v>199</v>
      </c>
      <c r="G138" s="37"/>
      <c r="H138" s="37"/>
      <c r="I138" s="188"/>
      <c r="J138" s="37"/>
      <c r="K138" s="37"/>
      <c r="L138" s="38"/>
      <c r="M138" s="189"/>
      <c r="N138" s="190"/>
      <c r="O138" s="71"/>
      <c r="P138" s="71"/>
      <c r="Q138" s="71"/>
      <c r="R138" s="71"/>
      <c r="S138" s="71"/>
      <c r="T138" s="72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7" t="s">
        <v>160</v>
      </c>
      <c r="AU138" s="17" t="s">
        <v>22</v>
      </c>
    </row>
    <row r="139" s="2" customFormat="1">
      <c r="A139" s="37"/>
      <c r="B139" s="38"/>
      <c r="C139" s="37"/>
      <c r="D139" s="191" t="s">
        <v>162</v>
      </c>
      <c r="E139" s="37"/>
      <c r="F139" s="192" t="s">
        <v>585</v>
      </c>
      <c r="G139" s="37"/>
      <c r="H139" s="37"/>
      <c r="I139" s="188"/>
      <c r="J139" s="37"/>
      <c r="K139" s="37"/>
      <c r="L139" s="38"/>
      <c r="M139" s="189"/>
      <c r="N139" s="190"/>
      <c r="O139" s="71"/>
      <c r="P139" s="71"/>
      <c r="Q139" s="71"/>
      <c r="R139" s="71"/>
      <c r="S139" s="71"/>
      <c r="T139" s="72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7" t="s">
        <v>162</v>
      </c>
      <c r="AU139" s="17" t="s">
        <v>22</v>
      </c>
    </row>
    <row r="140" s="13" customFormat="1">
      <c r="A140" s="13"/>
      <c r="B140" s="193"/>
      <c r="C140" s="13"/>
      <c r="D140" s="191" t="s">
        <v>164</v>
      </c>
      <c r="E140" s="194" t="s">
        <v>3</v>
      </c>
      <c r="F140" s="195" t="s">
        <v>586</v>
      </c>
      <c r="G140" s="13"/>
      <c r="H140" s="196">
        <v>30</v>
      </c>
      <c r="I140" s="197"/>
      <c r="J140" s="13"/>
      <c r="K140" s="13"/>
      <c r="L140" s="193"/>
      <c r="M140" s="198"/>
      <c r="N140" s="199"/>
      <c r="O140" s="199"/>
      <c r="P140" s="199"/>
      <c r="Q140" s="199"/>
      <c r="R140" s="199"/>
      <c r="S140" s="199"/>
      <c r="T140" s="20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4" t="s">
        <v>164</v>
      </c>
      <c r="AU140" s="194" t="s">
        <v>22</v>
      </c>
      <c r="AV140" s="13" t="s">
        <v>22</v>
      </c>
      <c r="AW140" s="13" t="s">
        <v>43</v>
      </c>
      <c r="AX140" s="13" t="s">
        <v>82</v>
      </c>
      <c r="AY140" s="194" t="s">
        <v>152</v>
      </c>
    </row>
    <row r="141" s="14" customFormat="1">
      <c r="A141" s="14"/>
      <c r="B141" s="201"/>
      <c r="C141" s="14"/>
      <c r="D141" s="191" t="s">
        <v>164</v>
      </c>
      <c r="E141" s="202" t="s">
        <v>3</v>
      </c>
      <c r="F141" s="203" t="s">
        <v>166</v>
      </c>
      <c r="G141" s="14"/>
      <c r="H141" s="204">
        <v>30</v>
      </c>
      <c r="I141" s="205"/>
      <c r="J141" s="14"/>
      <c r="K141" s="14"/>
      <c r="L141" s="201"/>
      <c r="M141" s="206"/>
      <c r="N141" s="207"/>
      <c r="O141" s="207"/>
      <c r="P141" s="207"/>
      <c r="Q141" s="207"/>
      <c r="R141" s="207"/>
      <c r="S141" s="207"/>
      <c r="T141" s="20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02" t="s">
        <v>164</v>
      </c>
      <c r="AU141" s="202" t="s">
        <v>22</v>
      </c>
      <c r="AV141" s="14" t="s">
        <v>158</v>
      </c>
      <c r="AW141" s="14" t="s">
        <v>43</v>
      </c>
      <c r="AX141" s="14" t="s">
        <v>89</v>
      </c>
      <c r="AY141" s="202" t="s">
        <v>152</v>
      </c>
    </row>
    <row r="142" s="2" customFormat="1" ht="24.15" customHeight="1">
      <c r="A142" s="37"/>
      <c r="B142" s="171"/>
      <c r="C142" s="172" t="s">
        <v>209</v>
      </c>
      <c r="D142" s="172" t="s">
        <v>154</v>
      </c>
      <c r="E142" s="173" t="s">
        <v>196</v>
      </c>
      <c r="F142" s="174" t="s">
        <v>197</v>
      </c>
      <c r="G142" s="175" t="s">
        <v>157</v>
      </c>
      <c r="H142" s="176">
        <v>9</v>
      </c>
      <c r="I142" s="177"/>
      <c r="J142" s="178">
        <f>ROUND(I142*H142,2)</f>
        <v>0</v>
      </c>
      <c r="K142" s="179"/>
      <c r="L142" s="38"/>
      <c r="M142" s="180" t="s">
        <v>3</v>
      </c>
      <c r="N142" s="181" t="s">
        <v>53</v>
      </c>
      <c r="O142" s="71"/>
      <c r="P142" s="182">
        <f>O142*H142</f>
        <v>0</v>
      </c>
      <c r="Q142" s="182">
        <v>0</v>
      </c>
      <c r="R142" s="182">
        <f>Q142*H142</f>
        <v>0</v>
      </c>
      <c r="S142" s="182">
        <v>0.28999999999999998</v>
      </c>
      <c r="T142" s="183">
        <f>S142*H142</f>
        <v>2.6099999999999999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4" t="s">
        <v>158</v>
      </c>
      <c r="AT142" s="184" t="s">
        <v>154</v>
      </c>
      <c r="AU142" s="184" t="s">
        <v>22</v>
      </c>
      <c r="AY142" s="17" t="s">
        <v>152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17" t="s">
        <v>89</v>
      </c>
      <c r="BK142" s="185">
        <f>ROUND(I142*H142,2)</f>
        <v>0</v>
      </c>
      <c r="BL142" s="17" t="s">
        <v>158</v>
      </c>
      <c r="BM142" s="184" t="s">
        <v>607</v>
      </c>
    </row>
    <row r="143" s="2" customFormat="1">
      <c r="A143" s="37"/>
      <c r="B143" s="38"/>
      <c r="C143" s="37"/>
      <c r="D143" s="186" t="s">
        <v>160</v>
      </c>
      <c r="E143" s="37"/>
      <c r="F143" s="187" t="s">
        <v>199</v>
      </c>
      <c r="G143" s="37"/>
      <c r="H143" s="37"/>
      <c r="I143" s="188"/>
      <c r="J143" s="37"/>
      <c r="K143" s="37"/>
      <c r="L143" s="38"/>
      <c r="M143" s="189"/>
      <c r="N143" s="190"/>
      <c r="O143" s="71"/>
      <c r="P143" s="71"/>
      <c r="Q143" s="71"/>
      <c r="R143" s="71"/>
      <c r="S143" s="71"/>
      <c r="T143" s="72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7" t="s">
        <v>160</v>
      </c>
      <c r="AU143" s="17" t="s">
        <v>22</v>
      </c>
    </row>
    <row r="144" s="2" customFormat="1">
      <c r="A144" s="37"/>
      <c r="B144" s="38"/>
      <c r="C144" s="37"/>
      <c r="D144" s="191" t="s">
        <v>162</v>
      </c>
      <c r="E144" s="37"/>
      <c r="F144" s="192" t="s">
        <v>608</v>
      </c>
      <c r="G144" s="37"/>
      <c r="H144" s="37"/>
      <c r="I144" s="188"/>
      <c r="J144" s="37"/>
      <c r="K144" s="37"/>
      <c r="L144" s="38"/>
      <c r="M144" s="189"/>
      <c r="N144" s="190"/>
      <c r="O144" s="71"/>
      <c r="P144" s="71"/>
      <c r="Q144" s="71"/>
      <c r="R144" s="71"/>
      <c r="S144" s="71"/>
      <c r="T144" s="72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7" t="s">
        <v>162</v>
      </c>
      <c r="AU144" s="17" t="s">
        <v>22</v>
      </c>
    </row>
    <row r="145" s="13" customFormat="1">
      <c r="A145" s="13"/>
      <c r="B145" s="193"/>
      <c r="C145" s="13"/>
      <c r="D145" s="191" t="s">
        <v>164</v>
      </c>
      <c r="E145" s="194" t="s">
        <v>3</v>
      </c>
      <c r="F145" s="195" t="s">
        <v>609</v>
      </c>
      <c r="G145" s="13"/>
      <c r="H145" s="196">
        <v>9</v>
      </c>
      <c r="I145" s="197"/>
      <c r="J145" s="13"/>
      <c r="K145" s="13"/>
      <c r="L145" s="193"/>
      <c r="M145" s="198"/>
      <c r="N145" s="199"/>
      <c r="O145" s="199"/>
      <c r="P145" s="199"/>
      <c r="Q145" s="199"/>
      <c r="R145" s="199"/>
      <c r="S145" s="199"/>
      <c r="T145" s="20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4" t="s">
        <v>164</v>
      </c>
      <c r="AU145" s="194" t="s">
        <v>22</v>
      </c>
      <c r="AV145" s="13" t="s">
        <v>22</v>
      </c>
      <c r="AW145" s="13" t="s">
        <v>43</v>
      </c>
      <c r="AX145" s="13" t="s">
        <v>82</v>
      </c>
      <c r="AY145" s="194" t="s">
        <v>152</v>
      </c>
    </row>
    <row r="146" s="14" customFormat="1">
      <c r="A146" s="14"/>
      <c r="B146" s="201"/>
      <c r="C146" s="14"/>
      <c r="D146" s="191" t="s">
        <v>164</v>
      </c>
      <c r="E146" s="202" t="s">
        <v>3</v>
      </c>
      <c r="F146" s="203" t="s">
        <v>166</v>
      </c>
      <c r="G146" s="14"/>
      <c r="H146" s="204">
        <v>9</v>
      </c>
      <c r="I146" s="205"/>
      <c r="J146" s="14"/>
      <c r="K146" s="14"/>
      <c r="L146" s="201"/>
      <c r="M146" s="206"/>
      <c r="N146" s="207"/>
      <c r="O146" s="207"/>
      <c r="P146" s="207"/>
      <c r="Q146" s="207"/>
      <c r="R146" s="207"/>
      <c r="S146" s="207"/>
      <c r="T146" s="208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02" t="s">
        <v>164</v>
      </c>
      <c r="AU146" s="202" t="s">
        <v>22</v>
      </c>
      <c r="AV146" s="14" t="s">
        <v>158</v>
      </c>
      <c r="AW146" s="14" t="s">
        <v>43</v>
      </c>
      <c r="AX146" s="14" t="s">
        <v>89</v>
      </c>
      <c r="AY146" s="202" t="s">
        <v>152</v>
      </c>
    </row>
    <row r="147" s="2" customFormat="1" ht="24.15" customHeight="1">
      <c r="A147" s="37"/>
      <c r="B147" s="171"/>
      <c r="C147" s="172" t="s">
        <v>211</v>
      </c>
      <c r="D147" s="172" t="s">
        <v>154</v>
      </c>
      <c r="E147" s="173" t="s">
        <v>196</v>
      </c>
      <c r="F147" s="174" t="s">
        <v>197</v>
      </c>
      <c r="G147" s="175" t="s">
        <v>157</v>
      </c>
      <c r="H147" s="176">
        <v>2</v>
      </c>
      <c r="I147" s="177"/>
      <c r="J147" s="178">
        <f>ROUND(I147*H147,2)</f>
        <v>0</v>
      </c>
      <c r="K147" s="179"/>
      <c r="L147" s="38"/>
      <c r="M147" s="180" t="s">
        <v>3</v>
      </c>
      <c r="N147" s="181" t="s">
        <v>53</v>
      </c>
      <c r="O147" s="71"/>
      <c r="P147" s="182">
        <f>O147*H147</f>
        <v>0</v>
      </c>
      <c r="Q147" s="182">
        <v>0</v>
      </c>
      <c r="R147" s="182">
        <f>Q147*H147</f>
        <v>0</v>
      </c>
      <c r="S147" s="182">
        <v>0.28999999999999998</v>
      </c>
      <c r="T147" s="183">
        <f>S147*H147</f>
        <v>0.57999999999999996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4" t="s">
        <v>158</v>
      </c>
      <c r="AT147" s="184" t="s">
        <v>154</v>
      </c>
      <c r="AU147" s="184" t="s">
        <v>22</v>
      </c>
      <c r="AY147" s="17" t="s">
        <v>152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17" t="s">
        <v>89</v>
      </c>
      <c r="BK147" s="185">
        <f>ROUND(I147*H147,2)</f>
        <v>0</v>
      </c>
      <c r="BL147" s="17" t="s">
        <v>158</v>
      </c>
      <c r="BM147" s="184" t="s">
        <v>610</v>
      </c>
    </row>
    <row r="148" s="2" customFormat="1">
      <c r="A148" s="37"/>
      <c r="B148" s="38"/>
      <c r="C148" s="37"/>
      <c r="D148" s="186" t="s">
        <v>160</v>
      </c>
      <c r="E148" s="37"/>
      <c r="F148" s="187" t="s">
        <v>199</v>
      </c>
      <c r="G148" s="37"/>
      <c r="H148" s="37"/>
      <c r="I148" s="188"/>
      <c r="J148" s="37"/>
      <c r="K148" s="37"/>
      <c r="L148" s="38"/>
      <c r="M148" s="189"/>
      <c r="N148" s="190"/>
      <c r="O148" s="71"/>
      <c r="P148" s="71"/>
      <c r="Q148" s="71"/>
      <c r="R148" s="71"/>
      <c r="S148" s="71"/>
      <c r="T148" s="72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7" t="s">
        <v>160</v>
      </c>
      <c r="AU148" s="17" t="s">
        <v>22</v>
      </c>
    </row>
    <row r="149" s="2" customFormat="1">
      <c r="A149" s="37"/>
      <c r="B149" s="38"/>
      <c r="C149" s="37"/>
      <c r="D149" s="191" t="s">
        <v>162</v>
      </c>
      <c r="E149" s="37"/>
      <c r="F149" s="192" t="s">
        <v>588</v>
      </c>
      <c r="G149" s="37"/>
      <c r="H149" s="37"/>
      <c r="I149" s="188"/>
      <c r="J149" s="37"/>
      <c r="K149" s="37"/>
      <c r="L149" s="38"/>
      <c r="M149" s="189"/>
      <c r="N149" s="190"/>
      <c r="O149" s="71"/>
      <c r="P149" s="71"/>
      <c r="Q149" s="71"/>
      <c r="R149" s="71"/>
      <c r="S149" s="71"/>
      <c r="T149" s="72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7" t="s">
        <v>162</v>
      </c>
      <c r="AU149" s="17" t="s">
        <v>22</v>
      </c>
    </row>
    <row r="150" s="13" customFormat="1">
      <c r="A150" s="13"/>
      <c r="B150" s="193"/>
      <c r="C150" s="13"/>
      <c r="D150" s="191" t="s">
        <v>164</v>
      </c>
      <c r="E150" s="194" t="s">
        <v>3</v>
      </c>
      <c r="F150" s="195" t="s">
        <v>22</v>
      </c>
      <c r="G150" s="13"/>
      <c r="H150" s="196">
        <v>2</v>
      </c>
      <c r="I150" s="197"/>
      <c r="J150" s="13"/>
      <c r="K150" s="13"/>
      <c r="L150" s="193"/>
      <c r="M150" s="198"/>
      <c r="N150" s="199"/>
      <c r="O150" s="199"/>
      <c r="P150" s="199"/>
      <c r="Q150" s="199"/>
      <c r="R150" s="199"/>
      <c r="S150" s="199"/>
      <c r="T150" s="20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4" t="s">
        <v>164</v>
      </c>
      <c r="AU150" s="194" t="s">
        <v>22</v>
      </c>
      <c r="AV150" s="13" t="s">
        <v>22</v>
      </c>
      <c r="AW150" s="13" t="s">
        <v>43</v>
      </c>
      <c r="AX150" s="13" t="s">
        <v>82</v>
      </c>
      <c r="AY150" s="194" t="s">
        <v>152</v>
      </c>
    </row>
    <row r="151" s="14" customFormat="1">
      <c r="A151" s="14"/>
      <c r="B151" s="201"/>
      <c r="C151" s="14"/>
      <c r="D151" s="191" t="s">
        <v>164</v>
      </c>
      <c r="E151" s="202" t="s">
        <v>3</v>
      </c>
      <c r="F151" s="203" t="s">
        <v>166</v>
      </c>
      <c r="G151" s="14"/>
      <c r="H151" s="204">
        <v>2</v>
      </c>
      <c r="I151" s="205"/>
      <c r="J151" s="14"/>
      <c r="K151" s="14"/>
      <c r="L151" s="201"/>
      <c r="M151" s="206"/>
      <c r="N151" s="207"/>
      <c r="O151" s="207"/>
      <c r="P151" s="207"/>
      <c r="Q151" s="207"/>
      <c r="R151" s="207"/>
      <c r="S151" s="207"/>
      <c r="T151" s="20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02" t="s">
        <v>164</v>
      </c>
      <c r="AU151" s="202" t="s">
        <v>22</v>
      </c>
      <c r="AV151" s="14" t="s">
        <v>158</v>
      </c>
      <c r="AW151" s="14" t="s">
        <v>43</v>
      </c>
      <c r="AX151" s="14" t="s">
        <v>89</v>
      </c>
      <c r="AY151" s="202" t="s">
        <v>152</v>
      </c>
    </row>
    <row r="152" s="2" customFormat="1" ht="24.15" customHeight="1">
      <c r="A152" s="37"/>
      <c r="B152" s="171"/>
      <c r="C152" s="172" t="s">
        <v>218</v>
      </c>
      <c r="D152" s="172" t="s">
        <v>154</v>
      </c>
      <c r="E152" s="173" t="s">
        <v>196</v>
      </c>
      <c r="F152" s="174" t="s">
        <v>197</v>
      </c>
      <c r="G152" s="175" t="s">
        <v>157</v>
      </c>
      <c r="H152" s="176">
        <v>12</v>
      </c>
      <c r="I152" s="177"/>
      <c r="J152" s="178">
        <f>ROUND(I152*H152,2)</f>
        <v>0</v>
      </c>
      <c r="K152" s="179"/>
      <c r="L152" s="38"/>
      <c r="M152" s="180" t="s">
        <v>3</v>
      </c>
      <c r="N152" s="181" t="s">
        <v>53</v>
      </c>
      <c r="O152" s="71"/>
      <c r="P152" s="182">
        <f>O152*H152</f>
        <v>0</v>
      </c>
      <c r="Q152" s="182">
        <v>0</v>
      </c>
      <c r="R152" s="182">
        <f>Q152*H152</f>
        <v>0</v>
      </c>
      <c r="S152" s="182">
        <v>0.28999999999999998</v>
      </c>
      <c r="T152" s="183">
        <f>S152*H152</f>
        <v>3.4799999999999995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158</v>
      </c>
      <c r="AT152" s="184" t="s">
        <v>154</v>
      </c>
      <c r="AU152" s="184" t="s">
        <v>22</v>
      </c>
      <c r="AY152" s="17" t="s">
        <v>152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17" t="s">
        <v>89</v>
      </c>
      <c r="BK152" s="185">
        <f>ROUND(I152*H152,2)</f>
        <v>0</v>
      </c>
      <c r="BL152" s="17" t="s">
        <v>158</v>
      </c>
      <c r="BM152" s="184" t="s">
        <v>611</v>
      </c>
    </row>
    <row r="153" s="2" customFormat="1">
      <c r="A153" s="37"/>
      <c r="B153" s="38"/>
      <c r="C153" s="37"/>
      <c r="D153" s="186" t="s">
        <v>160</v>
      </c>
      <c r="E153" s="37"/>
      <c r="F153" s="187" t="s">
        <v>199</v>
      </c>
      <c r="G153" s="37"/>
      <c r="H153" s="37"/>
      <c r="I153" s="188"/>
      <c r="J153" s="37"/>
      <c r="K153" s="37"/>
      <c r="L153" s="38"/>
      <c r="M153" s="189"/>
      <c r="N153" s="190"/>
      <c r="O153" s="71"/>
      <c r="P153" s="71"/>
      <c r="Q153" s="71"/>
      <c r="R153" s="71"/>
      <c r="S153" s="71"/>
      <c r="T153" s="72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7" t="s">
        <v>160</v>
      </c>
      <c r="AU153" s="17" t="s">
        <v>22</v>
      </c>
    </row>
    <row r="154" s="2" customFormat="1">
      <c r="A154" s="37"/>
      <c r="B154" s="38"/>
      <c r="C154" s="37"/>
      <c r="D154" s="191" t="s">
        <v>162</v>
      </c>
      <c r="E154" s="37"/>
      <c r="F154" s="192" t="s">
        <v>612</v>
      </c>
      <c r="G154" s="37"/>
      <c r="H154" s="37"/>
      <c r="I154" s="188"/>
      <c r="J154" s="37"/>
      <c r="K154" s="37"/>
      <c r="L154" s="38"/>
      <c r="M154" s="189"/>
      <c r="N154" s="190"/>
      <c r="O154" s="71"/>
      <c r="P154" s="71"/>
      <c r="Q154" s="71"/>
      <c r="R154" s="71"/>
      <c r="S154" s="71"/>
      <c r="T154" s="72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7" t="s">
        <v>162</v>
      </c>
      <c r="AU154" s="17" t="s">
        <v>22</v>
      </c>
    </row>
    <row r="155" s="13" customFormat="1">
      <c r="A155" s="13"/>
      <c r="B155" s="193"/>
      <c r="C155" s="13"/>
      <c r="D155" s="191" t="s">
        <v>164</v>
      </c>
      <c r="E155" s="194" t="s">
        <v>3</v>
      </c>
      <c r="F155" s="195" t="s">
        <v>613</v>
      </c>
      <c r="G155" s="13"/>
      <c r="H155" s="196">
        <v>12</v>
      </c>
      <c r="I155" s="197"/>
      <c r="J155" s="13"/>
      <c r="K155" s="13"/>
      <c r="L155" s="193"/>
      <c r="M155" s="198"/>
      <c r="N155" s="199"/>
      <c r="O155" s="199"/>
      <c r="P155" s="199"/>
      <c r="Q155" s="199"/>
      <c r="R155" s="199"/>
      <c r="S155" s="199"/>
      <c r="T155" s="20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4" t="s">
        <v>164</v>
      </c>
      <c r="AU155" s="194" t="s">
        <v>22</v>
      </c>
      <c r="AV155" s="13" t="s">
        <v>22</v>
      </c>
      <c r="AW155" s="13" t="s">
        <v>43</v>
      </c>
      <c r="AX155" s="13" t="s">
        <v>82</v>
      </c>
      <c r="AY155" s="194" t="s">
        <v>152</v>
      </c>
    </row>
    <row r="156" s="14" customFormat="1">
      <c r="A156" s="14"/>
      <c r="B156" s="201"/>
      <c r="C156" s="14"/>
      <c r="D156" s="191" t="s">
        <v>164</v>
      </c>
      <c r="E156" s="202" t="s">
        <v>3</v>
      </c>
      <c r="F156" s="203" t="s">
        <v>166</v>
      </c>
      <c r="G156" s="14"/>
      <c r="H156" s="204">
        <v>12</v>
      </c>
      <c r="I156" s="205"/>
      <c r="J156" s="14"/>
      <c r="K156" s="14"/>
      <c r="L156" s="201"/>
      <c r="M156" s="206"/>
      <c r="N156" s="207"/>
      <c r="O156" s="207"/>
      <c r="P156" s="207"/>
      <c r="Q156" s="207"/>
      <c r="R156" s="207"/>
      <c r="S156" s="207"/>
      <c r="T156" s="208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02" t="s">
        <v>164</v>
      </c>
      <c r="AU156" s="202" t="s">
        <v>22</v>
      </c>
      <c r="AV156" s="14" t="s">
        <v>158</v>
      </c>
      <c r="AW156" s="14" t="s">
        <v>43</v>
      </c>
      <c r="AX156" s="14" t="s">
        <v>89</v>
      </c>
      <c r="AY156" s="202" t="s">
        <v>152</v>
      </c>
    </row>
    <row r="157" s="2" customFormat="1" ht="24.15" customHeight="1">
      <c r="A157" s="37"/>
      <c r="B157" s="171"/>
      <c r="C157" s="172" t="s">
        <v>223</v>
      </c>
      <c r="D157" s="172" t="s">
        <v>154</v>
      </c>
      <c r="E157" s="173" t="s">
        <v>204</v>
      </c>
      <c r="F157" s="174" t="s">
        <v>205</v>
      </c>
      <c r="G157" s="175" t="s">
        <v>157</v>
      </c>
      <c r="H157" s="176">
        <v>2</v>
      </c>
      <c r="I157" s="177"/>
      <c r="J157" s="178">
        <f>ROUND(I157*H157,2)</f>
        <v>0</v>
      </c>
      <c r="K157" s="179"/>
      <c r="L157" s="38"/>
      <c r="M157" s="180" t="s">
        <v>3</v>
      </c>
      <c r="N157" s="181" t="s">
        <v>53</v>
      </c>
      <c r="O157" s="71"/>
      <c r="P157" s="182">
        <f>O157*H157</f>
        <v>0</v>
      </c>
      <c r="Q157" s="182">
        <v>0</v>
      </c>
      <c r="R157" s="182">
        <f>Q157*H157</f>
        <v>0</v>
      </c>
      <c r="S157" s="182">
        <v>0.44</v>
      </c>
      <c r="T157" s="183">
        <f>S157*H157</f>
        <v>0.88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4" t="s">
        <v>158</v>
      </c>
      <c r="AT157" s="184" t="s">
        <v>154</v>
      </c>
      <c r="AU157" s="184" t="s">
        <v>22</v>
      </c>
      <c r="AY157" s="17" t="s">
        <v>152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17" t="s">
        <v>89</v>
      </c>
      <c r="BK157" s="185">
        <f>ROUND(I157*H157,2)</f>
        <v>0</v>
      </c>
      <c r="BL157" s="17" t="s">
        <v>158</v>
      </c>
      <c r="BM157" s="184" t="s">
        <v>614</v>
      </c>
    </row>
    <row r="158" s="2" customFormat="1">
      <c r="A158" s="37"/>
      <c r="B158" s="38"/>
      <c r="C158" s="37"/>
      <c r="D158" s="186" t="s">
        <v>160</v>
      </c>
      <c r="E158" s="37"/>
      <c r="F158" s="187" t="s">
        <v>207</v>
      </c>
      <c r="G158" s="37"/>
      <c r="H158" s="37"/>
      <c r="I158" s="188"/>
      <c r="J158" s="37"/>
      <c r="K158" s="37"/>
      <c r="L158" s="38"/>
      <c r="M158" s="189"/>
      <c r="N158" s="190"/>
      <c r="O158" s="71"/>
      <c r="P158" s="71"/>
      <c r="Q158" s="71"/>
      <c r="R158" s="71"/>
      <c r="S158" s="71"/>
      <c r="T158" s="72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7" t="s">
        <v>160</v>
      </c>
      <c r="AU158" s="17" t="s">
        <v>22</v>
      </c>
    </row>
    <row r="159" s="2" customFormat="1">
      <c r="A159" s="37"/>
      <c r="B159" s="38"/>
      <c r="C159" s="37"/>
      <c r="D159" s="191" t="s">
        <v>162</v>
      </c>
      <c r="E159" s="37"/>
      <c r="F159" s="192" t="s">
        <v>590</v>
      </c>
      <c r="G159" s="37"/>
      <c r="H159" s="37"/>
      <c r="I159" s="188"/>
      <c r="J159" s="37"/>
      <c r="K159" s="37"/>
      <c r="L159" s="38"/>
      <c r="M159" s="189"/>
      <c r="N159" s="190"/>
      <c r="O159" s="71"/>
      <c r="P159" s="71"/>
      <c r="Q159" s="71"/>
      <c r="R159" s="71"/>
      <c r="S159" s="71"/>
      <c r="T159" s="72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7" t="s">
        <v>162</v>
      </c>
      <c r="AU159" s="17" t="s">
        <v>22</v>
      </c>
    </row>
    <row r="160" s="13" customFormat="1">
      <c r="A160" s="13"/>
      <c r="B160" s="193"/>
      <c r="C160" s="13"/>
      <c r="D160" s="191" t="s">
        <v>164</v>
      </c>
      <c r="E160" s="194" t="s">
        <v>3</v>
      </c>
      <c r="F160" s="195" t="s">
        <v>22</v>
      </c>
      <c r="G160" s="13"/>
      <c r="H160" s="196">
        <v>2</v>
      </c>
      <c r="I160" s="197"/>
      <c r="J160" s="13"/>
      <c r="K160" s="13"/>
      <c r="L160" s="193"/>
      <c r="M160" s="198"/>
      <c r="N160" s="199"/>
      <c r="O160" s="199"/>
      <c r="P160" s="199"/>
      <c r="Q160" s="199"/>
      <c r="R160" s="199"/>
      <c r="S160" s="199"/>
      <c r="T160" s="20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4" t="s">
        <v>164</v>
      </c>
      <c r="AU160" s="194" t="s">
        <v>22</v>
      </c>
      <c r="AV160" s="13" t="s">
        <v>22</v>
      </c>
      <c r="AW160" s="13" t="s">
        <v>43</v>
      </c>
      <c r="AX160" s="13" t="s">
        <v>82</v>
      </c>
      <c r="AY160" s="194" t="s">
        <v>152</v>
      </c>
    </row>
    <row r="161" s="14" customFormat="1">
      <c r="A161" s="14"/>
      <c r="B161" s="201"/>
      <c r="C161" s="14"/>
      <c r="D161" s="191" t="s">
        <v>164</v>
      </c>
      <c r="E161" s="202" t="s">
        <v>3</v>
      </c>
      <c r="F161" s="203" t="s">
        <v>166</v>
      </c>
      <c r="G161" s="14"/>
      <c r="H161" s="204">
        <v>2</v>
      </c>
      <c r="I161" s="205"/>
      <c r="J161" s="14"/>
      <c r="K161" s="14"/>
      <c r="L161" s="201"/>
      <c r="M161" s="206"/>
      <c r="N161" s="207"/>
      <c r="O161" s="207"/>
      <c r="P161" s="207"/>
      <c r="Q161" s="207"/>
      <c r="R161" s="207"/>
      <c r="S161" s="207"/>
      <c r="T161" s="20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02" t="s">
        <v>164</v>
      </c>
      <c r="AU161" s="202" t="s">
        <v>22</v>
      </c>
      <c r="AV161" s="14" t="s">
        <v>158</v>
      </c>
      <c r="AW161" s="14" t="s">
        <v>43</v>
      </c>
      <c r="AX161" s="14" t="s">
        <v>89</v>
      </c>
      <c r="AY161" s="202" t="s">
        <v>152</v>
      </c>
    </row>
    <row r="162" s="2" customFormat="1" ht="24.15" customHeight="1">
      <c r="A162" s="37"/>
      <c r="B162" s="171"/>
      <c r="C162" s="172" t="s">
        <v>9</v>
      </c>
      <c r="D162" s="172" t="s">
        <v>154</v>
      </c>
      <c r="E162" s="173" t="s">
        <v>219</v>
      </c>
      <c r="F162" s="174" t="s">
        <v>220</v>
      </c>
      <c r="G162" s="175" t="s">
        <v>157</v>
      </c>
      <c r="H162" s="176">
        <v>9</v>
      </c>
      <c r="I162" s="177"/>
      <c r="J162" s="178">
        <f>ROUND(I162*H162,2)</f>
        <v>0</v>
      </c>
      <c r="K162" s="179"/>
      <c r="L162" s="38"/>
      <c r="M162" s="180" t="s">
        <v>3</v>
      </c>
      <c r="N162" s="181" t="s">
        <v>53</v>
      </c>
      <c r="O162" s="71"/>
      <c r="P162" s="182">
        <f>O162*H162</f>
        <v>0</v>
      </c>
      <c r="Q162" s="182">
        <v>0</v>
      </c>
      <c r="R162" s="182">
        <f>Q162*H162</f>
        <v>0</v>
      </c>
      <c r="S162" s="182">
        <v>0.32500000000000001</v>
      </c>
      <c r="T162" s="183">
        <f>S162*H162</f>
        <v>2.9250000000000003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158</v>
      </c>
      <c r="AT162" s="184" t="s">
        <v>154</v>
      </c>
      <c r="AU162" s="184" t="s">
        <v>22</v>
      </c>
      <c r="AY162" s="17" t="s">
        <v>152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7" t="s">
        <v>89</v>
      </c>
      <c r="BK162" s="185">
        <f>ROUND(I162*H162,2)</f>
        <v>0</v>
      </c>
      <c r="BL162" s="17" t="s">
        <v>158</v>
      </c>
      <c r="BM162" s="184" t="s">
        <v>615</v>
      </c>
    </row>
    <row r="163" s="2" customFormat="1">
      <c r="A163" s="37"/>
      <c r="B163" s="38"/>
      <c r="C163" s="37"/>
      <c r="D163" s="186" t="s">
        <v>160</v>
      </c>
      <c r="E163" s="37"/>
      <c r="F163" s="187" t="s">
        <v>222</v>
      </c>
      <c r="G163" s="37"/>
      <c r="H163" s="37"/>
      <c r="I163" s="188"/>
      <c r="J163" s="37"/>
      <c r="K163" s="37"/>
      <c r="L163" s="38"/>
      <c r="M163" s="189"/>
      <c r="N163" s="190"/>
      <c r="O163" s="71"/>
      <c r="P163" s="71"/>
      <c r="Q163" s="71"/>
      <c r="R163" s="71"/>
      <c r="S163" s="71"/>
      <c r="T163" s="72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7" t="s">
        <v>160</v>
      </c>
      <c r="AU163" s="17" t="s">
        <v>22</v>
      </c>
    </row>
    <row r="164" s="2" customFormat="1">
      <c r="A164" s="37"/>
      <c r="B164" s="38"/>
      <c r="C164" s="37"/>
      <c r="D164" s="191" t="s">
        <v>162</v>
      </c>
      <c r="E164" s="37"/>
      <c r="F164" s="192" t="s">
        <v>616</v>
      </c>
      <c r="G164" s="37"/>
      <c r="H164" s="37"/>
      <c r="I164" s="188"/>
      <c r="J164" s="37"/>
      <c r="K164" s="37"/>
      <c r="L164" s="38"/>
      <c r="M164" s="189"/>
      <c r="N164" s="190"/>
      <c r="O164" s="71"/>
      <c r="P164" s="71"/>
      <c r="Q164" s="71"/>
      <c r="R164" s="71"/>
      <c r="S164" s="71"/>
      <c r="T164" s="72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7" t="s">
        <v>162</v>
      </c>
      <c r="AU164" s="17" t="s">
        <v>22</v>
      </c>
    </row>
    <row r="165" s="13" customFormat="1">
      <c r="A165" s="13"/>
      <c r="B165" s="193"/>
      <c r="C165" s="13"/>
      <c r="D165" s="191" t="s">
        <v>164</v>
      </c>
      <c r="E165" s="194" t="s">
        <v>3</v>
      </c>
      <c r="F165" s="195" t="s">
        <v>609</v>
      </c>
      <c r="G165" s="13"/>
      <c r="H165" s="196">
        <v>9</v>
      </c>
      <c r="I165" s="197"/>
      <c r="J165" s="13"/>
      <c r="K165" s="13"/>
      <c r="L165" s="193"/>
      <c r="M165" s="198"/>
      <c r="N165" s="199"/>
      <c r="O165" s="199"/>
      <c r="P165" s="199"/>
      <c r="Q165" s="199"/>
      <c r="R165" s="199"/>
      <c r="S165" s="199"/>
      <c r="T165" s="20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4" t="s">
        <v>164</v>
      </c>
      <c r="AU165" s="194" t="s">
        <v>22</v>
      </c>
      <c r="AV165" s="13" t="s">
        <v>22</v>
      </c>
      <c r="AW165" s="13" t="s">
        <v>43</v>
      </c>
      <c r="AX165" s="13" t="s">
        <v>82</v>
      </c>
      <c r="AY165" s="194" t="s">
        <v>152</v>
      </c>
    </row>
    <row r="166" s="14" customFormat="1">
      <c r="A166" s="14"/>
      <c r="B166" s="201"/>
      <c r="C166" s="14"/>
      <c r="D166" s="191" t="s">
        <v>164</v>
      </c>
      <c r="E166" s="202" t="s">
        <v>3</v>
      </c>
      <c r="F166" s="203" t="s">
        <v>166</v>
      </c>
      <c r="G166" s="14"/>
      <c r="H166" s="204">
        <v>9</v>
      </c>
      <c r="I166" s="205"/>
      <c r="J166" s="14"/>
      <c r="K166" s="14"/>
      <c r="L166" s="201"/>
      <c r="M166" s="206"/>
      <c r="N166" s="207"/>
      <c r="O166" s="207"/>
      <c r="P166" s="207"/>
      <c r="Q166" s="207"/>
      <c r="R166" s="207"/>
      <c r="S166" s="207"/>
      <c r="T166" s="20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02" t="s">
        <v>164</v>
      </c>
      <c r="AU166" s="202" t="s">
        <v>22</v>
      </c>
      <c r="AV166" s="14" t="s">
        <v>158</v>
      </c>
      <c r="AW166" s="14" t="s">
        <v>43</v>
      </c>
      <c r="AX166" s="14" t="s">
        <v>89</v>
      </c>
      <c r="AY166" s="202" t="s">
        <v>152</v>
      </c>
    </row>
    <row r="167" s="2" customFormat="1" ht="16.5" customHeight="1">
      <c r="A167" s="37"/>
      <c r="B167" s="171"/>
      <c r="C167" s="172" t="s">
        <v>235</v>
      </c>
      <c r="D167" s="172" t="s">
        <v>154</v>
      </c>
      <c r="E167" s="173" t="s">
        <v>228</v>
      </c>
      <c r="F167" s="174" t="s">
        <v>229</v>
      </c>
      <c r="G167" s="175" t="s">
        <v>230</v>
      </c>
      <c r="H167" s="176">
        <v>155</v>
      </c>
      <c r="I167" s="177"/>
      <c r="J167" s="178">
        <f>ROUND(I167*H167,2)</f>
        <v>0</v>
      </c>
      <c r="K167" s="179"/>
      <c r="L167" s="38"/>
      <c r="M167" s="180" t="s">
        <v>3</v>
      </c>
      <c r="N167" s="181" t="s">
        <v>53</v>
      </c>
      <c r="O167" s="71"/>
      <c r="P167" s="182">
        <f>O167*H167</f>
        <v>0</v>
      </c>
      <c r="Q167" s="182">
        <v>0</v>
      </c>
      <c r="R167" s="182">
        <f>Q167*H167</f>
        <v>0</v>
      </c>
      <c r="S167" s="182">
        <v>0.20499999999999999</v>
      </c>
      <c r="T167" s="183">
        <f>S167*H167</f>
        <v>31.774999999999999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158</v>
      </c>
      <c r="AT167" s="184" t="s">
        <v>154</v>
      </c>
      <c r="AU167" s="184" t="s">
        <v>22</v>
      </c>
      <c r="AY167" s="17" t="s">
        <v>152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17" t="s">
        <v>89</v>
      </c>
      <c r="BK167" s="185">
        <f>ROUND(I167*H167,2)</f>
        <v>0</v>
      </c>
      <c r="BL167" s="17" t="s">
        <v>158</v>
      </c>
      <c r="BM167" s="184" t="s">
        <v>617</v>
      </c>
    </row>
    <row r="168" s="2" customFormat="1">
      <c r="A168" s="37"/>
      <c r="B168" s="38"/>
      <c r="C168" s="37"/>
      <c r="D168" s="186" t="s">
        <v>160</v>
      </c>
      <c r="E168" s="37"/>
      <c r="F168" s="187" t="s">
        <v>232</v>
      </c>
      <c r="G168" s="37"/>
      <c r="H168" s="37"/>
      <c r="I168" s="188"/>
      <c r="J168" s="37"/>
      <c r="K168" s="37"/>
      <c r="L168" s="38"/>
      <c r="M168" s="189"/>
      <c r="N168" s="190"/>
      <c r="O168" s="71"/>
      <c r="P168" s="71"/>
      <c r="Q168" s="71"/>
      <c r="R168" s="71"/>
      <c r="S168" s="71"/>
      <c r="T168" s="72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7" t="s">
        <v>160</v>
      </c>
      <c r="AU168" s="17" t="s">
        <v>22</v>
      </c>
    </row>
    <row r="169" s="2" customFormat="1">
      <c r="A169" s="37"/>
      <c r="B169" s="38"/>
      <c r="C169" s="37"/>
      <c r="D169" s="191" t="s">
        <v>162</v>
      </c>
      <c r="E169" s="37"/>
      <c r="F169" s="192" t="s">
        <v>618</v>
      </c>
      <c r="G169" s="37"/>
      <c r="H169" s="37"/>
      <c r="I169" s="188"/>
      <c r="J169" s="37"/>
      <c r="K169" s="37"/>
      <c r="L169" s="38"/>
      <c r="M169" s="189"/>
      <c r="N169" s="190"/>
      <c r="O169" s="71"/>
      <c r="P169" s="71"/>
      <c r="Q169" s="71"/>
      <c r="R169" s="71"/>
      <c r="S169" s="71"/>
      <c r="T169" s="72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7" t="s">
        <v>162</v>
      </c>
      <c r="AU169" s="17" t="s">
        <v>22</v>
      </c>
    </row>
    <row r="170" s="13" customFormat="1">
      <c r="A170" s="13"/>
      <c r="B170" s="193"/>
      <c r="C170" s="13"/>
      <c r="D170" s="191" t="s">
        <v>164</v>
      </c>
      <c r="E170" s="194" t="s">
        <v>3</v>
      </c>
      <c r="F170" s="195" t="s">
        <v>619</v>
      </c>
      <c r="G170" s="13"/>
      <c r="H170" s="196">
        <v>155</v>
      </c>
      <c r="I170" s="197"/>
      <c r="J170" s="13"/>
      <c r="K170" s="13"/>
      <c r="L170" s="193"/>
      <c r="M170" s="198"/>
      <c r="N170" s="199"/>
      <c r="O170" s="199"/>
      <c r="P170" s="199"/>
      <c r="Q170" s="199"/>
      <c r="R170" s="199"/>
      <c r="S170" s="199"/>
      <c r="T170" s="20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4" t="s">
        <v>164</v>
      </c>
      <c r="AU170" s="194" t="s">
        <v>22</v>
      </c>
      <c r="AV170" s="13" t="s">
        <v>22</v>
      </c>
      <c r="AW170" s="13" t="s">
        <v>43</v>
      </c>
      <c r="AX170" s="13" t="s">
        <v>82</v>
      </c>
      <c r="AY170" s="194" t="s">
        <v>152</v>
      </c>
    </row>
    <row r="171" s="14" customFormat="1">
      <c r="A171" s="14"/>
      <c r="B171" s="201"/>
      <c r="C171" s="14"/>
      <c r="D171" s="191" t="s">
        <v>164</v>
      </c>
      <c r="E171" s="202" t="s">
        <v>3</v>
      </c>
      <c r="F171" s="203" t="s">
        <v>166</v>
      </c>
      <c r="G171" s="14"/>
      <c r="H171" s="204">
        <v>155</v>
      </c>
      <c r="I171" s="205"/>
      <c r="J171" s="14"/>
      <c r="K171" s="14"/>
      <c r="L171" s="201"/>
      <c r="M171" s="206"/>
      <c r="N171" s="207"/>
      <c r="O171" s="207"/>
      <c r="P171" s="207"/>
      <c r="Q171" s="207"/>
      <c r="R171" s="207"/>
      <c r="S171" s="207"/>
      <c r="T171" s="208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02" t="s">
        <v>164</v>
      </c>
      <c r="AU171" s="202" t="s">
        <v>22</v>
      </c>
      <c r="AV171" s="14" t="s">
        <v>158</v>
      </c>
      <c r="AW171" s="14" t="s">
        <v>43</v>
      </c>
      <c r="AX171" s="14" t="s">
        <v>89</v>
      </c>
      <c r="AY171" s="202" t="s">
        <v>152</v>
      </c>
    </row>
    <row r="172" s="2" customFormat="1" ht="16.5" customHeight="1">
      <c r="A172" s="37"/>
      <c r="B172" s="171"/>
      <c r="C172" s="172" t="s">
        <v>241</v>
      </c>
      <c r="D172" s="172" t="s">
        <v>154</v>
      </c>
      <c r="E172" s="173" t="s">
        <v>620</v>
      </c>
      <c r="F172" s="174" t="s">
        <v>621</v>
      </c>
      <c r="G172" s="175" t="s">
        <v>230</v>
      </c>
      <c r="H172" s="176">
        <v>35</v>
      </c>
      <c r="I172" s="177"/>
      <c r="J172" s="178">
        <f>ROUND(I172*H172,2)</f>
        <v>0</v>
      </c>
      <c r="K172" s="179"/>
      <c r="L172" s="38"/>
      <c r="M172" s="180" t="s">
        <v>3</v>
      </c>
      <c r="N172" s="181" t="s">
        <v>53</v>
      </c>
      <c r="O172" s="71"/>
      <c r="P172" s="182">
        <f>O172*H172</f>
        <v>0</v>
      </c>
      <c r="Q172" s="182">
        <v>0</v>
      </c>
      <c r="R172" s="182">
        <f>Q172*H172</f>
        <v>0</v>
      </c>
      <c r="S172" s="182">
        <v>0.11500000000000001</v>
      </c>
      <c r="T172" s="183">
        <f>S172*H172</f>
        <v>4.0250000000000004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158</v>
      </c>
      <c r="AT172" s="184" t="s">
        <v>154</v>
      </c>
      <c r="AU172" s="184" t="s">
        <v>22</v>
      </c>
      <c r="AY172" s="17" t="s">
        <v>152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17" t="s">
        <v>89</v>
      </c>
      <c r="BK172" s="185">
        <f>ROUND(I172*H172,2)</f>
        <v>0</v>
      </c>
      <c r="BL172" s="17" t="s">
        <v>158</v>
      </c>
      <c r="BM172" s="184" t="s">
        <v>622</v>
      </c>
    </row>
    <row r="173" s="2" customFormat="1">
      <c r="A173" s="37"/>
      <c r="B173" s="38"/>
      <c r="C173" s="37"/>
      <c r="D173" s="186" t="s">
        <v>160</v>
      </c>
      <c r="E173" s="37"/>
      <c r="F173" s="187" t="s">
        <v>623</v>
      </c>
      <c r="G173" s="37"/>
      <c r="H173" s="37"/>
      <c r="I173" s="188"/>
      <c r="J173" s="37"/>
      <c r="K173" s="37"/>
      <c r="L173" s="38"/>
      <c r="M173" s="189"/>
      <c r="N173" s="190"/>
      <c r="O173" s="71"/>
      <c r="P173" s="71"/>
      <c r="Q173" s="71"/>
      <c r="R173" s="71"/>
      <c r="S173" s="71"/>
      <c r="T173" s="72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7" t="s">
        <v>160</v>
      </c>
      <c r="AU173" s="17" t="s">
        <v>22</v>
      </c>
    </row>
    <row r="174" s="2" customFormat="1">
      <c r="A174" s="37"/>
      <c r="B174" s="38"/>
      <c r="C174" s="37"/>
      <c r="D174" s="191" t="s">
        <v>162</v>
      </c>
      <c r="E174" s="37"/>
      <c r="F174" s="192" t="s">
        <v>624</v>
      </c>
      <c r="G174" s="37"/>
      <c r="H174" s="37"/>
      <c r="I174" s="188"/>
      <c r="J174" s="37"/>
      <c r="K174" s="37"/>
      <c r="L174" s="38"/>
      <c r="M174" s="189"/>
      <c r="N174" s="190"/>
      <c r="O174" s="71"/>
      <c r="P174" s="71"/>
      <c r="Q174" s="71"/>
      <c r="R174" s="71"/>
      <c r="S174" s="71"/>
      <c r="T174" s="72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7" t="s">
        <v>162</v>
      </c>
      <c r="AU174" s="17" t="s">
        <v>22</v>
      </c>
    </row>
    <row r="175" s="13" customFormat="1">
      <c r="A175" s="13"/>
      <c r="B175" s="193"/>
      <c r="C175" s="13"/>
      <c r="D175" s="191" t="s">
        <v>164</v>
      </c>
      <c r="E175" s="194" t="s">
        <v>3</v>
      </c>
      <c r="F175" s="195" t="s">
        <v>509</v>
      </c>
      <c r="G175" s="13"/>
      <c r="H175" s="196">
        <v>35</v>
      </c>
      <c r="I175" s="197"/>
      <c r="J175" s="13"/>
      <c r="K175" s="13"/>
      <c r="L175" s="193"/>
      <c r="M175" s="198"/>
      <c r="N175" s="199"/>
      <c r="O175" s="199"/>
      <c r="P175" s="199"/>
      <c r="Q175" s="199"/>
      <c r="R175" s="199"/>
      <c r="S175" s="199"/>
      <c r="T175" s="20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4" t="s">
        <v>164</v>
      </c>
      <c r="AU175" s="194" t="s">
        <v>22</v>
      </c>
      <c r="AV175" s="13" t="s">
        <v>22</v>
      </c>
      <c r="AW175" s="13" t="s">
        <v>43</v>
      </c>
      <c r="AX175" s="13" t="s">
        <v>82</v>
      </c>
      <c r="AY175" s="194" t="s">
        <v>152</v>
      </c>
    </row>
    <row r="176" s="14" customFormat="1">
      <c r="A176" s="14"/>
      <c r="B176" s="201"/>
      <c r="C176" s="14"/>
      <c r="D176" s="191" t="s">
        <v>164</v>
      </c>
      <c r="E176" s="202" t="s">
        <v>3</v>
      </c>
      <c r="F176" s="203" t="s">
        <v>166</v>
      </c>
      <c r="G176" s="14"/>
      <c r="H176" s="204">
        <v>35</v>
      </c>
      <c r="I176" s="205"/>
      <c r="J176" s="14"/>
      <c r="K176" s="14"/>
      <c r="L176" s="201"/>
      <c r="M176" s="206"/>
      <c r="N176" s="207"/>
      <c r="O176" s="207"/>
      <c r="P176" s="207"/>
      <c r="Q176" s="207"/>
      <c r="R176" s="207"/>
      <c r="S176" s="207"/>
      <c r="T176" s="208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02" t="s">
        <v>164</v>
      </c>
      <c r="AU176" s="202" t="s">
        <v>22</v>
      </c>
      <c r="AV176" s="14" t="s">
        <v>158</v>
      </c>
      <c r="AW176" s="14" t="s">
        <v>43</v>
      </c>
      <c r="AX176" s="14" t="s">
        <v>89</v>
      </c>
      <c r="AY176" s="202" t="s">
        <v>152</v>
      </c>
    </row>
    <row r="177" s="2" customFormat="1" ht="24.15" customHeight="1">
      <c r="A177" s="37"/>
      <c r="B177" s="171"/>
      <c r="C177" s="172" t="s">
        <v>248</v>
      </c>
      <c r="D177" s="172" t="s">
        <v>154</v>
      </c>
      <c r="E177" s="173" t="s">
        <v>242</v>
      </c>
      <c r="F177" s="174" t="s">
        <v>243</v>
      </c>
      <c r="G177" s="175" t="s">
        <v>157</v>
      </c>
      <c r="H177" s="176">
        <v>78</v>
      </c>
      <c r="I177" s="177"/>
      <c r="J177" s="178">
        <f>ROUND(I177*H177,2)</f>
        <v>0</v>
      </c>
      <c r="K177" s="179"/>
      <c r="L177" s="38"/>
      <c r="M177" s="180" t="s">
        <v>3</v>
      </c>
      <c r="N177" s="181" t="s">
        <v>53</v>
      </c>
      <c r="O177" s="71"/>
      <c r="P177" s="182">
        <f>O177*H177</f>
        <v>0</v>
      </c>
      <c r="Q177" s="182">
        <v>0</v>
      </c>
      <c r="R177" s="182">
        <f>Q177*H177</f>
        <v>0</v>
      </c>
      <c r="S177" s="182">
        <v>0</v>
      </c>
      <c r="T177" s="183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4" t="s">
        <v>158</v>
      </c>
      <c r="AT177" s="184" t="s">
        <v>154</v>
      </c>
      <c r="AU177" s="184" t="s">
        <v>22</v>
      </c>
      <c r="AY177" s="17" t="s">
        <v>152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17" t="s">
        <v>89</v>
      </c>
      <c r="BK177" s="185">
        <f>ROUND(I177*H177,2)</f>
        <v>0</v>
      </c>
      <c r="BL177" s="17" t="s">
        <v>158</v>
      </c>
      <c r="BM177" s="184" t="s">
        <v>625</v>
      </c>
    </row>
    <row r="178" s="2" customFormat="1">
      <c r="A178" s="37"/>
      <c r="B178" s="38"/>
      <c r="C178" s="37"/>
      <c r="D178" s="186" t="s">
        <v>160</v>
      </c>
      <c r="E178" s="37"/>
      <c r="F178" s="187" t="s">
        <v>245</v>
      </c>
      <c r="G178" s="37"/>
      <c r="H178" s="37"/>
      <c r="I178" s="188"/>
      <c r="J178" s="37"/>
      <c r="K178" s="37"/>
      <c r="L178" s="38"/>
      <c r="M178" s="189"/>
      <c r="N178" s="190"/>
      <c r="O178" s="71"/>
      <c r="P178" s="71"/>
      <c r="Q178" s="71"/>
      <c r="R178" s="71"/>
      <c r="S178" s="71"/>
      <c r="T178" s="72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7" t="s">
        <v>160</v>
      </c>
      <c r="AU178" s="17" t="s">
        <v>22</v>
      </c>
    </row>
    <row r="179" s="2" customFormat="1">
      <c r="A179" s="37"/>
      <c r="B179" s="38"/>
      <c r="C179" s="37"/>
      <c r="D179" s="191" t="s">
        <v>162</v>
      </c>
      <c r="E179" s="37"/>
      <c r="F179" s="192" t="s">
        <v>626</v>
      </c>
      <c r="G179" s="37"/>
      <c r="H179" s="37"/>
      <c r="I179" s="188"/>
      <c r="J179" s="37"/>
      <c r="K179" s="37"/>
      <c r="L179" s="38"/>
      <c r="M179" s="189"/>
      <c r="N179" s="190"/>
      <c r="O179" s="71"/>
      <c r="P179" s="71"/>
      <c r="Q179" s="71"/>
      <c r="R179" s="71"/>
      <c r="S179" s="71"/>
      <c r="T179" s="72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7" t="s">
        <v>162</v>
      </c>
      <c r="AU179" s="17" t="s">
        <v>22</v>
      </c>
    </row>
    <row r="180" s="13" customFormat="1">
      <c r="A180" s="13"/>
      <c r="B180" s="193"/>
      <c r="C180" s="13"/>
      <c r="D180" s="191" t="s">
        <v>164</v>
      </c>
      <c r="E180" s="194" t="s">
        <v>3</v>
      </c>
      <c r="F180" s="195" t="s">
        <v>627</v>
      </c>
      <c r="G180" s="13"/>
      <c r="H180" s="196">
        <v>78</v>
      </c>
      <c r="I180" s="197"/>
      <c r="J180" s="13"/>
      <c r="K180" s="13"/>
      <c r="L180" s="193"/>
      <c r="M180" s="198"/>
      <c r="N180" s="199"/>
      <c r="O180" s="199"/>
      <c r="P180" s="199"/>
      <c r="Q180" s="199"/>
      <c r="R180" s="199"/>
      <c r="S180" s="199"/>
      <c r="T180" s="20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4" t="s">
        <v>164</v>
      </c>
      <c r="AU180" s="194" t="s">
        <v>22</v>
      </c>
      <c r="AV180" s="13" t="s">
        <v>22</v>
      </c>
      <c r="AW180" s="13" t="s">
        <v>43</v>
      </c>
      <c r="AX180" s="13" t="s">
        <v>82</v>
      </c>
      <c r="AY180" s="194" t="s">
        <v>152</v>
      </c>
    </row>
    <row r="181" s="14" customFormat="1">
      <c r="A181" s="14"/>
      <c r="B181" s="201"/>
      <c r="C181" s="14"/>
      <c r="D181" s="191" t="s">
        <v>164</v>
      </c>
      <c r="E181" s="202" t="s">
        <v>3</v>
      </c>
      <c r="F181" s="203" t="s">
        <v>166</v>
      </c>
      <c r="G181" s="14"/>
      <c r="H181" s="204">
        <v>78</v>
      </c>
      <c r="I181" s="205"/>
      <c r="J181" s="14"/>
      <c r="K181" s="14"/>
      <c r="L181" s="201"/>
      <c r="M181" s="206"/>
      <c r="N181" s="207"/>
      <c r="O181" s="207"/>
      <c r="P181" s="207"/>
      <c r="Q181" s="207"/>
      <c r="R181" s="207"/>
      <c r="S181" s="207"/>
      <c r="T181" s="20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02" t="s">
        <v>164</v>
      </c>
      <c r="AU181" s="202" t="s">
        <v>22</v>
      </c>
      <c r="AV181" s="14" t="s">
        <v>158</v>
      </c>
      <c r="AW181" s="14" t="s">
        <v>43</v>
      </c>
      <c r="AX181" s="14" t="s">
        <v>89</v>
      </c>
      <c r="AY181" s="202" t="s">
        <v>152</v>
      </c>
    </row>
    <row r="182" s="2" customFormat="1" ht="33" customHeight="1">
      <c r="A182" s="37"/>
      <c r="B182" s="171"/>
      <c r="C182" s="172" t="s">
        <v>256</v>
      </c>
      <c r="D182" s="172" t="s">
        <v>154</v>
      </c>
      <c r="E182" s="173" t="s">
        <v>249</v>
      </c>
      <c r="F182" s="174" t="s">
        <v>250</v>
      </c>
      <c r="G182" s="175" t="s">
        <v>251</v>
      </c>
      <c r="H182" s="176">
        <v>11.699999999999999</v>
      </c>
      <c r="I182" s="177"/>
      <c r="J182" s="178">
        <f>ROUND(I182*H182,2)</f>
        <v>0</v>
      </c>
      <c r="K182" s="179"/>
      <c r="L182" s="38"/>
      <c r="M182" s="180" t="s">
        <v>3</v>
      </c>
      <c r="N182" s="181" t="s">
        <v>53</v>
      </c>
      <c r="O182" s="71"/>
      <c r="P182" s="182">
        <f>O182*H182</f>
        <v>0</v>
      </c>
      <c r="Q182" s="182">
        <v>0</v>
      </c>
      <c r="R182" s="182">
        <f>Q182*H182</f>
        <v>0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158</v>
      </c>
      <c r="AT182" s="184" t="s">
        <v>154</v>
      </c>
      <c r="AU182" s="184" t="s">
        <v>22</v>
      </c>
      <c r="AY182" s="17" t="s">
        <v>152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17" t="s">
        <v>89</v>
      </c>
      <c r="BK182" s="185">
        <f>ROUND(I182*H182,2)</f>
        <v>0</v>
      </c>
      <c r="BL182" s="17" t="s">
        <v>158</v>
      </c>
      <c r="BM182" s="184" t="s">
        <v>628</v>
      </c>
    </row>
    <row r="183" s="2" customFormat="1">
      <c r="A183" s="37"/>
      <c r="B183" s="38"/>
      <c r="C183" s="37"/>
      <c r="D183" s="186" t="s">
        <v>160</v>
      </c>
      <c r="E183" s="37"/>
      <c r="F183" s="187" t="s">
        <v>253</v>
      </c>
      <c r="G183" s="37"/>
      <c r="H183" s="37"/>
      <c r="I183" s="188"/>
      <c r="J183" s="37"/>
      <c r="K183" s="37"/>
      <c r="L183" s="38"/>
      <c r="M183" s="189"/>
      <c r="N183" s="190"/>
      <c r="O183" s="71"/>
      <c r="P183" s="71"/>
      <c r="Q183" s="71"/>
      <c r="R183" s="71"/>
      <c r="S183" s="71"/>
      <c r="T183" s="72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7" t="s">
        <v>160</v>
      </c>
      <c r="AU183" s="17" t="s">
        <v>22</v>
      </c>
    </row>
    <row r="184" s="2" customFormat="1">
      <c r="A184" s="37"/>
      <c r="B184" s="38"/>
      <c r="C184" s="37"/>
      <c r="D184" s="191" t="s">
        <v>162</v>
      </c>
      <c r="E184" s="37"/>
      <c r="F184" s="192" t="s">
        <v>629</v>
      </c>
      <c r="G184" s="37"/>
      <c r="H184" s="37"/>
      <c r="I184" s="188"/>
      <c r="J184" s="37"/>
      <c r="K184" s="37"/>
      <c r="L184" s="38"/>
      <c r="M184" s="189"/>
      <c r="N184" s="190"/>
      <c r="O184" s="71"/>
      <c r="P184" s="71"/>
      <c r="Q184" s="71"/>
      <c r="R184" s="71"/>
      <c r="S184" s="71"/>
      <c r="T184" s="72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7" t="s">
        <v>162</v>
      </c>
      <c r="AU184" s="17" t="s">
        <v>22</v>
      </c>
    </row>
    <row r="185" s="13" customFormat="1">
      <c r="A185" s="13"/>
      <c r="B185" s="193"/>
      <c r="C185" s="13"/>
      <c r="D185" s="191" t="s">
        <v>164</v>
      </c>
      <c r="E185" s="194" t="s">
        <v>3</v>
      </c>
      <c r="F185" s="195" t="s">
        <v>630</v>
      </c>
      <c r="G185" s="13"/>
      <c r="H185" s="196">
        <v>11.699999999999999</v>
      </c>
      <c r="I185" s="197"/>
      <c r="J185" s="13"/>
      <c r="K185" s="13"/>
      <c r="L185" s="193"/>
      <c r="M185" s="198"/>
      <c r="N185" s="199"/>
      <c r="O185" s="199"/>
      <c r="P185" s="199"/>
      <c r="Q185" s="199"/>
      <c r="R185" s="199"/>
      <c r="S185" s="199"/>
      <c r="T185" s="20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4" t="s">
        <v>164</v>
      </c>
      <c r="AU185" s="194" t="s">
        <v>22</v>
      </c>
      <c r="AV185" s="13" t="s">
        <v>22</v>
      </c>
      <c r="AW185" s="13" t="s">
        <v>43</v>
      </c>
      <c r="AX185" s="13" t="s">
        <v>82</v>
      </c>
      <c r="AY185" s="194" t="s">
        <v>152</v>
      </c>
    </row>
    <row r="186" s="14" customFormat="1">
      <c r="A186" s="14"/>
      <c r="B186" s="201"/>
      <c r="C186" s="14"/>
      <c r="D186" s="191" t="s">
        <v>164</v>
      </c>
      <c r="E186" s="202" t="s">
        <v>3</v>
      </c>
      <c r="F186" s="203" t="s">
        <v>166</v>
      </c>
      <c r="G186" s="14"/>
      <c r="H186" s="204">
        <v>11.699999999999999</v>
      </c>
      <c r="I186" s="205"/>
      <c r="J186" s="14"/>
      <c r="K186" s="14"/>
      <c r="L186" s="201"/>
      <c r="M186" s="206"/>
      <c r="N186" s="207"/>
      <c r="O186" s="207"/>
      <c r="P186" s="207"/>
      <c r="Q186" s="207"/>
      <c r="R186" s="207"/>
      <c r="S186" s="207"/>
      <c r="T186" s="20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02" t="s">
        <v>164</v>
      </c>
      <c r="AU186" s="202" t="s">
        <v>22</v>
      </c>
      <c r="AV186" s="14" t="s">
        <v>158</v>
      </c>
      <c r="AW186" s="14" t="s">
        <v>43</v>
      </c>
      <c r="AX186" s="14" t="s">
        <v>89</v>
      </c>
      <c r="AY186" s="202" t="s">
        <v>152</v>
      </c>
    </row>
    <row r="187" s="12" customFormat="1" ht="22.8" customHeight="1">
      <c r="A187" s="12"/>
      <c r="B187" s="158"/>
      <c r="C187" s="12"/>
      <c r="D187" s="159" t="s">
        <v>81</v>
      </c>
      <c r="E187" s="169" t="s">
        <v>201</v>
      </c>
      <c r="F187" s="169" t="s">
        <v>470</v>
      </c>
      <c r="G187" s="12"/>
      <c r="H187" s="12"/>
      <c r="I187" s="161"/>
      <c r="J187" s="170">
        <f>BK187</f>
        <v>0</v>
      </c>
      <c r="K187" s="12"/>
      <c r="L187" s="158"/>
      <c r="M187" s="163"/>
      <c r="N187" s="164"/>
      <c r="O187" s="164"/>
      <c r="P187" s="165">
        <f>SUM(P188:P191)</f>
        <v>0</v>
      </c>
      <c r="Q187" s="164"/>
      <c r="R187" s="165">
        <f>SUM(R188:R191)</f>
        <v>0</v>
      </c>
      <c r="S187" s="164"/>
      <c r="T187" s="166">
        <f>SUM(T188:T191)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59" t="s">
        <v>89</v>
      </c>
      <c r="AT187" s="167" t="s">
        <v>81</v>
      </c>
      <c r="AU187" s="167" t="s">
        <v>89</v>
      </c>
      <c r="AY187" s="159" t="s">
        <v>152</v>
      </c>
      <c r="BK187" s="168">
        <f>SUM(BK188:BK191)</f>
        <v>0</v>
      </c>
    </row>
    <row r="188" s="2" customFormat="1" ht="16.5" customHeight="1">
      <c r="A188" s="37"/>
      <c r="B188" s="171"/>
      <c r="C188" s="172" t="s">
        <v>264</v>
      </c>
      <c r="D188" s="172" t="s">
        <v>154</v>
      </c>
      <c r="E188" s="173" t="s">
        <v>631</v>
      </c>
      <c r="F188" s="174" t="s">
        <v>632</v>
      </c>
      <c r="G188" s="175" t="s">
        <v>259</v>
      </c>
      <c r="H188" s="176">
        <v>4</v>
      </c>
      <c r="I188" s="177"/>
      <c r="J188" s="178">
        <f>ROUND(I188*H188,2)</f>
        <v>0</v>
      </c>
      <c r="K188" s="179"/>
      <c r="L188" s="38"/>
      <c r="M188" s="180" t="s">
        <v>3</v>
      </c>
      <c r="N188" s="181" t="s">
        <v>53</v>
      </c>
      <c r="O188" s="71"/>
      <c r="P188" s="182">
        <f>O188*H188</f>
        <v>0</v>
      </c>
      <c r="Q188" s="182">
        <v>0</v>
      </c>
      <c r="R188" s="182">
        <f>Q188*H188</f>
        <v>0</v>
      </c>
      <c r="S188" s="182">
        <v>0</v>
      </c>
      <c r="T188" s="183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4" t="s">
        <v>158</v>
      </c>
      <c r="AT188" s="184" t="s">
        <v>154</v>
      </c>
      <c r="AU188" s="184" t="s">
        <v>22</v>
      </c>
      <c r="AY188" s="17" t="s">
        <v>152</v>
      </c>
      <c r="BE188" s="185">
        <f>IF(N188="základní",J188,0)</f>
        <v>0</v>
      </c>
      <c r="BF188" s="185">
        <f>IF(N188="snížená",J188,0)</f>
        <v>0</v>
      </c>
      <c r="BG188" s="185">
        <f>IF(N188="zákl. přenesená",J188,0)</f>
        <v>0</v>
      </c>
      <c r="BH188" s="185">
        <f>IF(N188="sníž. přenesená",J188,0)</f>
        <v>0</v>
      </c>
      <c r="BI188" s="185">
        <f>IF(N188="nulová",J188,0)</f>
        <v>0</v>
      </c>
      <c r="BJ188" s="17" t="s">
        <v>89</v>
      </c>
      <c r="BK188" s="185">
        <f>ROUND(I188*H188,2)</f>
        <v>0</v>
      </c>
      <c r="BL188" s="17" t="s">
        <v>158</v>
      </c>
      <c r="BM188" s="184" t="s">
        <v>633</v>
      </c>
    </row>
    <row r="189" s="2" customFormat="1">
      <c r="A189" s="37"/>
      <c r="B189" s="38"/>
      <c r="C189" s="37"/>
      <c r="D189" s="191" t="s">
        <v>162</v>
      </c>
      <c r="E189" s="37"/>
      <c r="F189" s="192" t="s">
        <v>634</v>
      </c>
      <c r="G189" s="37"/>
      <c r="H189" s="37"/>
      <c r="I189" s="188"/>
      <c r="J189" s="37"/>
      <c r="K189" s="37"/>
      <c r="L189" s="38"/>
      <c r="M189" s="189"/>
      <c r="N189" s="190"/>
      <c r="O189" s="71"/>
      <c r="P189" s="71"/>
      <c r="Q189" s="71"/>
      <c r="R189" s="71"/>
      <c r="S189" s="71"/>
      <c r="T189" s="72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7" t="s">
        <v>162</v>
      </c>
      <c r="AU189" s="17" t="s">
        <v>22</v>
      </c>
    </row>
    <row r="190" s="13" customFormat="1">
      <c r="A190" s="13"/>
      <c r="B190" s="193"/>
      <c r="C190" s="13"/>
      <c r="D190" s="191" t="s">
        <v>164</v>
      </c>
      <c r="E190" s="194" t="s">
        <v>3</v>
      </c>
      <c r="F190" s="195" t="s">
        <v>158</v>
      </c>
      <c r="G190" s="13"/>
      <c r="H190" s="196">
        <v>4</v>
      </c>
      <c r="I190" s="197"/>
      <c r="J190" s="13"/>
      <c r="K190" s="13"/>
      <c r="L190" s="193"/>
      <c r="M190" s="198"/>
      <c r="N190" s="199"/>
      <c r="O190" s="199"/>
      <c r="P190" s="199"/>
      <c r="Q190" s="199"/>
      <c r="R190" s="199"/>
      <c r="S190" s="199"/>
      <c r="T190" s="20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94" t="s">
        <v>164</v>
      </c>
      <c r="AU190" s="194" t="s">
        <v>22</v>
      </c>
      <c r="AV190" s="13" t="s">
        <v>22</v>
      </c>
      <c r="AW190" s="13" t="s">
        <v>43</v>
      </c>
      <c r="AX190" s="13" t="s">
        <v>82</v>
      </c>
      <c r="AY190" s="194" t="s">
        <v>152</v>
      </c>
    </row>
    <row r="191" s="14" customFormat="1">
      <c r="A191" s="14"/>
      <c r="B191" s="201"/>
      <c r="C191" s="14"/>
      <c r="D191" s="191" t="s">
        <v>164</v>
      </c>
      <c r="E191" s="202" t="s">
        <v>3</v>
      </c>
      <c r="F191" s="203" t="s">
        <v>166</v>
      </c>
      <c r="G191" s="14"/>
      <c r="H191" s="204">
        <v>4</v>
      </c>
      <c r="I191" s="205"/>
      <c r="J191" s="14"/>
      <c r="K191" s="14"/>
      <c r="L191" s="201"/>
      <c r="M191" s="206"/>
      <c r="N191" s="207"/>
      <c r="O191" s="207"/>
      <c r="P191" s="207"/>
      <c r="Q191" s="207"/>
      <c r="R191" s="207"/>
      <c r="S191" s="207"/>
      <c r="T191" s="208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02" t="s">
        <v>164</v>
      </c>
      <c r="AU191" s="202" t="s">
        <v>22</v>
      </c>
      <c r="AV191" s="14" t="s">
        <v>158</v>
      </c>
      <c r="AW191" s="14" t="s">
        <v>43</v>
      </c>
      <c r="AX191" s="14" t="s">
        <v>89</v>
      </c>
      <c r="AY191" s="202" t="s">
        <v>152</v>
      </c>
    </row>
    <row r="192" s="12" customFormat="1" ht="22.8" customHeight="1">
      <c r="A192" s="12"/>
      <c r="B192" s="158"/>
      <c r="C192" s="12"/>
      <c r="D192" s="159" t="s">
        <v>81</v>
      </c>
      <c r="E192" s="169" t="s">
        <v>262</v>
      </c>
      <c r="F192" s="169" t="s">
        <v>263</v>
      </c>
      <c r="G192" s="12"/>
      <c r="H192" s="12"/>
      <c r="I192" s="161"/>
      <c r="J192" s="170">
        <f>BK192</f>
        <v>0</v>
      </c>
      <c r="K192" s="12"/>
      <c r="L192" s="158"/>
      <c r="M192" s="163"/>
      <c r="N192" s="164"/>
      <c r="O192" s="164"/>
      <c r="P192" s="165">
        <f>SUM(P193:P267)</f>
        <v>0</v>
      </c>
      <c r="Q192" s="164"/>
      <c r="R192" s="165">
        <f>SUM(R193:R267)</f>
        <v>0</v>
      </c>
      <c r="S192" s="164"/>
      <c r="T192" s="166">
        <f>SUM(T193:T267)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159" t="s">
        <v>89</v>
      </c>
      <c r="AT192" s="167" t="s">
        <v>81</v>
      </c>
      <c r="AU192" s="167" t="s">
        <v>89</v>
      </c>
      <c r="AY192" s="159" t="s">
        <v>152</v>
      </c>
      <c r="BK192" s="168">
        <f>SUM(BK193:BK267)</f>
        <v>0</v>
      </c>
    </row>
    <row r="193" s="2" customFormat="1" ht="21.75" customHeight="1">
      <c r="A193" s="37"/>
      <c r="B193" s="171"/>
      <c r="C193" s="172" t="s">
        <v>8</v>
      </c>
      <c r="D193" s="172" t="s">
        <v>154</v>
      </c>
      <c r="E193" s="173" t="s">
        <v>265</v>
      </c>
      <c r="F193" s="174" t="s">
        <v>266</v>
      </c>
      <c r="G193" s="175" t="s">
        <v>267</v>
      </c>
      <c r="H193" s="176">
        <v>138.40799999999999</v>
      </c>
      <c r="I193" s="177"/>
      <c r="J193" s="178">
        <f>ROUND(I193*H193,2)</f>
        <v>0</v>
      </c>
      <c r="K193" s="179"/>
      <c r="L193" s="38"/>
      <c r="M193" s="180" t="s">
        <v>3</v>
      </c>
      <c r="N193" s="181" t="s">
        <v>53</v>
      </c>
      <c r="O193" s="71"/>
      <c r="P193" s="182">
        <f>O193*H193</f>
        <v>0</v>
      </c>
      <c r="Q193" s="182">
        <v>0</v>
      </c>
      <c r="R193" s="182">
        <f>Q193*H193</f>
        <v>0</v>
      </c>
      <c r="S193" s="182">
        <v>0</v>
      </c>
      <c r="T193" s="183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84" t="s">
        <v>158</v>
      </c>
      <c r="AT193" s="184" t="s">
        <v>154</v>
      </c>
      <c r="AU193" s="184" t="s">
        <v>22</v>
      </c>
      <c r="AY193" s="17" t="s">
        <v>152</v>
      </c>
      <c r="BE193" s="185">
        <f>IF(N193="základní",J193,0)</f>
        <v>0</v>
      </c>
      <c r="BF193" s="185">
        <f>IF(N193="snížená",J193,0)</f>
        <v>0</v>
      </c>
      <c r="BG193" s="185">
        <f>IF(N193="zákl. přenesená",J193,0)</f>
        <v>0</v>
      </c>
      <c r="BH193" s="185">
        <f>IF(N193="sníž. přenesená",J193,0)</f>
        <v>0</v>
      </c>
      <c r="BI193" s="185">
        <f>IF(N193="nulová",J193,0)</f>
        <v>0</v>
      </c>
      <c r="BJ193" s="17" t="s">
        <v>89</v>
      </c>
      <c r="BK193" s="185">
        <f>ROUND(I193*H193,2)</f>
        <v>0</v>
      </c>
      <c r="BL193" s="17" t="s">
        <v>158</v>
      </c>
      <c r="BM193" s="184" t="s">
        <v>635</v>
      </c>
    </row>
    <row r="194" s="2" customFormat="1">
      <c r="A194" s="37"/>
      <c r="B194" s="38"/>
      <c r="C194" s="37"/>
      <c r="D194" s="186" t="s">
        <v>160</v>
      </c>
      <c r="E194" s="37"/>
      <c r="F194" s="187" t="s">
        <v>269</v>
      </c>
      <c r="G194" s="37"/>
      <c r="H194" s="37"/>
      <c r="I194" s="188"/>
      <c r="J194" s="37"/>
      <c r="K194" s="37"/>
      <c r="L194" s="38"/>
      <c r="M194" s="189"/>
      <c r="N194" s="190"/>
      <c r="O194" s="71"/>
      <c r="P194" s="71"/>
      <c r="Q194" s="71"/>
      <c r="R194" s="71"/>
      <c r="S194" s="71"/>
      <c r="T194" s="72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7" t="s">
        <v>160</v>
      </c>
      <c r="AU194" s="17" t="s">
        <v>22</v>
      </c>
    </row>
    <row r="195" s="2" customFormat="1">
      <c r="A195" s="37"/>
      <c r="B195" s="38"/>
      <c r="C195" s="37"/>
      <c r="D195" s="191" t="s">
        <v>162</v>
      </c>
      <c r="E195" s="37"/>
      <c r="F195" s="192" t="s">
        <v>636</v>
      </c>
      <c r="G195" s="37"/>
      <c r="H195" s="37"/>
      <c r="I195" s="188"/>
      <c r="J195" s="37"/>
      <c r="K195" s="37"/>
      <c r="L195" s="38"/>
      <c r="M195" s="189"/>
      <c r="N195" s="190"/>
      <c r="O195" s="71"/>
      <c r="P195" s="71"/>
      <c r="Q195" s="71"/>
      <c r="R195" s="71"/>
      <c r="S195" s="71"/>
      <c r="T195" s="72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7" t="s">
        <v>162</v>
      </c>
      <c r="AU195" s="17" t="s">
        <v>22</v>
      </c>
    </row>
    <row r="196" s="13" customFormat="1">
      <c r="A196" s="13"/>
      <c r="B196" s="193"/>
      <c r="C196" s="13"/>
      <c r="D196" s="191" t="s">
        <v>164</v>
      </c>
      <c r="E196" s="194" t="s">
        <v>3</v>
      </c>
      <c r="F196" s="195" t="s">
        <v>637</v>
      </c>
      <c r="G196" s="13"/>
      <c r="H196" s="196">
        <v>138.40799999999999</v>
      </c>
      <c r="I196" s="197"/>
      <c r="J196" s="13"/>
      <c r="K196" s="13"/>
      <c r="L196" s="193"/>
      <c r="M196" s="198"/>
      <c r="N196" s="199"/>
      <c r="O196" s="199"/>
      <c r="P196" s="199"/>
      <c r="Q196" s="199"/>
      <c r="R196" s="199"/>
      <c r="S196" s="199"/>
      <c r="T196" s="200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94" t="s">
        <v>164</v>
      </c>
      <c r="AU196" s="194" t="s">
        <v>22</v>
      </c>
      <c r="AV196" s="13" t="s">
        <v>22</v>
      </c>
      <c r="AW196" s="13" t="s">
        <v>43</v>
      </c>
      <c r="AX196" s="13" t="s">
        <v>82</v>
      </c>
      <c r="AY196" s="194" t="s">
        <v>152</v>
      </c>
    </row>
    <row r="197" s="14" customFormat="1">
      <c r="A197" s="14"/>
      <c r="B197" s="201"/>
      <c r="C197" s="14"/>
      <c r="D197" s="191" t="s">
        <v>164</v>
      </c>
      <c r="E197" s="202" t="s">
        <v>3</v>
      </c>
      <c r="F197" s="203" t="s">
        <v>166</v>
      </c>
      <c r="G197" s="14"/>
      <c r="H197" s="204">
        <v>138.40799999999999</v>
      </c>
      <c r="I197" s="205"/>
      <c r="J197" s="14"/>
      <c r="K197" s="14"/>
      <c r="L197" s="201"/>
      <c r="M197" s="206"/>
      <c r="N197" s="207"/>
      <c r="O197" s="207"/>
      <c r="P197" s="207"/>
      <c r="Q197" s="207"/>
      <c r="R197" s="207"/>
      <c r="S197" s="207"/>
      <c r="T197" s="208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02" t="s">
        <v>164</v>
      </c>
      <c r="AU197" s="202" t="s">
        <v>22</v>
      </c>
      <c r="AV197" s="14" t="s">
        <v>158</v>
      </c>
      <c r="AW197" s="14" t="s">
        <v>43</v>
      </c>
      <c r="AX197" s="14" t="s">
        <v>89</v>
      </c>
      <c r="AY197" s="202" t="s">
        <v>152</v>
      </c>
    </row>
    <row r="198" s="2" customFormat="1" ht="21.75" customHeight="1">
      <c r="A198" s="37"/>
      <c r="B198" s="171"/>
      <c r="C198" s="172" t="s">
        <v>273</v>
      </c>
      <c r="D198" s="172" t="s">
        <v>154</v>
      </c>
      <c r="E198" s="173" t="s">
        <v>265</v>
      </c>
      <c r="F198" s="174" t="s">
        <v>266</v>
      </c>
      <c r="G198" s="175" t="s">
        <v>267</v>
      </c>
      <c r="H198" s="176">
        <v>278.435</v>
      </c>
      <c r="I198" s="177"/>
      <c r="J198" s="178">
        <f>ROUND(I198*H198,2)</f>
        <v>0</v>
      </c>
      <c r="K198" s="179"/>
      <c r="L198" s="38"/>
      <c r="M198" s="180" t="s">
        <v>3</v>
      </c>
      <c r="N198" s="181" t="s">
        <v>53</v>
      </c>
      <c r="O198" s="71"/>
      <c r="P198" s="182">
        <f>O198*H198</f>
        <v>0</v>
      </c>
      <c r="Q198" s="182">
        <v>0</v>
      </c>
      <c r="R198" s="182">
        <f>Q198*H198</f>
        <v>0</v>
      </c>
      <c r="S198" s="182">
        <v>0</v>
      </c>
      <c r="T198" s="183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4" t="s">
        <v>158</v>
      </c>
      <c r="AT198" s="184" t="s">
        <v>154</v>
      </c>
      <c r="AU198" s="184" t="s">
        <v>22</v>
      </c>
      <c r="AY198" s="17" t="s">
        <v>152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17" t="s">
        <v>89</v>
      </c>
      <c r="BK198" s="185">
        <f>ROUND(I198*H198,2)</f>
        <v>0</v>
      </c>
      <c r="BL198" s="17" t="s">
        <v>158</v>
      </c>
      <c r="BM198" s="184" t="s">
        <v>638</v>
      </c>
    </row>
    <row r="199" s="2" customFormat="1">
      <c r="A199" s="37"/>
      <c r="B199" s="38"/>
      <c r="C199" s="37"/>
      <c r="D199" s="186" t="s">
        <v>160</v>
      </c>
      <c r="E199" s="37"/>
      <c r="F199" s="187" t="s">
        <v>269</v>
      </c>
      <c r="G199" s="37"/>
      <c r="H199" s="37"/>
      <c r="I199" s="188"/>
      <c r="J199" s="37"/>
      <c r="K199" s="37"/>
      <c r="L199" s="38"/>
      <c r="M199" s="189"/>
      <c r="N199" s="190"/>
      <c r="O199" s="71"/>
      <c r="P199" s="71"/>
      <c r="Q199" s="71"/>
      <c r="R199" s="71"/>
      <c r="S199" s="71"/>
      <c r="T199" s="72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7" t="s">
        <v>160</v>
      </c>
      <c r="AU199" s="17" t="s">
        <v>22</v>
      </c>
    </row>
    <row r="200" s="2" customFormat="1">
      <c r="A200" s="37"/>
      <c r="B200" s="38"/>
      <c r="C200" s="37"/>
      <c r="D200" s="191" t="s">
        <v>162</v>
      </c>
      <c r="E200" s="37"/>
      <c r="F200" s="192" t="s">
        <v>639</v>
      </c>
      <c r="G200" s="37"/>
      <c r="H200" s="37"/>
      <c r="I200" s="188"/>
      <c r="J200" s="37"/>
      <c r="K200" s="37"/>
      <c r="L200" s="38"/>
      <c r="M200" s="189"/>
      <c r="N200" s="190"/>
      <c r="O200" s="71"/>
      <c r="P200" s="71"/>
      <c r="Q200" s="71"/>
      <c r="R200" s="71"/>
      <c r="S200" s="71"/>
      <c r="T200" s="72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7" t="s">
        <v>162</v>
      </c>
      <c r="AU200" s="17" t="s">
        <v>22</v>
      </c>
    </row>
    <row r="201" s="13" customFormat="1">
      <c r="A201" s="13"/>
      <c r="B201" s="193"/>
      <c r="C201" s="13"/>
      <c r="D201" s="191" t="s">
        <v>164</v>
      </c>
      <c r="E201" s="194" t="s">
        <v>3</v>
      </c>
      <c r="F201" s="195" t="s">
        <v>640</v>
      </c>
      <c r="G201" s="13"/>
      <c r="H201" s="196">
        <v>278.435</v>
      </c>
      <c r="I201" s="197"/>
      <c r="J201" s="13"/>
      <c r="K201" s="13"/>
      <c r="L201" s="193"/>
      <c r="M201" s="198"/>
      <c r="N201" s="199"/>
      <c r="O201" s="199"/>
      <c r="P201" s="199"/>
      <c r="Q201" s="199"/>
      <c r="R201" s="199"/>
      <c r="S201" s="199"/>
      <c r="T201" s="20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94" t="s">
        <v>164</v>
      </c>
      <c r="AU201" s="194" t="s">
        <v>22</v>
      </c>
      <c r="AV201" s="13" t="s">
        <v>22</v>
      </c>
      <c r="AW201" s="13" t="s">
        <v>43</v>
      </c>
      <c r="AX201" s="13" t="s">
        <v>82</v>
      </c>
      <c r="AY201" s="194" t="s">
        <v>152</v>
      </c>
    </row>
    <row r="202" s="14" customFormat="1">
      <c r="A202" s="14"/>
      <c r="B202" s="201"/>
      <c r="C202" s="14"/>
      <c r="D202" s="191" t="s">
        <v>164</v>
      </c>
      <c r="E202" s="202" t="s">
        <v>3</v>
      </c>
      <c r="F202" s="203" t="s">
        <v>166</v>
      </c>
      <c r="G202" s="14"/>
      <c r="H202" s="204">
        <v>278.435</v>
      </c>
      <c r="I202" s="205"/>
      <c r="J202" s="14"/>
      <c r="K202" s="14"/>
      <c r="L202" s="201"/>
      <c r="M202" s="206"/>
      <c r="N202" s="207"/>
      <c r="O202" s="207"/>
      <c r="P202" s="207"/>
      <c r="Q202" s="207"/>
      <c r="R202" s="207"/>
      <c r="S202" s="207"/>
      <c r="T202" s="208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02" t="s">
        <v>164</v>
      </c>
      <c r="AU202" s="202" t="s">
        <v>22</v>
      </c>
      <c r="AV202" s="14" t="s">
        <v>158</v>
      </c>
      <c r="AW202" s="14" t="s">
        <v>43</v>
      </c>
      <c r="AX202" s="14" t="s">
        <v>89</v>
      </c>
      <c r="AY202" s="202" t="s">
        <v>152</v>
      </c>
    </row>
    <row r="203" s="2" customFormat="1" ht="24.15" customHeight="1">
      <c r="A203" s="37"/>
      <c r="B203" s="171"/>
      <c r="C203" s="172" t="s">
        <v>279</v>
      </c>
      <c r="D203" s="172" t="s">
        <v>154</v>
      </c>
      <c r="E203" s="173" t="s">
        <v>274</v>
      </c>
      <c r="F203" s="174" t="s">
        <v>275</v>
      </c>
      <c r="G203" s="175" t="s">
        <v>267</v>
      </c>
      <c r="H203" s="176">
        <v>1245.672</v>
      </c>
      <c r="I203" s="177"/>
      <c r="J203" s="178">
        <f>ROUND(I203*H203,2)</f>
        <v>0</v>
      </c>
      <c r="K203" s="179"/>
      <c r="L203" s="38"/>
      <c r="M203" s="180" t="s">
        <v>3</v>
      </c>
      <c r="N203" s="181" t="s">
        <v>53</v>
      </c>
      <c r="O203" s="71"/>
      <c r="P203" s="182">
        <f>O203*H203</f>
        <v>0</v>
      </c>
      <c r="Q203" s="182">
        <v>0</v>
      </c>
      <c r="R203" s="182">
        <f>Q203*H203</f>
        <v>0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158</v>
      </c>
      <c r="AT203" s="184" t="s">
        <v>154</v>
      </c>
      <c r="AU203" s="184" t="s">
        <v>22</v>
      </c>
      <c r="AY203" s="17" t="s">
        <v>152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17" t="s">
        <v>89</v>
      </c>
      <c r="BK203" s="185">
        <f>ROUND(I203*H203,2)</f>
        <v>0</v>
      </c>
      <c r="BL203" s="17" t="s">
        <v>158</v>
      </c>
      <c r="BM203" s="184" t="s">
        <v>641</v>
      </c>
    </row>
    <row r="204" s="2" customFormat="1">
      <c r="A204" s="37"/>
      <c r="B204" s="38"/>
      <c r="C204" s="37"/>
      <c r="D204" s="186" t="s">
        <v>160</v>
      </c>
      <c r="E204" s="37"/>
      <c r="F204" s="187" t="s">
        <v>277</v>
      </c>
      <c r="G204" s="37"/>
      <c r="H204" s="37"/>
      <c r="I204" s="188"/>
      <c r="J204" s="37"/>
      <c r="K204" s="37"/>
      <c r="L204" s="38"/>
      <c r="M204" s="189"/>
      <c r="N204" s="190"/>
      <c r="O204" s="71"/>
      <c r="P204" s="71"/>
      <c r="Q204" s="71"/>
      <c r="R204" s="71"/>
      <c r="S204" s="71"/>
      <c r="T204" s="72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7" t="s">
        <v>160</v>
      </c>
      <c r="AU204" s="17" t="s">
        <v>22</v>
      </c>
    </row>
    <row r="205" s="2" customFormat="1">
      <c r="A205" s="37"/>
      <c r="B205" s="38"/>
      <c r="C205" s="37"/>
      <c r="D205" s="191" t="s">
        <v>162</v>
      </c>
      <c r="E205" s="37"/>
      <c r="F205" s="192" t="s">
        <v>642</v>
      </c>
      <c r="G205" s="37"/>
      <c r="H205" s="37"/>
      <c r="I205" s="188"/>
      <c r="J205" s="37"/>
      <c r="K205" s="37"/>
      <c r="L205" s="38"/>
      <c r="M205" s="189"/>
      <c r="N205" s="190"/>
      <c r="O205" s="71"/>
      <c r="P205" s="71"/>
      <c r="Q205" s="71"/>
      <c r="R205" s="71"/>
      <c r="S205" s="71"/>
      <c r="T205" s="72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7" t="s">
        <v>162</v>
      </c>
      <c r="AU205" s="17" t="s">
        <v>22</v>
      </c>
    </row>
    <row r="206" s="13" customFormat="1">
      <c r="A206" s="13"/>
      <c r="B206" s="193"/>
      <c r="C206" s="13"/>
      <c r="D206" s="191" t="s">
        <v>164</v>
      </c>
      <c r="E206" s="194" t="s">
        <v>3</v>
      </c>
      <c r="F206" s="195" t="s">
        <v>643</v>
      </c>
      <c r="G206" s="13"/>
      <c r="H206" s="196">
        <v>1245.672</v>
      </c>
      <c r="I206" s="197"/>
      <c r="J206" s="13"/>
      <c r="K206" s="13"/>
      <c r="L206" s="193"/>
      <c r="M206" s="198"/>
      <c r="N206" s="199"/>
      <c r="O206" s="199"/>
      <c r="P206" s="199"/>
      <c r="Q206" s="199"/>
      <c r="R206" s="199"/>
      <c r="S206" s="199"/>
      <c r="T206" s="20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94" t="s">
        <v>164</v>
      </c>
      <c r="AU206" s="194" t="s">
        <v>22</v>
      </c>
      <c r="AV206" s="13" t="s">
        <v>22</v>
      </c>
      <c r="AW206" s="13" t="s">
        <v>43</v>
      </c>
      <c r="AX206" s="13" t="s">
        <v>82</v>
      </c>
      <c r="AY206" s="194" t="s">
        <v>152</v>
      </c>
    </row>
    <row r="207" s="14" customFormat="1">
      <c r="A207" s="14"/>
      <c r="B207" s="201"/>
      <c r="C207" s="14"/>
      <c r="D207" s="191" t="s">
        <v>164</v>
      </c>
      <c r="E207" s="202" t="s">
        <v>3</v>
      </c>
      <c r="F207" s="203" t="s">
        <v>166</v>
      </c>
      <c r="G207" s="14"/>
      <c r="H207" s="204">
        <v>1245.672</v>
      </c>
      <c r="I207" s="205"/>
      <c r="J207" s="14"/>
      <c r="K207" s="14"/>
      <c r="L207" s="201"/>
      <c r="M207" s="206"/>
      <c r="N207" s="207"/>
      <c r="O207" s="207"/>
      <c r="P207" s="207"/>
      <c r="Q207" s="207"/>
      <c r="R207" s="207"/>
      <c r="S207" s="207"/>
      <c r="T207" s="208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02" t="s">
        <v>164</v>
      </c>
      <c r="AU207" s="202" t="s">
        <v>22</v>
      </c>
      <c r="AV207" s="14" t="s">
        <v>158</v>
      </c>
      <c r="AW207" s="14" t="s">
        <v>43</v>
      </c>
      <c r="AX207" s="14" t="s">
        <v>89</v>
      </c>
      <c r="AY207" s="202" t="s">
        <v>152</v>
      </c>
    </row>
    <row r="208" s="2" customFormat="1" ht="24.15" customHeight="1">
      <c r="A208" s="37"/>
      <c r="B208" s="171"/>
      <c r="C208" s="172" t="s">
        <v>282</v>
      </c>
      <c r="D208" s="172" t="s">
        <v>154</v>
      </c>
      <c r="E208" s="173" t="s">
        <v>274</v>
      </c>
      <c r="F208" s="174" t="s">
        <v>275</v>
      </c>
      <c r="G208" s="175" t="s">
        <v>267</v>
      </c>
      <c r="H208" s="176">
        <v>2505.915</v>
      </c>
      <c r="I208" s="177"/>
      <c r="J208" s="178">
        <f>ROUND(I208*H208,2)</f>
        <v>0</v>
      </c>
      <c r="K208" s="179"/>
      <c r="L208" s="38"/>
      <c r="M208" s="180" t="s">
        <v>3</v>
      </c>
      <c r="N208" s="181" t="s">
        <v>53</v>
      </c>
      <c r="O208" s="71"/>
      <c r="P208" s="182">
        <f>O208*H208</f>
        <v>0</v>
      </c>
      <c r="Q208" s="182">
        <v>0</v>
      </c>
      <c r="R208" s="182">
        <f>Q208*H208</f>
        <v>0</v>
      </c>
      <c r="S208" s="182">
        <v>0</v>
      </c>
      <c r="T208" s="183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4" t="s">
        <v>158</v>
      </c>
      <c r="AT208" s="184" t="s">
        <v>154</v>
      </c>
      <c r="AU208" s="184" t="s">
        <v>22</v>
      </c>
      <c r="AY208" s="17" t="s">
        <v>152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17" t="s">
        <v>89</v>
      </c>
      <c r="BK208" s="185">
        <f>ROUND(I208*H208,2)</f>
        <v>0</v>
      </c>
      <c r="BL208" s="17" t="s">
        <v>158</v>
      </c>
      <c r="BM208" s="184" t="s">
        <v>644</v>
      </c>
    </row>
    <row r="209" s="2" customFormat="1">
      <c r="A209" s="37"/>
      <c r="B209" s="38"/>
      <c r="C209" s="37"/>
      <c r="D209" s="186" t="s">
        <v>160</v>
      </c>
      <c r="E209" s="37"/>
      <c r="F209" s="187" t="s">
        <v>277</v>
      </c>
      <c r="G209" s="37"/>
      <c r="H209" s="37"/>
      <c r="I209" s="188"/>
      <c r="J209" s="37"/>
      <c r="K209" s="37"/>
      <c r="L209" s="38"/>
      <c r="M209" s="189"/>
      <c r="N209" s="190"/>
      <c r="O209" s="71"/>
      <c r="P209" s="71"/>
      <c r="Q209" s="71"/>
      <c r="R209" s="71"/>
      <c r="S209" s="71"/>
      <c r="T209" s="72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7" t="s">
        <v>160</v>
      </c>
      <c r="AU209" s="17" t="s">
        <v>22</v>
      </c>
    </row>
    <row r="210" s="2" customFormat="1">
      <c r="A210" s="37"/>
      <c r="B210" s="38"/>
      <c r="C210" s="37"/>
      <c r="D210" s="191" t="s">
        <v>162</v>
      </c>
      <c r="E210" s="37"/>
      <c r="F210" s="192" t="s">
        <v>645</v>
      </c>
      <c r="G210" s="37"/>
      <c r="H210" s="37"/>
      <c r="I210" s="188"/>
      <c r="J210" s="37"/>
      <c r="K210" s="37"/>
      <c r="L210" s="38"/>
      <c r="M210" s="189"/>
      <c r="N210" s="190"/>
      <c r="O210" s="71"/>
      <c r="P210" s="71"/>
      <c r="Q210" s="71"/>
      <c r="R210" s="71"/>
      <c r="S210" s="71"/>
      <c r="T210" s="72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7" t="s">
        <v>162</v>
      </c>
      <c r="AU210" s="17" t="s">
        <v>22</v>
      </c>
    </row>
    <row r="211" s="13" customFormat="1">
      <c r="A211" s="13"/>
      <c r="B211" s="193"/>
      <c r="C211" s="13"/>
      <c r="D211" s="191" t="s">
        <v>164</v>
      </c>
      <c r="E211" s="194" t="s">
        <v>3</v>
      </c>
      <c r="F211" s="195" t="s">
        <v>646</v>
      </c>
      <c r="G211" s="13"/>
      <c r="H211" s="196">
        <v>2505.915</v>
      </c>
      <c r="I211" s="197"/>
      <c r="J211" s="13"/>
      <c r="K211" s="13"/>
      <c r="L211" s="193"/>
      <c r="M211" s="198"/>
      <c r="N211" s="199"/>
      <c r="O211" s="199"/>
      <c r="P211" s="199"/>
      <c r="Q211" s="199"/>
      <c r="R211" s="199"/>
      <c r="S211" s="199"/>
      <c r="T211" s="20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4" t="s">
        <v>164</v>
      </c>
      <c r="AU211" s="194" t="s">
        <v>22</v>
      </c>
      <c r="AV211" s="13" t="s">
        <v>22</v>
      </c>
      <c r="AW211" s="13" t="s">
        <v>43</v>
      </c>
      <c r="AX211" s="13" t="s">
        <v>82</v>
      </c>
      <c r="AY211" s="194" t="s">
        <v>152</v>
      </c>
    </row>
    <row r="212" s="14" customFormat="1">
      <c r="A212" s="14"/>
      <c r="B212" s="201"/>
      <c r="C212" s="14"/>
      <c r="D212" s="191" t="s">
        <v>164</v>
      </c>
      <c r="E212" s="202" t="s">
        <v>3</v>
      </c>
      <c r="F212" s="203" t="s">
        <v>166</v>
      </c>
      <c r="G212" s="14"/>
      <c r="H212" s="204">
        <v>2505.915</v>
      </c>
      <c r="I212" s="205"/>
      <c r="J212" s="14"/>
      <c r="K212" s="14"/>
      <c r="L212" s="201"/>
      <c r="M212" s="206"/>
      <c r="N212" s="207"/>
      <c r="O212" s="207"/>
      <c r="P212" s="207"/>
      <c r="Q212" s="207"/>
      <c r="R212" s="207"/>
      <c r="S212" s="207"/>
      <c r="T212" s="208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02" t="s">
        <v>164</v>
      </c>
      <c r="AU212" s="202" t="s">
        <v>22</v>
      </c>
      <c r="AV212" s="14" t="s">
        <v>158</v>
      </c>
      <c r="AW212" s="14" t="s">
        <v>43</v>
      </c>
      <c r="AX212" s="14" t="s">
        <v>89</v>
      </c>
      <c r="AY212" s="202" t="s">
        <v>152</v>
      </c>
    </row>
    <row r="213" s="2" customFormat="1" ht="16.5" customHeight="1">
      <c r="A213" s="37"/>
      <c r="B213" s="171"/>
      <c r="C213" s="172" t="s">
        <v>288</v>
      </c>
      <c r="D213" s="172" t="s">
        <v>154</v>
      </c>
      <c r="E213" s="173" t="s">
        <v>283</v>
      </c>
      <c r="F213" s="174" t="s">
        <v>284</v>
      </c>
      <c r="G213" s="175" t="s">
        <v>267</v>
      </c>
      <c r="H213" s="176">
        <v>49.496000000000002</v>
      </c>
      <c r="I213" s="177"/>
      <c r="J213" s="178">
        <f>ROUND(I213*H213,2)</f>
        <v>0</v>
      </c>
      <c r="K213" s="179"/>
      <c r="L213" s="38"/>
      <c r="M213" s="180" t="s">
        <v>3</v>
      </c>
      <c r="N213" s="181" t="s">
        <v>53</v>
      </c>
      <c r="O213" s="71"/>
      <c r="P213" s="182">
        <f>O213*H213</f>
        <v>0</v>
      </c>
      <c r="Q213" s="182">
        <v>0</v>
      </c>
      <c r="R213" s="182">
        <f>Q213*H213</f>
        <v>0</v>
      </c>
      <c r="S213" s="182">
        <v>0</v>
      </c>
      <c r="T213" s="183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4" t="s">
        <v>158</v>
      </c>
      <c r="AT213" s="184" t="s">
        <v>154</v>
      </c>
      <c r="AU213" s="184" t="s">
        <v>22</v>
      </c>
      <c r="AY213" s="17" t="s">
        <v>152</v>
      </c>
      <c r="BE213" s="185">
        <f>IF(N213="základní",J213,0)</f>
        <v>0</v>
      </c>
      <c r="BF213" s="185">
        <f>IF(N213="snížená",J213,0)</f>
        <v>0</v>
      </c>
      <c r="BG213" s="185">
        <f>IF(N213="zákl. přenesená",J213,0)</f>
        <v>0</v>
      </c>
      <c r="BH213" s="185">
        <f>IF(N213="sníž. přenesená",J213,0)</f>
        <v>0</v>
      </c>
      <c r="BI213" s="185">
        <f>IF(N213="nulová",J213,0)</f>
        <v>0</v>
      </c>
      <c r="BJ213" s="17" t="s">
        <v>89</v>
      </c>
      <c r="BK213" s="185">
        <f>ROUND(I213*H213,2)</f>
        <v>0</v>
      </c>
      <c r="BL213" s="17" t="s">
        <v>158</v>
      </c>
      <c r="BM213" s="184" t="s">
        <v>647</v>
      </c>
    </row>
    <row r="214" s="2" customFormat="1">
      <c r="A214" s="37"/>
      <c r="B214" s="38"/>
      <c r="C214" s="37"/>
      <c r="D214" s="186" t="s">
        <v>160</v>
      </c>
      <c r="E214" s="37"/>
      <c r="F214" s="187" t="s">
        <v>286</v>
      </c>
      <c r="G214" s="37"/>
      <c r="H214" s="37"/>
      <c r="I214" s="188"/>
      <c r="J214" s="37"/>
      <c r="K214" s="37"/>
      <c r="L214" s="38"/>
      <c r="M214" s="189"/>
      <c r="N214" s="190"/>
      <c r="O214" s="71"/>
      <c r="P214" s="71"/>
      <c r="Q214" s="71"/>
      <c r="R214" s="71"/>
      <c r="S214" s="71"/>
      <c r="T214" s="72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7" t="s">
        <v>160</v>
      </c>
      <c r="AU214" s="17" t="s">
        <v>22</v>
      </c>
    </row>
    <row r="215" s="2" customFormat="1">
      <c r="A215" s="37"/>
      <c r="B215" s="38"/>
      <c r="C215" s="37"/>
      <c r="D215" s="191" t="s">
        <v>162</v>
      </c>
      <c r="E215" s="37"/>
      <c r="F215" s="192" t="s">
        <v>648</v>
      </c>
      <c r="G215" s="37"/>
      <c r="H215" s="37"/>
      <c r="I215" s="188"/>
      <c r="J215" s="37"/>
      <c r="K215" s="37"/>
      <c r="L215" s="38"/>
      <c r="M215" s="189"/>
      <c r="N215" s="190"/>
      <c r="O215" s="71"/>
      <c r="P215" s="71"/>
      <c r="Q215" s="71"/>
      <c r="R215" s="71"/>
      <c r="S215" s="71"/>
      <c r="T215" s="72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7" t="s">
        <v>162</v>
      </c>
      <c r="AU215" s="17" t="s">
        <v>22</v>
      </c>
    </row>
    <row r="216" s="13" customFormat="1">
      <c r="A216" s="13"/>
      <c r="B216" s="193"/>
      <c r="C216" s="13"/>
      <c r="D216" s="191" t="s">
        <v>164</v>
      </c>
      <c r="E216" s="194" t="s">
        <v>3</v>
      </c>
      <c r="F216" s="195" t="s">
        <v>649</v>
      </c>
      <c r="G216" s="13"/>
      <c r="H216" s="196">
        <v>49.496000000000002</v>
      </c>
      <c r="I216" s="197"/>
      <c r="J216" s="13"/>
      <c r="K216" s="13"/>
      <c r="L216" s="193"/>
      <c r="M216" s="198"/>
      <c r="N216" s="199"/>
      <c r="O216" s="199"/>
      <c r="P216" s="199"/>
      <c r="Q216" s="199"/>
      <c r="R216" s="199"/>
      <c r="S216" s="199"/>
      <c r="T216" s="20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4" t="s">
        <v>164</v>
      </c>
      <c r="AU216" s="194" t="s">
        <v>22</v>
      </c>
      <c r="AV216" s="13" t="s">
        <v>22</v>
      </c>
      <c r="AW216" s="13" t="s">
        <v>43</v>
      </c>
      <c r="AX216" s="13" t="s">
        <v>82</v>
      </c>
      <c r="AY216" s="194" t="s">
        <v>152</v>
      </c>
    </row>
    <row r="217" s="14" customFormat="1">
      <c r="A217" s="14"/>
      <c r="B217" s="201"/>
      <c r="C217" s="14"/>
      <c r="D217" s="191" t="s">
        <v>164</v>
      </c>
      <c r="E217" s="202" t="s">
        <v>3</v>
      </c>
      <c r="F217" s="203" t="s">
        <v>166</v>
      </c>
      <c r="G217" s="14"/>
      <c r="H217" s="204">
        <v>49.496000000000002</v>
      </c>
      <c r="I217" s="205"/>
      <c r="J217" s="14"/>
      <c r="K217" s="14"/>
      <c r="L217" s="201"/>
      <c r="M217" s="206"/>
      <c r="N217" s="207"/>
      <c r="O217" s="207"/>
      <c r="P217" s="207"/>
      <c r="Q217" s="207"/>
      <c r="R217" s="207"/>
      <c r="S217" s="207"/>
      <c r="T217" s="208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02" t="s">
        <v>164</v>
      </c>
      <c r="AU217" s="202" t="s">
        <v>22</v>
      </c>
      <c r="AV217" s="14" t="s">
        <v>158</v>
      </c>
      <c r="AW217" s="14" t="s">
        <v>43</v>
      </c>
      <c r="AX217" s="14" t="s">
        <v>89</v>
      </c>
      <c r="AY217" s="202" t="s">
        <v>152</v>
      </c>
    </row>
    <row r="218" s="2" customFormat="1" ht="24.15" customHeight="1">
      <c r="A218" s="37"/>
      <c r="B218" s="171"/>
      <c r="C218" s="172" t="s">
        <v>294</v>
      </c>
      <c r="D218" s="172" t="s">
        <v>154</v>
      </c>
      <c r="E218" s="173" t="s">
        <v>289</v>
      </c>
      <c r="F218" s="174" t="s">
        <v>290</v>
      </c>
      <c r="G218" s="175" t="s">
        <v>267</v>
      </c>
      <c r="H218" s="176">
        <v>445.464</v>
      </c>
      <c r="I218" s="177"/>
      <c r="J218" s="178">
        <f>ROUND(I218*H218,2)</f>
        <v>0</v>
      </c>
      <c r="K218" s="179"/>
      <c r="L218" s="38"/>
      <c r="M218" s="180" t="s">
        <v>3</v>
      </c>
      <c r="N218" s="181" t="s">
        <v>53</v>
      </c>
      <c r="O218" s="71"/>
      <c r="P218" s="182">
        <f>O218*H218</f>
        <v>0</v>
      </c>
      <c r="Q218" s="182">
        <v>0</v>
      </c>
      <c r="R218" s="182">
        <f>Q218*H218</f>
        <v>0</v>
      </c>
      <c r="S218" s="182">
        <v>0</v>
      </c>
      <c r="T218" s="183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4" t="s">
        <v>158</v>
      </c>
      <c r="AT218" s="184" t="s">
        <v>154</v>
      </c>
      <c r="AU218" s="184" t="s">
        <v>22</v>
      </c>
      <c r="AY218" s="17" t="s">
        <v>152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17" t="s">
        <v>89</v>
      </c>
      <c r="BK218" s="185">
        <f>ROUND(I218*H218,2)</f>
        <v>0</v>
      </c>
      <c r="BL218" s="17" t="s">
        <v>158</v>
      </c>
      <c r="BM218" s="184" t="s">
        <v>650</v>
      </c>
    </row>
    <row r="219" s="2" customFormat="1">
      <c r="A219" s="37"/>
      <c r="B219" s="38"/>
      <c r="C219" s="37"/>
      <c r="D219" s="186" t="s">
        <v>160</v>
      </c>
      <c r="E219" s="37"/>
      <c r="F219" s="187" t="s">
        <v>292</v>
      </c>
      <c r="G219" s="37"/>
      <c r="H219" s="37"/>
      <c r="I219" s="188"/>
      <c r="J219" s="37"/>
      <c r="K219" s="37"/>
      <c r="L219" s="38"/>
      <c r="M219" s="189"/>
      <c r="N219" s="190"/>
      <c r="O219" s="71"/>
      <c r="P219" s="71"/>
      <c r="Q219" s="71"/>
      <c r="R219" s="71"/>
      <c r="S219" s="71"/>
      <c r="T219" s="72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7" t="s">
        <v>160</v>
      </c>
      <c r="AU219" s="17" t="s">
        <v>22</v>
      </c>
    </row>
    <row r="220" s="2" customFormat="1">
      <c r="A220" s="37"/>
      <c r="B220" s="38"/>
      <c r="C220" s="37"/>
      <c r="D220" s="191" t="s">
        <v>162</v>
      </c>
      <c r="E220" s="37"/>
      <c r="F220" s="192" t="s">
        <v>651</v>
      </c>
      <c r="G220" s="37"/>
      <c r="H220" s="37"/>
      <c r="I220" s="188"/>
      <c r="J220" s="37"/>
      <c r="K220" s="37"/>
      <c r="L220" s="38"/>
      <c r="M220" s="189"/>
      <c r="N220" s="190"/>
      <c r="O220" s="71"/>
      <c r="P220" s="71"/>
      <c r="Q220" s="71"/>
      <c r="R220" s="71"/>
      <c r="S220" s="71"/>
      <c r="T220" s="72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7" t="s">
        <v>162</v>
      </c>
      <c r="AU220" s="17" t="s">
        <v>22</v>
      </c>
    </row>
    <row r="221" s="13" customFormat="1">
      <c r="A221" s="13"/>
      <c r="B221" s="193"/>
      <c r="C221" s="13"/>
      <c r="D221" s="191" t="s">
        <v>164</v>
      </c>
      <c r="E221" s="194" t="s">
        <v>3</v>
      </c>
      <c r="F221" s="195" t="s">
        <v>652</v>
      </c>
      <c r="G221" s="13"/>
      <c r="H221" s="196">
        <v>445.464</v>
      </c>
      <c r="I221" s="197"/>
      <c r="J221" s="13"/>
      <c r="K221" s="13"/>
      <c r="L221" s="193"/>
      <c r="M221" s="198"/>
      <c r="N221" s="199"/>
      <c r="O221" s="199"/>
      <c r="P221" s="199"/>
      <c r="Q221" s="199"/>
      <c r="R221" s="199"/>
      <c r="S221" s="199"/>
      <c r="T221" s="20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4" t="s">
        <v>164</v>
      </c>
      <c r="AU221" s="194" t="s">
        <v>22</v>
      </c>
      <c r="AV221" s="13" t="s">
        <v>22</v>
      </c>
      <c r="AW221" s="13" t="s">
        <v>43</v>
      </c>
      <c r="AX221" s="13" t="s">
        <v>82</v>
      </c>
      <c r="AY221" s="194" t="s">
        <v>152</v>
      </c>
    </row>
    <row r="222" s="14" customFormat="1">
      <c r="A222" s="14"/>
      <c r="B222" s="201"/>
      <c r="C222" s="14"/>
      <c r="D222" s="191" t="s">
        <v>164</v>
      </c>
      <c r="E222" s="202" t="s">
        <v>3</v>
      </c>
      <c r="F222" s="203" t="s">
        <v>166</v>
      </c>
      <c r="G222" s="14"/>
      <c r="H222" s="204">
        <v>445.464</v>
      </c>
      <c r="I222" s="205"/>
      <c r="J222" s="14"/>
      <c r="K222" s="14"/>
      <c r="L222" s="201"/>
      <c r="M222" s="206"/>
      <c r="N222" s="207"/>
      <c r="O222" s="207"/>
      <c r="P222" s="207"/>
      <c r="Q222" s="207"/>
      <c r="R222" s="207"/>
      <c r="S222" s="207"/>
      <c r="T222" s="208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02" t="s">
        <v>164</v>
      </c>
      <c r="AU222" s="202" t="s">
        <v>22</v>
      </c>
      <c r="AV222" s="14" t="s">
        <v>158</v>
      </c>
      <c r="AW222" s="14" t="s">
        <v>43</v>
      </c>
      <c r="AX222" s="14" t="s">
        <v>89</v>
      </c>
      <c r="AY222" s="202" t="s">
        <v>152</v>
      </c>
    </row>
    <row r="223" s="2" customFormat="1" ht="24.15" customHeight="1">
      <c r="A223" s="37"/>
      <c r="B223" s="171"/>
      <c r="C223" s="172" t="s">
        <v>299</v>
      </c>
      <c r="D223" s="172" t="s">
        <v>154</v>
      </c>
      <c r="E223" s="173" t="s">
        <v>295</v>
      </c>
      <c r="F223" s="174" t="s">
        <v>296</v>
      </c>
      <c r="G223" s="175" t="s">
        <v>267</v>
      </c>
      <c r="H223" s="176">
        <v>138.40799999999999</v>
      </c>
      <c r="I223" s="177"/>
      <c r="J223" s="178">
        <f>ROUND(I223*H223,2)</f>
        <v>0</v>
      </c>
      <c r="K223" s="179"/>
      <c r="L223" s="38"/>
      <c r="M223" s="180" t="s">
        <v>3</v>
      </c>
      <c r="N223" s="181" t="s">
        <v>53</v>
      </c>
      <c r="O223" s="71"/>
      <c r="P223" s="182">
        <f>O223*H223</f>
        <v>0</v>
      </c>
      <c r="Q223" s="182">
        <v>0</v>
      </c>
      <c r="R223" s="182">
        <f>Q223*H223</f>
        <v>0</v>
      </c>
      <c r="S223" s="182">
        <v>0</v>
      </c>
      <c r="T223" s="183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4" t="s">
        <v>158</v>
      </c>
      <c r="AT223" s="184" t="s">
        <v>154</v>
      </c>
      <c r="AU223" s="184" t="s">
        <v>22</v>
      </c>
      <c r="AY223" s="17" t="s">
        <v>152</v>
      </c>
      <c r="BE223" s="185">
        <f>IF(N223="základní",J223,0)</f>
        <v>0</v>
      </c>
      <c r="BF223" s="185">
        <f>IF(N223="snížená",J223,0)</f>
        <v>0</v>
      </c>
      <c r="BG223" s="185">
        <f>IF(N223="zákl. přenesená",J223,0)</f>
        <v>0</v>
      </c>
      <c r="BH223" s="185">
        <f>IF(N223="sníž. přenesená",J223,0)</f>
        <v>0</v>
      </c>
      <c r="BI223" s="185">
        <f>IF(N223="nulová",J223,0)</f>
        <v>0</v>
      </c>
      <c r="BJ223" s="17" t="s">
        <v>89</v>
      </c>
      <c r="BK223" s="185">
        <f>ROUND(I223*H223,2)</f>
        <v>0</v>
      </c>
      <c r="BL223" s="17" t="s">
        <v>158</v>
      </c>
      <c r="BM223" s="184" t="s">
        <v>653</v>
      </c>
    </row>
    <row r="224" s="2" customFormat="1">
      <c r="A224" s="37"/>
      <c r="B224" s="38"/>
      <c r="C224" s="37"/>
      <c r="D224" s="186" t="s">
        <v>160</v>
      </c>
      <c r="E224" s="37"/>
      <c r="F224" s="187" t="s">
        <v>298</v>
      </c>
      <c r="G224" s="37"/>
      <c r="H224" s="37"/>
      <c r="I224" s="188"/>
      <c r="J224" s="37"/>
      <c r="K224" s="37"/>
      <c r="L224" s="38"/>
      <c r="M224" s="189"/>
      <c r="N224" s="190"/>
      <c r="O224" s="71"/>
      <c r="P224" s="71"/>
      <c r="Q224" s="71"/>
      <c r="R224" s="71"/>
      <c r="S224" s="71"/>
      <c r="T224" s="72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7" t="s">
        <v>160</v>
      </c>
      <c r="AU224" s="17" t="s">
        <v>22</v>
      </c>
    </row>
    <row r="225" s="2" customFormat="1">
      <c r="A225" s="37"/>
      <c r="B225" s="38"/>
      <c r="C225" s="37"/>
      <c r="D225" s="191" t="s">
        <v>162</v>
      </c>
      <c r="E225" s="37"/>
      <c r="F225" s="192" t="s">
        <v>636</v>
      </c>
      <c r="G225" s="37"/>
      <c r="H225" s="37"/>
      <c r="I225" s="188"/>
      <c r="J225" s="37"/>
      <c r="K225" s="37"/>
      <c r="L225" s="38"/>
      <c r="M225" s="189"/>
      <c r="N225" s="190"/>
      <c r="O225" s="71"/>
      <c r="P225" s="71"/>
      <c r="Q225" s="71"/>
      <c r="R225" s="71"/>
      <c r="S225" s="71"/>
      <c r="T225" s="72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7" t="s">
        <v>162</v>
      </c>
      <c r="AU225" s="17" t="s">
        <v>22</v>
      </c>
    </row>
    <row r="226" s="13" customFormat="1">
      <c r="A226" s="13"/>
      <c r="B226" s="193"/>
      <c r="C226" s="13"/>
      <c r="D226" s="191" t="s">
        <v>164</v>
      </c>
      <c r="E226" s="194" t="s">
        <v>3</v>
      </c>
      <c r="F226" s="195" t="s">
        <v>637</v>
      </c>
      <c r="G226" s="13"/>
      <c r="H226" s="196">
        <v>138.40799999999999</v>
      </c>
      <c r="I226" s="197"/>
      <c r="J226" s="13"/>
      <c r="K226" s="13"/>
      <c r="L226" s="193"/>
      <c r="M226" s="198"/>
      <c r="N226" s="199"/>
      <c r="O226" s="199"/>
      <c r="P226" s="199"/>
      <c r="Q226" s="199"/>
      <c r="R226" s="199"/>
      <c r="S226" s="199"/>
      <c r="T226" s="20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94" t="s">
        <v>164</v>
      </c>
      <c r="AU226" s="194" t="s">
        <v>22</v>
      </c>
      <c r="AV226" s="13" t="s">
        <v>22</v>
      </c>
      <c r="AW226" s="13" t="s">
        <v>43</v>
      </c>
      <c r="AX226" s="13" t="s">
        <v>82</v>
      </c>
      <c r="AY226" s="194" t="s">
        <v>152</v>
      </c>
    </row>
    <row r="227" s="14" customFormat="1">
      <c r="A227" s="14"/>
      <c r="B227" s="201"/>
      <c r="C227" s="14"/>
      <c r="D227" s="191" t="s">
        <v>164</v>
      </c>
      <c r="E227" s="202" t="s">
        <v>3</v>
      </c>
      <c r="F227" s="203" t="s">
        <v>166</v>
      </c>
      <c r="G227" s="14"/>
      <c r="H227" s="204">
        <v>138.40799999999999</v>
      </c>
      <c r="I227" s="205"/>
      <c r="J227" s="14"/>
      <c r="K227" s="14"/>
      <c r="L227" s="201"/>
      <c r="M227" s="206"/>
      <c r="N227" s="207"/>
      <c r="O227" s="207"/>
      <c r="P227" s="207"/>
      <c r="Q227" s="207"/>
      <c r="R227" s="207"/>
      <c r="S227" s="207"/>
      <c r="T227" s="208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02" t="s">
        <v>164</v>
      </c>
      <c r="AU227" s="202" t="s">
        <v>22</v>
      </c>
      <c r="AV227" s="14" t="s">
        <v>158</v>
      </c>
      <c r="AW227" s="14" t="s">
        <v>43</v>
      </c>
      <c r="AX227" s="14" t="s">
        <v>89</v>
      </c>
      <c r="AY227" s="202" t="s">
        <v>152</v>
      </c>
    </row>
    <row r="228" s="2" customFormat="1" ht="24.15" customHeight="1">
      <c r="A228" s="37"/>
      <c r="B228" s="171"/>
      <c r="C228" s="172" t="s">
        <v>302</v>
      </c>
      <c r="D228" s="172" t="s">
        <v>154</v>
      </c>
      <c r="E228" s="173" t="s">
        <v>295</v>
      </c>
      <c r="F228" s="174" t="s">
        <v>296</v>
      </c>
      <c r="G228" s="175" t="s">
        <v>267</v>
      </c>
      <c r="H228" s="176">
        <v>278.435</v>
      </c>
      <c r="I228" s="177"/>
      <c r="J228" s="178">
        <f>ROUND(I228*H228,2)</f>
        <v>0</v>
      </c>
      <c r="K228" s="179"/>
      <c r="L228" s="38"/>
      <c r="M228" s="180" t="s">
        <v>3</v>
      </c>
      <c r="N228" s="181" t="s">
        <v>53</v>
      </c>
      <c r="O228" s="71"/>
      <c r="P228" s="182">
        <f>O228*H228</f>
        <v>0</v>
      </c>
      <c r="Q228" s="182">
        <v>0</v>
      </c>
      <c r="R228" s="182">
        <f>Q228*H228</f>
        <v>0</v>
      </c>
      <c r="S228" s="182">
        <v>0</v>
      </c>
      <c r="T228" s="183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84" t="s">
        <v>158</v>
      </c>
      <c r="AT228" s="184" t="s">
        <v>154</v>
      </c>
      <c r="AU228" s="184" t="s">
        <v>22</v>
      </c>
      <c r="AY228" s="17" t="s">
        <v>152</v>
      </c>
      <c r="BE228" s="185">
        <f>IF(N228="základní",J228,0)</f>
        <v>0</v>
      </c>
      <c r="BF228" s="185">
        <f>IF(N228="snížená",J228,0)</f>
        <v>0</v>
      </c>
      <c r="BG228" s="185">
        <f>IF(N228="zákl. přenesená",J228,0)</f>
        <v>0</v>
      </c>
      <c r="BH228" s="185">
        <f>IF(N228="sníž. přenesená",J228,0)</f>
        <v>0</v>
      </c>
      <c r="BI228" s="185">
        <f>IF(N228="nulová",J228,0)</f>
        <v>0</v>
      </c>
      <c r="BJ228" s="17" t="s">
        <v>89</v>
      </c>
      <c r="BK228" s="185">
        <f>ROUND(I228*H228,2)</f>
        <v>0</v>
      </c>
      <c r="BL228" s="17" t="s">
        <v>158</v>
      </c>
      <c r="BM228" s="184" t="s">
        <v>654</v>
      </c>
    </row>
    <row r="229" s="2" customFormat="1">
      <c r="A229" s="37"/>
      <c r="B229" s="38"/>
      <c r="C229" s="37"/>
      <c r="D229" s="186" t="s">
        <v>160</v>
      </c>
      <c r="E229" s="37"/>
      <c r="F229" s="187" t="s">
        <v>298</v>
      </c>
      <c r="G229" s="37"/>
      <c r="H229" s="37"/>
      <c r="I229" s="188"/>
      <c r="J229" s="37"/>
      <c r="K229" s="37"/>
      <c r="L229" s="38"/>
      <c r="M229" s="189"/>
      <c r="N229" s="190"/>
      <c r="O229" s="71"/>
      <c r="P229" s="71"/>
      <c r="Q229" s="71"/>
      <c r="R229" s="71"/>
      <c r="S229" s="71"/>
      <c r="T229" s="72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7" t="s">
        <v>160</v>
      </c>
      <c r="AU229" s="17" t="s">
        <v>22</v>
      </c>
    </row>
    <row r="230" s="2" customFormat="1">
      <c r="A230" s="37"/>
      <c r="B230" s="38"/>
      <c r="C230" s="37"/>
      <c r="D230" s="191" t="s">
        <v>162</v>
      </c>
      <c r="E230" s="37"/>
      <c r="F230" s="192" t="s">
        <v>639</v>
      </c>
      <c r="G230" s="37"/>
      <c r="H230" s="37"/>
      <c r="I230" s="188"/>
      <c r="J230" s="37"/>
      <c r="K230" s="37"/>
      <c r="L230" s="38"/>
      <c r="M230" s="189"/>
      <c r="N230" s="190"/>
      <c r="O230" s="71"/>
      <c r="P230" s="71"/>
      <c r="Q230" s="71"/>
      <c r="R230" s="71"/>
      <c r="S230" s="71"/>
      <c r="T230" s="72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7" t="s">
        <v>162</v>
      </c>
      <c r="AU230" s="17" t="s">
        <v>22</v>
      </c>
    </row>
    <row r="231" s="13" customFormat="1">
      <c r="A231" s="13"/>
      <c r="B231" s="193"/>
      <c r="C231" s="13"/>
      <c r="D231" s="191" t="s">
        <v>164</v>
      </c>
      <c r="E231" s="194" t="s">
        <v>3</v>
      </c>
      <c r="F231" s="195" t="s">
        <v>655</v>
      </c>
      <c r="G231" s="13"/>
      <c r="H231" s="196">
        <v>278.435</v>
      </c>
      <c r="I231" s="197"/>
      <c r="J231" s="13"/>
      <c r="K231" s="13"/>
      <c r="L231" s="193"/>
      <c r="M231" s="198"/>
      <c r="N231" s="199"/>
      <c r="O231" s="199"/>
      <c r="P231" s="199"/>
      <c r="Q231" s="199"/>
      <c r="R231" s="199"/>
      <c r="S231" s="199"/>
      <c r="T231" s="200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94" t="s">
        <v>164</v>
      </c>
      <c r="AU231" s="194" t="s">
        <v>22</v>
      </c>
      <c r="AV231" s="13" t="s">
        <v>22</v>
      </c>
      <c r="AW231" s="13" t="s">
        <v>43</v>
      </c>
      <c r="AX231" s="13" t="s">
        <v>82</v>
      </c>
      <c r="AY231" s="194" t="s">
        <v>152</v>
      </c>
    </row>
    <row r="232" s="14" customFormat="1">
      <c r="A232" s="14"/>
      <c r="B232" s="201"/>
      <c r="C232" s="14"/>
      <c r="D232" s="191" t="s">
        <v>164</v>
      </c>
      <c r="E232" s="202" t="s">
        <v>3</v>
      </c>
      <c r="F232" s="203" t="s">
        <v>166</v>
      </c>
      <c r="G232" s="14"/>
      <c r="H232" s="204">
        <v>278.435</v>
      </c>
      <c r="I232" s="205"/>
      <c r="J232" s="14"/>
      <c r="K232" s="14"/>
      <c r="L232" s="201"/>
      <c r="M232" s="206"/>
      <c r="N232" s="207"/>
      <c r="O232" s="207"/>
      <c r="P232" s="207"/>
      <c r="Q232" s="207"/>
      <c r="R232" s="207"/>
      <c r="S232" s="207"/>
      <c r="T232" s="208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02" t="s">
        <v>164</v>
      </c>
      <c r="AU232" s="202" t="s">
        <v>22</v>
      </c>
      <c r="AV232" s="14" t="s">
        <v>158</v>
      </c>
      <c r="AW232" s="14" t="s">
        <v>43</v>
      </c>
      <c r="AX232" s="14" t="s">
        <v>89</v>
      </c>
      <c r="AY232" s="202" t="s">
        <v>152</v>
      </c>
    </row>
    <row r="233" s="2" customFormat="1" ht="24.15" customHeight="1">
      <c r="A233" s="37"/>
      <c r="B233" s="171"/>
      <c r="C233" s="172" t="s">
        <v>308</v>
      </c>
      <c r="D233" s="172" t="s">
        <v>154</v>
      </c>
      <c r="E233" s="173" t="s">
        <v>303</v>
      </c>
      <c r="F233" s="174" t="s">
        <v>304</v>
      </c>
      <c r="G233" s="175" t="s">
        <v>267</v>
      </c>
      <c r="H233" s="176">
        <v>49.496000000000002</v>
      </c>
      <c r="I233" s="177"/>
      <c r="J233" s="178">
        <f>ROUND(I233*H233,2)</f>
        <v>0</v>
      </c>
      <c r="K233" s="179"/>
      <c r="L233" s="38"/>
      <c r="M233" s="180" t="s">
        <v>3</v>
      </c>
      <c r="N233" s="181" t="s">
        <v>53</v>
      </c>
      <c r="O233" s="71"/>
      <c r="P233" s="182">
        <f>O233*H233</f>
        <v>0</v>
      </c>
      <c r="Q233" s="182">
        <v>0</v>
      </c>
      <c r="R233" s="182">
        <f>Q233*H233</f>
        <v>0</v>
      </c>
      <c r="S233" s="182">
        <v>0</v>
      </c>
      <c r="T233" s="183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4" t="s">
        <v>158</v>
      </c>
      <c r="AT233" s="184" t="s">
        <v>154</v>
      </c>
      <c r="AU233" s="184" t="s">
        <v>22</v>
      </c>
      <c r="AY233" s="17" t="s">
        <v>152</v>
      </c>
      <c r="BE233" s="185">
        <f>IF(N233="základní",J233,0)</f>
        <v>0</v>
      </c>
      <c r="BF233" s="185">
        <f>IF(N233="snížená",J233,0)</f>
        <v>0</v>
      </c>
      <c r="BG233" s="185">
        <f>IF(N233="zákl. přenesená",J233,0)</f>
        <v>0</v>
      </c>
      <c r="BH233" s="185">
        <f>IF(N233="sníž. přenesená",J233,0)</f>
        <v>0</v>
      </c>
      <c r="BI233" s="185">
        <f>IF(N233="nulová",J233,0)</f>
        <v>0</v>
      </c>
      <c r="BJ233" s="17" t="s">
        <v>89</v>
      </c>
      <c r="BK233" s="185">
        <f>ROUND(I233*H233,2)</f>
        <v>0</v>
      </c>
      <c r="BL233" s="17" t="s">
        <v>158</v>
      </c>
      <c r="BM233" s="184" t="s">
        <v>656</v>
      </c>
    </row>
    <row r="234" s="2" customFormat="1">
      <c r="A234" s="37"/>
      <c r="B234" s="38"/>
      <c r="C234" s="37"/>
      <c r="D234" s="186" t="s">
        <v>160</v>
      </c>
      <c r="E234" s="37"/>
      <c r="F234" s="187" t="s">
        <v>306</v>
      </c>
      <c r="G234" s="37"/>
      <c r="H234" s="37"/>
      <c r="I234" s="188"/>
      <c r="J234" s="37"/>
      <c r="K234" s="37"/>
      <c r="L234" s="38"/>
      <c r="M234" s="189"/>
      <c r="N234" s="190"/>
      <c r="O234" s="71"/>
      <c r="P234" s="71"/>
      <c r="Q234" s="71"/>
      <c r="R234" s="71"/>
      <c r="S234" s="71"/>
      <c r="T234" s="72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7" t="s">
        <v>160</v>
      </c>
      <c r="AU234" s="17" t="s">
        <v>22</v>
      </c>
    </row>
    <row r="235" s="2" customFormat="1">
      <c r="A235" s="37"/>
      <c r="B235" s="38"/>
      <c r="C235" s="37"/>
      <c r="D235" s="191" t="s">
        <v>162</v>
      </c>
      <c r="E235" s="37"/>
      <c r="F235" s="192" t="s">
        <v>648</v>
      </c>
      <c r="G235" s="37"/>
      <c r="H235" s="37"/>
      <c r="I235" s="188"/>
      <c r="J235" s="37"/>
      <c r="K235" s="37"/>
      <c r="L235" s="38"/>
      <c r="M235" s="189"/>
      <c r="N235" s="190"/>
      <c r="O235" s="71"/>
      <c r="P235" s="71"/>
      <c r="Q235" s="71"/>
      <c r="R235" s="71"/>
      <c r="S235" s="71"/>
      <c r="T235" s="72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7" t="s">
        <v>162</v>
      </c>
      <c r="AU235" s="17" t="s">
        <v>22</v>
      </c>
    </row>
    <row r="236" s="13" customFormat="1">
      <c r="A236" s="13"/>
      <c r="B236" s="193"/>
      <c r="C236" s="13"/>
      <c r="D236" s="191" t="s">
        <v>164</v>
      </c>
      <c r="E236" s="194" t="s">
        <v>3</v>
      </c>
      <c r="F236" s="195" t="s">
        <v>649</v>
      </c>
      <c r="G236" s="13"/>
      <c r="H236" s="196">
        <v>49.496000000000002</v>
      </c>
      <c r="I236" s="197"/>
      <c r="J236" s="13"/>
      <c r="K236" s="13"/>
      <c r="L236" s="193"/>
      <c r="M236" s="198"/>
      <c r="N236" s="199"/>
      <c r="O236" s="199"/>
      <c r="P236" s="199"/>
      <c r="Q236" s="199"/>
      <c r="R236" s="199"/>
      <c r="S236" s="199"/>
      <c r="T236" s="20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94" t="s">
        <v>164</v>
      </c>
      <c r="AU236" s="194" t="s">
        <v>22</v>
      </c>
      <c r="AV236" s="13" t="s">
        <v>22</v>
      </c>
      <c r="AW236" s="13" t="s">
        <v>43</v>
      </c>
      <c r="AX236" s="13" t="s">
        <v>82</v>
      </c>
      <c r="AY236" s="194" t="s">
        <v>152</v>
      </c>
    </row>
    <row r="237" s="14" customFormat="1">
      <c r="A237" s="14"/>
      <c r="B237" s="201"/>
      <c r="C237" s="14"/>
      <c r="D237" s="191" t="s">
        <v>164</v>
      </c>
      <c r="E237" s="202" t="s">
        <v>3</v>
      </c>
      <c r="F237" s="203" t="s">
        <v>166</v>
      </c>
      <c r="G237" s="14"/>
      <c r="H237" s="204">
        <v>49.496000000000002</v>
      </c>
      <c r="I237" s="205"/>
      <c r="J237" s="14"/>
      <c r="K237" s="14"/>
      <c r="L237" s="201"/>
      <c r="M237" s="206"/>
      <c r="N237" s="207"/>
      <c r="O237" s="207"/>
      <c r="P237" s="207"/>
      <c r="Q237" s="207"/>
      <c r="R237" s="207"/>
      <c r="S237" s="207"/>
      <c r="T237" s="208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02" t="s">
        <v>164</v>
      </c>
      <c r="AU237" s="202" t="s">
        <v>22</v>
      </c>
      <c r="AV237" s="14" t="s">
        <v>158</v>
      </c>
      <c r="AW237" s="14" t="s">
        <v>43</v>
      </c>
      <c r="AX237" s="14" t="s">
        <v>89</v>
      </c>
      <c r="AY237" s="202" t="s">
        <v>152</v>
      </c>
    </row>
    <row r="238" s="2" customFormat="1" ht="33" customHeight="1">
      <c r="A238" s="37"/>
      <c r="B238" s="171"/>
      <c r="C238" s="172" t="s">
        <v>314</v>
      </c>
      <c r="D238" s="172" t="s">
        <v>154</v>
      </c>
      <c r="E238" s="173" t="s">
        <v>309</v>
      </c>
      <c r="F238" s="174" t="s">
        <v>310</v>
      </c>
      <c r="G238" s="175" t="s">
        <v>267</v>
      </c>
      <c r="H238" s="176">
        <v>2.9249999999999998</v>
      </c>
      <c r="I238" s="177"/>
      <c r="J238" s="178">
        <f>ROUND(I238*H238,2)</f>
        <v>0</v>
      </c>
      <c r="K238" s="179"/>
      <c r="L238" s="38"/>
      <c r="M238" s="180" t="s">
        <v>3</v>
      </c>
      <c r="N238" s="181" t="s">
        <v>53</v>
      </c>
      <c r="O238" s="71"/>
      <c r="P238" s="182">
        <f>O238*H238</f>
        <v>0</v>
      </c>
      <c r="Q238" s="182">
        <v>0</v>
      </c>
      <c r="R238" s="182">
        <f>Q238*H238</f>
        <v>0</v>
      </c>
      <c r="S238" s="182">
        <v>0</v>
      </c>
      <c r="T238" s="183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4" t="s">
        <v>158</v>
      </c>
      <c r="AT238" s="184" t="s">
        <v>154</v>
      </c>
      <c r="AU238" s="184" t="s">
        <v>22</v>
      </c>
      <c r="AY238" s="17" t="s">
        <v>152</v>
      </c>
      <c r="BE238" s="185">
        <f>IF(N238="základní",J238,0)</f>
        <v>0</v>
      </c>
      <c r="BF238" s="185">
        <f>IF(N238="snížená",J238,0)</f>
        <v>0</v>
      </c>
      <c r="BG238" s="185">
        <f>IF(N238="zákl. přenesená",J238,0)</f>
        <v>0</v>
      </c>
      <c r="BH238" s="185">
        <f>IF(N238="sníž. přenesená",J238,0)</f>
        <v>0</v>
      </c>
      <c r="BI238" s="185">
        <f>IF(N238="nulová",J238,0)</f>
        <v>0</v>
      </c>
      <c r="BJ238" s="17" t="s">
        <v>89</v>
      </c>
      <c r="BK238" s="185">
        <f>ROUND(I238*H238,2)</f>
        <v>0</v>
      </c>
      <c r="BL238" s="17" t="s">
        <v>158</v>
      </c>
      <c r="BM238" s="184" t="s">
        <v>657</v>
      </c>
    </row>
    <row r="239" s="2" customFormat="1">
      <c r="A239" s="37"/>
      <c r="B239" s="38"/>
      <c r="C239" s="37"/>
      <c r="D239" s="186" t="s">
        <v>160</v>
      </c>
      <c r="E239" s="37"/>
      <c r="F239" s="187" t="s">
        <v>312</v>
      </c>
      <c r="G239" s="37"/>
      <c r="H239" s="37"/>
      <c r="I239" s="188"/>
      <c r="J239" s="37"/>
      <c r="K239" s="37"/>
      <c r="L239" s="38"/>
      <c r="M239" s="189"/>
      <c r="N239" s="190"/>
      <c r="O239" s="71"/>
      <c r="P239" s="71"/>
      <c r="Q239" s="71"/>
      <c r="R239" s="71"/>
      <c r="S239" s="71"/>
      <c r="T239" s="72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7" t="s">
        <v>160</v>
      </c>
      <c r="AU239" s="17" t="s">
        <v>22</v>
      </c>
    </row>
    <row r="240" s="2" customFormat="1">
      <c r="A240" s="37"/>
      <c r="B240" s="38"/>
      <c r="C240" s="37"/>
      <c r="D240" s="191" t="s">
        <v>162</v>
      </c>
      <c r="E240" s="37"/>
      <c r="F240" s="192" t="s">
        <v>639</v>
      </c>
      <c r="G240" s="37"/>
      <c r="H240" s="37"/>
      <c r="I240" s="188"/>
      <c r="J240" s="37"/>
      <c r="K240" s="37"/>
      <c r="L240" s="38"/>
      <c r="M240" s="189"/>
      <c r="N240" s="190"/>
      <c r="O240" s="71"/>
      <c r="P240" s="71"/>
      <c r="Q240" s="71"/>
      <c r="R240" s="71"/>
      <c r="S240" s="71"/>
      <c r="T240" s="72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7" t="s">
        <v>162</v>
      </c>
      <c r="AU240" s="17" t="s">
        <v>22</v>
      </c>
    </row>
    <row r="241" s="13" customFormat="1">
      <c r="A241" s="13"/>
      <c r="B241" s="193"/>
      <c r="C241" s="13"/>
      <c r="D241" s="191" t="s">
        <v>164</v>
      </c>
      <c r="E241" s="194" t="s">
        <v>3</v>
      </c>
      <c r="F241" s="195" t="s">
        <v>658</v>
      </c>
      <c r="G241" s="13"/>
      <c r="H241" s="196">
        <v>2.9249999999999998</v>
      </c>
      <c r="I241" s="197"/>
      <c r="J241" s="13"/>
      <c r="K241" s="13"/>
      <c r="L241" s="193"/>
      <c r="M241" s="198"/>
      <c r="N241" s="199"/>
      <c r="O241" s="199"/>
      <c r="P241" s="199"/>
      <c r="Q241" s="199"/>
      <c r="R241" s="199"/>
      <c r="S241" s="199"/>
      <c r="T241" s="200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194" t="s">
        <v>164</v>
      </c>
      <c r="AU241" s="194" t="s">
        <v>22</v>
      </c>
      <c r="AV241" s="13" t="s">
        <v>22</v>
      </c>
      <c r="AW241" s="13" t="s">
        <v>43</v>
      </c>
      <c r="AX241" s="13" t="s">
        <v>82</v>
      </c>
      <c r="AY241" s="194" t="s">
        <v>152</v>
      </c>
    </row>
    <row r="242" s="14" customFormat="1">
      <c r="A242" s="14"/>
      <c r="B242" s="201"/>
      <c r="C242" s="14"/>
      <c r="D242" s="191" t="s">
        <v>164</v>
      </c>
      <c r="E242" s="202" t="s">
        <v>3</v>
      </c>
      <c r="F242" s="203" t="s">
        <v>166</v>
      </c>
      <c r="G242" s="14"/>
      <c r="H242" s="204">
        <v>2.9249999999999998</v>
      </c>
      <c r="I242" s="205"/>
      <c r="J242" s="14"/>
      <c r="K242" s="14"/>
      <c r="L242" s="201"/>
      <c r="M242" s="206"/>
      <c r="N242" s="207"/>
      <c r="O242" s="207"/>
      <c r="P242" s="207"/>
      <c r="Q242" s="207"/>
      <c r="R242" s="207"/>
      <c r="S242" s="207"/>
      <c r="T242" s="208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02" t="s">
        <v>164</v>
      </c>
      <c r="AU242" s="202" t="s">
        <v>22</v>
      </c>
      <c r="AV242" s="14" t="s">
        <v>158</v>
      </c>
      <c r="AW242" s="14" t="s">
        <v>43</v>
      </c>
      <c r="AX242" s="14" t="s">
        <v>89</v>
      </c>
      <c r="AY242" s="202" t="s">
        <v>152</v>
      </c>
    </row>
    <row r="243" s="2" customFormat="1" ht="33" customHeight="1">
      <c r="A243" s="37"/>
      <c r="B243" s="171"/>
      <c r="C243" s="172" t="s">
        <v>317</v>
      </c>
      <c r="D243" s="172" t="s">
        <v>154</v>
      </c>
      <c r="E243" s="173" t="s">
        <v>309</v>
      </c>
      <c r="F243" s="174" t="s">
        <v>310</v>
      </c>
      <c r="G243" s="175" t="s">
        <v>267</v>
      </c>
      <c r="H243" s="176">
        <v>44.015000000000001</v>
      </c>
      <c r="I243" s="177"/>
      <c r="J243" s="178">
        <f>ROUND(I243*H243,2)</f>
        <v>0</v>
      </c>
      <c r="K243" s="179"/>
      <c r="L243" s="38"/>
      <c r="M243" s="180" t="s">
        <v>3</v>
      </c>
      <c r="N243" s="181" t="s">
        <v>53</v>
      </c>
      <c r="O243" s="71"/>
      <c r="P243" s="182">
        <f>O243*H243</f>
        <v>0</v>
      </c>
      <c r="Q243" s="182">
        <v>0</v>
      </c>
      <c r="R243" s="182">
        <f>Q243*H243</f>
        <v>0</v>
      </c>
      <c r="S243" s="182">
        <v>0</v>
      </c>
      <c r="T243" s="183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84" t="s">
        <v>158</v>
      </c>
      <c r="AT243" s="184" t="s">
        <v>154</v>
      </c>
      <c r="AU243" s="184" t="s">
        <v>22</v>
      </c>
      <c r="AY243" s="17" t="s">
        <v>152</v>
      </c>
      <c r="BE243" s="185">
        <f>IF(N243="základní",J243,0)</f>
        <v>0</v>
      </c>
      <c r="BF243" s="185">
        <f>IF(N243="snížená",J243,0)</f>
        <v>0</v>
      </c>
      <c r="BG243" s="185">
        <f>IF(N243="zákl. přenesená",J243,0)</f>
        <v>0</v>
      </c>
      <c r="BH243" s="185">
        <f>IF(N243="sníž. přenesená",J243,0)</f>
        <v>0</v>
      </c>
      <c r="BI243" s="185">
        <f>IF(N243="nulová",J243,0)</f>
        <v>0</v>
      </c>
      <c r="BJ243" s="17" t="s">
        <v>89</v>
      </c>
      <c r="BK243" s="185">
        <f>ROUND(I243*H243,2)</f>
        <v>0</v>
      </c>
      <c r="BL243" s="17" t="s">
        <v>158</v>
      </c>
      <c r="BM243" s="184" t="s">
        <v>659</v>
      </c>
    </row>
    <row r="244" s="2" customFormat="1">
      <c r="A244" s="37"/>
      <c r="B244" s="38"/>
      <c r="C244" s="37"/>
      <c r="D244" s="186" t="s">
        <v>160</v>
      </c>
      <c r="E244" s="37"/>
      <c r="F244" s="187" t="s">
        <v>312</v>
      </c>
      <c r="G244" s="37"/>
      <c r="H244" s="37"/>
      <c r="I244" s="188"/>
      <c r="J244" s="37"/>
      <c r="K244" s="37"/>
      <c r="L244" s="38"/>
      <c r="M244" s="189"/>
      <c r="N244" s="190"/>
      <c r="O244" s="71"/>
      <c r="P244" s="71"/>
      <c r="Q244" s="71"/>
      <c r="R244" s="71"/>
      <c r="S244" s="71"/>
      <c r="T244" s="72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7" t="s">
        <v>160</v>
      </c>
      <c r="AU244" s="17" t="s">
        <v>22</v>
      </c>
    </row>
    <row r="245" s="2" customFormat="1">
      <c r="A245" s="37"/>
      <c r="B245" s="38"/>
      <c r="C245" s="37"/>
      <c r="D245" s="191" t="s">
        <v>162</v>
      </c>
      <c r="E245" s="37"/>
      <c r="F245" s="192" t="s">
        <v>648</v>
      </c>
      <c r="G245" s="37"/>
      <c r="H245" s="37"/>
      <c r="I245" s="188"/>
      <c r="J245" s="37"/>
      <c r="K245" s="37"/>
      <c r="L245" s="38"/>
      <c r="M245" s="189"/>
      <c r="N245" s="190"/>
      <c r="O245" s="71"/>
      <c r="P245" s="71"/>
      <c r="Q245" s="71"/>
      <c r="R245" s="71"/>
      <c r="S245" s="71"/>
      <c r="T245" s="72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7" t="s">
        <v>162</v>
      </c>
      <c r="AU245" s="17" t="s">
        <v>22</v>
      </c>
    </row>
    <row r="246" s="13" customFormat="1">
      <c r="A246" s="13"/>
      <c r="B246" s="193"/>
      <c r="C246" s="13"/>
      <c r="D246" s="191" t="s">
        <v>164</v>
      </c>
      <c r="E246" s="194" t="s">
        <v>3</v>
      </c>
      <c r="F246" s="195" t="s">
        <v>660</v>
      </c>
      <c r="G246" s="13"/>
      <c r="H246" s="196">
        <v>44.015000000000001</v>
      </c>
      <c r="I246" s="197"/>
      <c r="J246" s="13"/>
      <c r="K246" s="13"/>
      <c r="L246" s="193"/>
      <c r="M246" s="198"/>
      <c r="N246" s="199"/>
      <c r="O246" s="199"/>
      <c r="P246" s="199"/>
      <c r="Q246" s="199"/>
      <c r="R246" s="199"/>
      <c r="S246" s="199"/>
      <c r="T246" s="20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94" t="s">
        <v>164</v>
      </c>
      <c r="AU246" s="194" t="s">
        <v>22</v>
      </c>
      <c r="AV246" s="13" t="s">
        <v>22</v>
      </c>
      <c r="AW246" s="13" t="s">
        <v>43</v>
      </c>
      <c r="AX246" s="13" t="s">
        <v>82</v>
      </c>
      <c r="AY246" s="194" t="s">
        <v>152</v>
      </c>
    </row>
    <row r="247" s="14" customFormat="1">
      <c r="A247" s="14"/>
      <c r="B247" s="201"/>
      <c r="C247" s="14"/>
      <c r="D247" s="191" t="s">
        <v>164</v>
      </c>
      <c r="E247" s="202" t="s">
        <v>3</v>
      </c>
      <c r="F247" s="203" t="s">
        <v>166</v>
      </c>
      <c r="G247" s="14"/>
      <c r="H247" s="204">
        <v>44.015000000000001</v>
      </c>
      <c r="I247" s="205"/>
      <c r="J247" s="14"/>
      <c r="K247" s="14"/>
      <c r="L247" s="201"/>
      <c r="M247" s="206"/>
      <c r="N247" s="207"/>
      <c r="O247" s="207"/>
      <c r="P247" s="207"/>
      <c r="Q247" s="207"/>
      <c r="R247" s="207"/>
      <c r="S247" s="207"/>
      <c r="T247" s="208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02" t="s">
        <v>164</v>
      </c>
      <c r="AU247" s="202" t="s">
        <v>22</v>
      </c>
      <c r="AV247" s="14" t="s">
        <v>158</v>
      </c>
      <c r="AW247" s="14" t="s">
        <v>43</v>
      </c>
      <c r="AX247" s="14" t="s">
        <v>89</v>
      </c>
      <c r="AY247" s="202" t="s">
        <v>152</v>
      </c>
    </row>
    <row r="248" s="2" customFormat="1" ht="37.8" customHeight="1">
      <c r="A248" s="37"/>
      <c r="B248" s="171"/>
      <c r="C248" s="172" t="s">
        <v>323</v>
      </c>
      <c r="D248" s="172" t="s">
        <v>154</v>
      </c>
      <c r="E248" s="173" t="s">
        <v>318</v>
      </c>
      <c r="F248" s="174" t="s">
        <v>319</v>
      </c>
      <c r="G248" s="175" t="s">
        <v>267</v>
      </c>
      <c r="H248" s="176">
        <v>0.81599999999999995</v>
      </c>
      <c r="I248" s="177"/>
      <c r="J248" s="178">
        <f>ROUND(I248*H248,2)</f>
        <v>0</v>
      </c>
      <c r="K248" s="179"/>
      <c r="L248" s="38"/>
      <c r="M248" s="180" t="s">
        <v>3</v>
      </c>
      <c r="N248" s="181" t="s">
        <v>53</v>
      </c>
      <c r="O248" s="71"/>
      <c r="P248" s="182">
        <f>O248*H248</f>
        <v>0</v>
      </c>
      <c r="Q248" s="182">
        <v>0</v>
      </c>
      <c r="R248" s="182">
        <f>Q248*H248</f>
        <v>0</v>
      </c>
      <c r="S248" s="182">
        <v>0</v>
      </c>
      <c r="T248" s="183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84" t="s">
        <v>158</v>
      </c>
      <c r="AT248" s="184" t="s">
        <v>154</v>
      </c>
      <c r="AU248" s="184" t="s">
        <v>22</v>
      </c>
      <c r="AY248" s="17" t="s">
        <v>152</v>
      </c>
      <c r="BE248" s="185">
        <f>IF(N248="základní",J248,0)</f>
        <v>0</v>
      </c>
      <c r="BF248" s="185">
        <f>IF(N248="snížená",J248,0)</f>
        <v>0</v>
      </c>
      <c r="BG248" s="185">
        <f>IF(N248="zákl. přenesená",J248,0)</f>
        <v>0</v>
      </c>
      <c r="BH248" s="185">
        <f>IF(N248="sníž. přenesená",J248,0)</f>
        <v>0</v>
      </c>
      <c r="BI248" s="185">
        <f>IF(N248="nulová",J248,0)</f>
        <v>0</v>
      </c>
      <c r="BJ248" s="17" t="s">
        <v>89</v>
      </c>
      <c r="BK248" s="185">
        <f>ROUND(I248*H248,2)</f>
        <v>0</v>
      </c>
      <c r="BL248" s="17" t="s">
        <v>158</v>
      </c>
      <c r="BM248" s="184" t="s">
        <v>661</v>
      </c>
    </row>
    <row r="249" s="2" customFormat="1">
      <c r="A249" s="37"/>
      <c r="B249" s="38"/>
      <c r="C249" s="37"/>
      <c r="D249" s="186" t="s">
        <v>160</v>
      </c>
      <c r="E249" s="37"/>
      <c r="F249" s="187" t="s">
        <v>321</v>
      </c>
      <c r="G249" s="37"/>
      <c r="H249" s="37"/>
      <c r="I249" s="188"/>
      <c r="J249" s="37"/>
      <c r="K249" s="37"/>
      <c r="L249" s="38"/>
      <c r="M249" s="189"/>
      <c r="N249" s="190"/>
      <c r="O249" s="71"/>
      <c r="P249" s="71"/>
      <c r="Q249" s="71"/>
      <c r="R249" s="71"/>
      <c r="S249" s="71"/>
      <c r="T249" s="72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7" t="s">
        <v>160</v>
      </c>
      <c r="AU249" s="17" t="s">
        <v>22</v>
      </c>
    </row>
    <row r="250" s="2" customFormat="1">
      <c r="A250" s="37"/>
      <c r="B250" s="38"/>
      <c r="C250" s="37"/>
      <c r="D250" s="191" t="s">
        <v>162</v>
      </c>
      <c r="E250" s="37"/>
      <c r="F250" s="192" t="s">
        <v>662</v>
      </c>
      <c r="G250" s="37"/>
      <c r="H250" s="37"/>
      <c r="I250" s="188"/>
      <c r="J250" s="37"/>
      <c r="K250" s="37"/>
      <c r="L250" s="38"/>
      <c r="M250" s="189"/>
      <c r="N250" s="190"/>
      <c r="O250" s="71"/>
      <c r="P250" s="71"/>
      <c r="Q250" s="71"/>
      <c r="R250" s="71"/>
      <c r="S250" s="71"/>
      <c r="T250" s="72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7" t="s">
        <v>162</v>
      </c>
      <c r="AU250" s="17" t="s">
        <v>22</v>
      </c>
    </row>
    <row r="251" s="13" customFormat="1">
      <c r="A251" s="13"/>
      <c r="B251" s="193"/>
      <c r="C251" s="13"/>
      <c r="D251" s="191" t="s">
        <v>164</v>
      </c>
      <c r="E251" s="194" t="s">
        <v>3</v>
      </c>
      <c r="F251" s="195" t="s">
        <v>663</v>
      </c>
      <c r="G251" s="13"/>
      <c r="H251" s="196">
        <v>0.81599999999999995</v>
      </c>
      <c r="I251" s="197"/>
      <c r="J251" s="13"/>
      <c r="K251" s="13"/>
      <c r="L251" s="193"/>
      <c r="M251" s="198"/>
      <c r="N251" s="199"/>
      <c r="O251" s="199"/>
      <c r="P251" s="199"/>
      <c r="Q251" s="199"/>
      <c r="R251" s="199"/>
      <c r="S251" s="199"/>
      <c r="T251" s="200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194" t="s">
        <v>164</v>
      </c>
      <c r="AU251" s="194" t="s">
        <v>22</v>
      </c>
      <c r="AV251" s="13" t="s">
        <v>22</v>
      </c>
      <c r="AW251" s="13" t="s">
        <v>43</v>
      </c>
      <c r="AX251" s="13" t="s">
        <v>82</v>
      </c>
      <c r="AY251" s="194" t="s">
        <v>152</v>
      </c>
    </row>
    <row r="252" s="14" customFormat="1">
      <c r="A252" s="14"/>
      <c r="B252" s="201"/>
      <c r="C252" s="14"/>
      <c r="D252" s="191" t="s">
        <v>164</v>
      </c>
      <c r="E252" s="202" t="s">
        <v>3</v>
      </c>
      <c r="F252" s="203" t="s">
        <v>166</v>
      </c>
      <c r="G252" s="14"/>
      <c r="H252" s="204">
        <v>0.81599999999999995</v>
      </c>
      <c r="I252" s="205"/>
      <c r="J252" s="14"/>
      <c r="K252" s="14"/>
      <c r="L252" s="201"/>
      <c r="M252" s="206"/>
      <c r="N252" s="207"/>
      <c r="O252" s="207"/>
      <c r="P252" s="207"/>
      <c r="Q252" s="207"/>
      <c r="R252" s="207"/>
      <c r="S252" s="207"/>
      <c r="T252" s="208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02" t="s">
        <v>164</v>
      </c>
      <c r="AU252" s="202" t="s">
        <v>22</v>
      </c>
      <c r="AV252" s="14" t="s">
        <v>158</v>
      </c>
      <c r="AW252" s="14" t="s">
        <v>43</v>
      </c>
      <c r="AX252" s="14" t="s">
        <v>89</v>
      </c>
      <c r="AY252" s="202" t="s">
        <v>152</v>
      </c>
    </row>
    <row r="253" s="2" customFormat="1" ht="24.15" customHeight="1">
      <c r="A253" s="37"/>
      <c r="B253" s="171"/>
      <c r="C253" s="172" t="s">
        <v>329</v>
      </c>
      <c r="D253" s="172" t="s">
        <v>154</v>
      </c>
      <c r="E253" s="173" t="s">
        <v>330</v>
      </c>
      <c r="F253" s="174" t="s">
        <v>331</v>
      </c>
      <c r="G253" s="175" t="s">
        <v>267</v>
      </c>
      <c r="H253" s="176">
        <v>4.665</v>
      </c>
      <c r="I253" s="177"/>
      <c r="J253" s="178">
        <f>ROUND(I253*H253,2)</f>
        <v>0</v>
      </c>
      <c r="K253" s="179"/>
      <c r="L253" s="38"/>
      <c r="M253" s="180" t="s">
        <v>3</v>
      </c>
      <c r="N253" s="181" t="s">
        <v>53</v>
      </c>
      <c r="O253" s="71"/>
      <c r="P253" s="182">
        <f>O253*H253</f>
        <v>0</v>
      </c>
      <c r="Q253" s="182">
        <v>0</v>
      </c>
      <c r="R253" s="182">
        <f>Q253*H253</f>
        <v>0</v>
      </c>
      <c r="S253" s="182">
        <v>0</v>
      </c>
      <c r="T253" s="183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84" t="s">
        <v>158</v>
      </c>
      <c r="AT253" s="184" t="s">
        <v>154</v>
      </c>
      <c r="AU253" s="184" t="s">
        <v>22</v>
      </c>
      <c r="AY253" s="17" t="s">
        <v>152</v>
      </c>
      <c r="BE253" s="185">
        <f>IF(N253="základní",J253,0)</f>
        <v>0</v>
      </c>
      <c r="BF253" s="185">
        <f>IF(N253="snížená",J253,0)</f>
        <v>0</v>
      </c>
      <c r="BG253" s="185">
        <f>IF(N253="zákl. přenesená",J253,0)</f>
        <v>0</v>
      </c>
      <c r="BH253" s="185">
        <f>IF(N253="sníž. přenesená",J253,0)</f>
        <v>0</v>
      </c>
      <c r="BI253" s="185">
        <f>IF(N253="nulová",J253,0)</f>
        <v>0</v>
      </c>
      <c r="BJ253" s="17" t="s">
        <v>89</v>
      </c>
      <c r="BK253" s="185">
        <f>ROUND(I253*H253,2)</f>
        <v>0</v>
      </c>
      <c r="BL253" s="17" t="s">
        <v>158</v>
      </c>
      <c r="BM253" s="184" t="s">
        <v>664</v>
      </c>
    </row>
    <row r="254" s="2" customFormat="1">
      <c r="A254" s="37"/>
      <c r="B254" s="38"/>
      <c r="C254" s="37"/>
      <c r="D254" s="186" t="s">
        <v>160</v>
      </c>
      <c r="E254" s="37"/>
      <c r="F254" s="187" t="s">
        <v>333</v>
      </c>
      <c r="G254" s="37"/>
      <c r="H254" s="37"/>
      <c r="I254" s="188"/>
      <c r="J254" s="37"/>
      <c r="K254" s="37"/>
      <c r="L254" s="38"/>
      <c r="M254" s="189"/>
      <c r="N254" s="190"/>
      <c r="O254" s="71"/>
      <c r="P254" s="71"/>
      <c r="Q254" s="71"/>
      <c r="R254" s="71"/>
      <c r="S254" s="71"/>
      <c r="T254" s="72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7" t="s">
        <v>160</v>
      </c>
      <c r="AU254" s="17" t="s">
        <v>22</v>
      </c>
    </row>
    <row r="255" s="2" customFormat="1">
      <c r="A255" s="37"/>
      <c r="B255" s="38"/>
      <c r="C255" s="37"/>
      <c r="D255" s="191" t="s">
        <v>162</v>
      </c>
      <c r="E255" s="37"/>
      <c r="F255" s="192" t="s">
        <v>648</v>
      </c>
      <c r="G255" s="37"/>
      <c r="H255" s="37"/>
      <c r="I255" s="188"/>
      <c r="J255" s="37"/>
      <c r="K255" s="37"/>
      <c r="L255" s="38"/>
      <c r="M255" s="189"/>
      <c r="N255" s="190"/>
      <c r="O255" s="71"/>
      <c r="P255" s="71"/>
      <c r="Q255" s="71"/>
      <c r="R255" s="71"/>
      <c r="S255" s="71"/>
      <c r="T255" s="72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7" t="s">
        <v>162</v>
      </c>
      <c r="AU255" s="17" t="s">
        <v>22</v>
      </c>
    </row>
    <row r="256" s="13" customFormat="1">
      <c r="A256" s="13"/>
      <c r="B256" s="193"/>
      <c r="C256" s="13"/>
      <c r="D256" s="191" t="s">
        <v>164</v>
      </c>
      <c r="E256" s="194" t="s">
        <v>3</v>
      </c>
      <c r="F256" s="195" t="s">
        <v>665</v>
      </c>
      <c r="G256" s="13"/>
      <c r="H256" s="196">
        <v>4.665</v>
      </c>
      <c r="I256" s="197"/>
      <c r="J256" s="13"/>
      <c r="K256" s="13"/>
      <c r="L256" s="193"/>
      <c r="M256" s="198"/>
      <c r="N256" s="199"/>
      <c r="O256" s="199"/>
      <c r="P256" s="199"/>
      <c r="Q256" s="199"/>
      <c r="R256" s="199"/>
      <c r="S256" s="199"/>
      <c r="T256" s="200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194" t="s">
        <v>164</v>
      </c>
      <c r="AU256" s="194" t="s">
        <v>22</v>
      </c>
      <c r="AV256" s="13" t="s">
        <v>22</v>
      </c>
      <c r="AW256" s="13" t="s">
        <v>43</v>
      </c>
      <c r="AX256" s="13" t="s">
        <v>82</v>
      </c>
      <c r="AY256" s="194" t="s">
        <v>152</v>
      </c>
    </row>
    <row r="257" s="14" customFormat="1">
      <c r="A257" s="14"/>
      <c r="B257" s="201"/>
      <c r="C257" s="14"/>
      <c r="D257" s="191" t="s">
        <v>164</v>
      </c>
      <c r="E257" s="202" t="s">
        <v>3</v>
      </c>
      <c r="F257" s="203" t="s">
        <v>166</v>
      </c>
      <c r="G257" s="14"/>
      <c r="H257" s="204">
        <v>4.665</v>
      </c>
      <c r="I257" s="205"/>
      <c r="J257" s="14"/>
      <c r="K257" s="14"/>
      <c r="L257" s="201"/>
      <c r="M257" s="206"/>
      <c r="N257" s="207"/>
      <c r="O257" s="207"/>
      <c r="P257" s="207"/>
      <c r="Q257" s="207"/>
      <c r="R257" s="207"/>
      <c r="S257" s="207"/>
      <c r="T257" s="208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02" t="s">
        <v>164</v>
      </c>
      <c r="AU257" s="202" t="s">
        <v>22</v>
      </c>
      <c r="AV257" s="14" t="s">
        <v>158</v>
      </c>
      <c r="AW257" s="14" t="s">
        <v>43</v>
      </c>
      <c r="AX257" s="14" t="s">
        <v>89</v>
      </c>
      <c r="AY257" s="202" t="s">
        <v>152</v>
      </c>
    </row>
    <row r="258" s="2" customFormat="1" ht="24.15" customHeight="1">
      <c r="A258" s="37"/>
      <c r="B258" s="171"/>
      <c r="C258" s="172" t="s">
        <v>335</v>
      </c>
      <c r="D258" s="172" t="s">
        <v>154</v>
      </c>
      <c r="E258" s="173" t="s">
        <v>330</v>
      </c>
      <c r="F258" s="174" t="s">
        <v>331</v>
      </c>
      <c r="G258" s="175" t="s">
        <v>267</v>
      </c>
      <c r="H258" s="176">
        <v>275.50999999999999</v>
      </c>
      <c r="I258" s="177"/>
      <c r="J258" s="178">
        <f>ROUND(I258*H258,2)</f>
        <v>0</v>
      </c>
      <c r="K258" s="179"/>
      <c r="L258" s="38"/>
      <c r="M258" s="180" t="s">
        <v>3</v>
      </c>
      <c r="N258" s="181" t="s">
        <v>53</v>
      </c>
      <c r="O258" s="71"/>
      <c r="P258" s="182">
        <f>O258*H258</f>
        <v>0</v>
      </c>
      <c r="Q258" s="182">
        <v>0</v>
      </c>
      <c r="R258" s="182">
        <f>Q258*H258</f>
        <v>0</v>
      </c>
      <c r="S258" s="182">
        <v>0</v>
      </c>
      <c r="T258" s="183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184" t="s">
        <v>158</v>
      </c>
      <c r="AT258" s="184" t="s">
        <v>154</v>
      </c>
      <c r="AU258" s="184" t="s">
        <v>22</v>
      </c>
      <c r="AY258" s="17" t="s">
        <v>152</v>
      </c>
      <c r="BE258" s="185">
        <f>IF(N258="základní",J258,0)</f>
        <v>0</v>
      </c>
      <c r="BF258" s="185">
        <f>IF(N258="snížená",J258,0)</f>
        <v>0</v>
      </c>
      <c r="BG258" s="185">
        <f>IF(N258="zákl. přenesená",J258,0)</f>
        <v>0</v>
      </c>
      <c r="BH258" s="185">
        <f>IF(N258="sníž. přenesená",J258,0)</f>
        <v>0</v>
      </c>
      <c r="BI258" s="185">
        <f>IF(N258="nulová",J258,0)</f>
        <v>0</v>
      </c>
      <c r="BJ258" s="17" t="s">
        <v>89</v>
      </c>
      <c r="BK258" s="185">
        <f>ROUND(I258*H258,2)</f>
        <v>0</v>
      </c>
      <c r="BL258" s="17" t="s">
        <v>158</v>
      </c>
      <c r="BM258" s="184" t="s">
        <v>666</v>
      </c>
    </row>
    <row r="259" s="2" customFormat="1">
      <c r="A259" s="37"/>
      <c r="B259" s="38"/>
      <c r="C259" s="37"/>
      <c r="D259" s="186" t="s">
        <v>160</v>
      </c>
      <c r="E259" s="37"/>
      <c r="F259" s="187" t="s">
        <v>333</v>
      </c>
      <c r="G259" s="37"/>
      <c r="H259" s="37"/>
      <c r="I259" s="188"/>
      <c r="J259" s="37"/>
      <c r="K259" s="37"/>
      <c r="L259" s="38"/>
      <c r="M259" s="189"/>
      <c r="N259" s="190"/>
      <c r="O259" s="71"/>
      <c r="P259" s="71"/>
      <c r="Q259" s="71"/>
      <c r="R259" s="71"/>
      <c r="S259" s="71"/>
      <c r="T259" s="72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7" t="s">
        <v>160</v>
      </c>
      <c r="AU259" s="17" t="s">
        <v>22</v>
      </c>
    </row>
    <row r="260" s="2" customFormat="1">
      <c r="A260" s="37"/>
      <c r="B260" s="38"/>
      <c r="C260" s="37"/>
      <c r="D260" s="191" t="s">
        <v>162</v>
      </c>
      <c r="E260" s="37"/>
      <c r="F260" s="192" t="s">
        <v>639</v>
      </c>
      <c r="G260" s="37"/>
      <c r="H260" s="37"/>
      <c r="I260" s="188"/>
      <c r="J260" s="37"/>
      <c r="K260" s="37"/>
      <c r="L260" s="38"/>
      <c r="M260" s="189"/>
      <c r="N260" s="190"/>
      <c r="O260" s="71"/>
      <c r="P260" s="71"/>
      <c r="Q260" s="71"/>
      <c r="R260" s="71"/>
      <c r="S260" s="71"/>
      <c r="T260" s="72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7" t="s">
        <v>162</v>
      </c>
      <c r="AU260" s="17" t="s">
        <v>22</v>
      </c>
    </row>
    <row r="261" s="13" customFormat="1">
      <c r="A261" s="13"/>
      <c r="B261" s="193"/>
      <c r="C261" s="13"/>
      <c r="D261" s="191" t="s">
        <v>164</v>
      </c>
      <c r="E261" s="194" t="s">
        <v>3</v>
      </c>
      <c r="F261" s="195" t="s">
        <v>667</v>
      </c>
      <c r="G261" s="13"/>
      <c r="H261" s="196">
        <v>275.50999999999999</v>
      </c>
      <c r="I261" s="197"/>
      <c r="J261" s="13"/>
      <c r="K261" s="13"/>
      <c r="L261" s="193"/>
      <c r="M261" s="198"/>
      <c r="N261" s="199"/>
      <c r="O261" s="199"/>
      <c r="P261" s="199"/>
      <c r="Q261" s="199"/>
      <c r="R261" s="199"/>
      <c r="S261" s="199"/>
      <c r="T261" s="200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194" t="s">
        <v>164</v>
      </c>
      <c r="AU261" s="194" t="s">
        <v>22</v>
      </c>
      <c r="AV261" s="13" t="s">
        <v>22</v>
      </c>
      <c r="AW261" s="13" t="s">
        <v>43</v>
      </c>
      <c r="AX261" s="13" t="s">
        <v>82</v>
      </c>
      <c r="AY261" s="194" t="s">
        <v>152</v>
      </c>
    </row>
    <row r="262" s="14" customFormat="1">
      <c r="A262" s="14"/>
      <c r="B262" s="201"/>
      <c r="C262" s="14"/>
      <c r="D262" s="191" t="s">
        <v>164</v>
      </c>
      <c r="E262" s="202" t="s">
        <v>3</v>
      </c>
      <c r="F262" s="203" t="s">
        <v>166</v>
      </c>
      <c r="G262" s="14"/>
      <c r="H262" s="204">
        <v>275.50999999999999</v>
      </c>
      <c r="I262" s="205"/>
      <c r="J262" s="14"/>
      <c r="K262" s="14"/>
      <c r="L262" s="201"/>
      <c r="M262" s="206"/>
      <c r="N262" s="207"/>
      <c r="O262" s="207"/>
      <c r="P262" s="207"/>
      <c r="Q262" s="207"/>
      <c r="R262" s="207"/>
      <c r="S262" s="207"/>
      <c r="T262" s="208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02" t="s">
        <v>164</v>
      </c>
      <c r="AU262" s="202" t="s">
        <v>22</v>
      </c>
      <c r="AV262" s="14" t="s">
        <v>158</v>
      </c>
      <c r="AW262" s="14" t="s">
        <v>43</v>
      </c>
      <c r="AX262" s="14" t="s">
        <v>89</v>
      </c>
      <c r="AY262" s="202" t="s">
        <v>152</v>
      </c>
    </row>
    <row r="263" s="2" customFormat="1" ht="44.25" customHeight="1">
      <c r="A263" s="37"/>
      <c r="B263" s="171"/>
      <c r="C263" s="172" t="s">
        <v>509</v>
      </c>
      <c r="D263" s="172" t="s">
        <v>154</v>
      </c>
      <c r="E263" s="173" t="s">
        <v>668</v>
      </c>
      <c r="F263" s="174" t="s">
        <v>669</v>
      </c>
      <c r="G263" s="175" t="s">
        <v>267</v>
      </c>
      <c r="H263" s="176">
        <v>138.40799999999999</v>
      </c>
      <c r="I263" s="177"/>
      <c r="J263" s="178">
        <f>ROUND(I263*H263,2)</f>
        <v>0</v>
      </c>
      <c r="K263" s="179"/>
      <c r="L263" s="38"/>
      <c r="M263" s="180" t="s">
        <v>3</v>
      </c>
      <c r="N263" s="181" t="s">
        <v>53</v>
      </c>
      <c r="O263" s="71"/>
      <c r="P263" s="182">
        <f>O263*H263</f>
        <v>0</v>
      </c>
      <c r="Q263" s="182">
        <v>0</v>
      </c>
      <c r="R263" s="182">
        <f>Q263*H263</f>
        <v>0</v>
      </c>
      <c r="S263" s="182">
        <v>0</v>
      </c>
      <c r="T263" s="183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184" t="s">
        <v>158</v>
      </c>
      <c r="AT263" s="184" t="s">
        <v>154</v>
      </c>
      <c r="AU263" s="184" t="s">
        <v>22</v>
      </c>
      <c r="AY263" s="17" t="s">
        <v>152</v>
      </c>
      <c r="BE263" s="185">
        <f>IF(N263="základní",J263,0)</f>
        <v>0</v>
      </c>
      <c r="BF263" s="185">
        <f>IF(N263="snížená",J263,0)</f>
        <v>0</v>
      </c>
      <c r="BG263" s="185">
        <f>IF(N263="zákl. přenesená",J263,0)</f>
        <v>0</v>
      </c>
      <c r="BH263" s="185">
        <f>IF(N263="sníž. přenesená",J263,0)</f>
        <v>0</v>
      </c>
      <c r="BI263" s="185">
        <f>IF(N263="nulová",J263,0)</f>
        <v>0</v>
      </c>
      <c r="BJ263" s="17" t="s">
        <v>89</v>
      </c>
      <c r="BK263" s="185">
        <f>ROUND(I263*H263,2)</f>
        <v>0</v>
      </c>
      <c r="BL263" s="17" t="s">
        <v>158</v>
      </c>
      <c r="BM263" s="184" t="s">
        <v>670</v>
      </c>
    </row>
    <row r="264" s="2" customFormat="1">
      <c r="A264" s="37"/>
      <c r="B264" s="38"/>
      <c r="C264" s="37"/>
      <c r="D264" s="186" t="s">
        <v>160</v>
      </c>
      <c r="E264" s="37"/>
      <c r="F264" s="187" t="s">
        <v>671</v>
      </c>
      <c r="G264" s="37"/>
      <c r="H264" s="37"/>
      <c r="I264" s="188"/>
      <c r="J264" s="37"/>
      <c r="K264" s="37"/>
      <c r="L264" s="38"/>
      <c r="M264" s="189"/>
      <c r="N264" s="190"/>
      <c r="O264" s="71"/>
      <c r="P264" s="71"/>
      <c r="Q264" s="71"/>
      <c r="R264" s="71"/>
      <c r="S264" s="71"/>
      <c r="T264" s="72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7" t="s">
        <v>160</v>
      </c>
      <c r="AU264" s="17" t="s">
        <v>22</v>
      </c>
    </row>
    <row r="265" s="2" customFormat="1">
      <c r="A265" s="37"/>
      <c r="B265" s="38"/>
      <c r="C265" s="37"/>
      <c r="D265" s="191" t="s">
        <v>162</v>
      </c>
      <c r="E265" s="37"/>
      <c r="F265" s="192" t="s">
        <v>636</v>
      </c>
      <c r="G265" s="37"/>
      <c r="H265" s="37"/>
      <c r="I265" s="188"/>
      <c r="J265" s="37"/>
      <c r="K265" s="37"/>
      <c r="L265" s="38"/>
      <c r="M265" s="189"/>
      <c r="N265" s="190"/>
      <c r="O265" s="71"/>
      <c r="P265" s="71"/>
      <c r="Q265" s="71"/>
      <c r="R265" s="71"/>
      <c r="S265" s="71"/>
      <c r="T265" s="72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7" t="s">
        <v>162</v>
      </c>
      <c r="AU265" s="17" t="s">
        <v>22</v>
      </c>
    </row>
    <row r="266" s="13" customFormat="1">
      <c r="A266" s="13"/>
      <c r="B266" s="193"/>
      <c r="C266" s="13"/>
      <c r="D266" s="191" t="s">
        <v>164</v>
      </c>
      <c r="E266" s="194" t="s">
        <v>3</v>
      </c>
      <c r="F266" s="195" t="s">
        <v>637</v>
      </c>
      <c r="G266" s="13"/>
      <c r="H266" s="196">
        <v>138.40799999999999</v>
      </c>
      <c r="I266" s="197"/>
      <c r="J266" s="13"/>
      <c r="K266" s="13"/>
      <c r="L266" s="193"/>
      <c r="M266" s="198"/>
      <c r="N266" s="199"/>
      <c r="O266" s="199"/>
      <c r="P266" s="199"/>
      <c r="Q266" s="199"/>
      <c r="R266" s="199"/>
      <c r="S266" s="199"/>
      <c r="T266" s="20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194" t="s">
        <v>164</v>
      </c>
      <c r="AU266" s="194" t="s">
        <v>22</v>
      </c>
      <c r="AV266" s="13" t="s">
        <v>22</v>
      </c>
      <c r="AW266" s="13" t="s">
        <v>43</v>
      </c>
      <c r="AX266" s="13" t="s">
        <v>82</v>
      </c>
      <c r="AY266" s="194" t="s">
        <v>152</v>
      </c>
    </row>
    <row r="267" s="14" customFormat="1">
      <c r="A267" s="14"/>
      <c r="B267" s="201"/>
      <c r="C267" s="14"/>
      <c r="D267" s="191" t="s">
        <v>164</v>
      </c>
      <c r="E267" s="202" t="s">
        <v>3</v>
      </c>
      <c r="F267" s="203" t="s">
        <v>166</v>
      </c>
      <c r="G267" s="14"/>
      <c r="H267" s="204">
        <v>138.40799999999999</v>
      </c>
      <c r="I267" s="205"/>
      <c r="J267" s="14"/>
      <c r="K267" s="14"/>
      <c r="L267" s="201"/>
      <c r="M267" s="209"/>
      <c r="N267" s="210"/>
      <c r="O267" s="210"/>
      <c r="P267" s="210"/>
      <c r="Q267" s="210"/>
      <c r="R267" s="210"/>
      <c r="S267" s="210"/>
      <c r="T267" s="211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02" t="s">
        <v>164</v>
      </c>
      <c r="AU267" s="202" t="s">
        <v>22</v>
      </c>
      <c r="AV267" s="14" t="s">
        <v>158</v>
      </c>
      <c r="AW267" s="14" t="s">
        <v>43</v>
      </c>
      <c r="AX267" s="14" t="s">
        <v>89</v>
      </c>
      <c r="AY267" s="202" t="s">
        <v>152</v>
      </c>
    </row>
    <row r="268" s="2" customFormat="1" ht="6.96" customHeight="1">
      <c r="A268" s="37"/>
      <c r="B268" s="54"/>
      <c r="C268" s="55"/>
      <c r="D268" s="55"/>
      <c r="E268" s="55"/>
      <c r="F268" s="55"/>
      <c r="G268" s="55"/>
      <c r="H268" s="55"/>
      <c r="I268" s="55"/>
      <c r="J268" s="55"/>
      <c r="K268" s="55"/>
      <c r="L268" s="38"/>
      <c r="M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</row>
  </sheetData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hyperlinks>
    <hyperlink ref="F93" r:id="rId1" display="https://podminky.urs.cz/item/CS_URS_2021_01/113106132"/>
    <hyperlink ref="F98" r:id="rId2" display="https://podminky.urs.cz/item/CS_URS_2021_01/113106132"/>
    <hyperlink ref="F103" r:id="rId3" display="https://podminky.urs.cz/item/CS_URS_2021_01/113106185"/>
    <hyperlink ref="F108" r:id="rId4" display="https://podminky.urs.cz/item/CS_URS_2021_01/113106191"/>
    <hyperlink ref="F113" r:id="rId5" display="https://podminky.urs.cz/item/CS_URS_2021_01/113107224"/>
    <hyperlink ref="F118" r:id="rId6" display="https://podminky.urs.cz/item/CS_URS_2021_01/113107224"/>
    <hyperlink ref="F123" r:id="rId7" display="https://podminky.urs.cz/item/CS_URS_2021_01/113107243"/>
    <hyperlink ref="F128" r:id="rId8" display="https://podminky.urs.cz/item/CS_URS_2021_01/113107243"/>
    <hyperlink ref="F133" r:id="rId9" display="https://podminky.urs.cz/item/CS_URS_2021_01/113107322"/>
    <hyperlink ref="F138" r:id="rId10" display="https://podminky.urs.cz/item/CS_URS_2021_01/113107322"/>
    <hyperlink ref="F143" r:id="rId11" display="https://podminky.urs.cz/item/CS_URS_2021_01/113107322"/>
    <hyperlink ref="F148" r:id="rId12" display="https://podminky.urs.cz/item/CS_URS_2021_01/113107322"/>
    <hyperlink ref="F153" r:id="rId13" display="https://podminky.urs.cz/item/CS_URS_2021_01/113107322"/>
    <hyperlink ref="F158" r:id="rId14" display="https://podminky.urs.cz/item/CS_URS_2021_01/113107323"/>
    <hyperlink ref="F163" r:id="rId15" display="https://podminky.urs.cz/item/CS_URS_2021_01/113107331"/>
    <hyperlink ref="F168" r:id="rId16" display="https://podminky.urs.cz/item/CS_URS_2021_01/113202111"/>
    <hyperlink ref="F173" r:id="rId17" display="https://podminky.urs.cz/item/CS_URS_2021_01/113203111"/>
    <hyperlink ref="F178" r:id="rId18" display="https://podminky.urs.cz/item/CS_URS_2021_01/121151103"/>
    <hyperlink ref="F183" r:id="rId19" display="https://podminky.urs.cz/item/CS_URS_2021_01/162351103"/>
    <hyperlink ref="F194" r:id="rId20" display="https://podminky.urs.cz/item/CS_URS_2021_01/997221551"/>
    <hyperlink ref="F199" r:id="rId21" display="https://podminky.urs.cz/item/CS_URS_2021_01/997221551"/>
    <hyperlink ref="F204" r:id="rId22" display="https://podminky.urs.cz/item/CS_URS_2021_01/997221559"/>
    <hyperlink ref="F209" r:id="rId23" display="https://podminky.urs.cz/item/CS_URS_2021_01/997221559"/>
    <hyperlink ref="F214" r:id="rId24" display="https://podminky.urs.cz/item/CS_URS_2021_01/997221571"/>
    <hyperlink ref="F219" r:id="rId25" display="https://podminky.urs.cz/item/CS_URS_2021_01/997221579"/>
    <hyperlink ref="F224" r:id="rId26" display="https://podminky.urs.cz/item/CS_URS_2021_01/997221611"/>
    <hyperlink ref="F229" r:id="rId27" display="https://podminky.urs.cz/item/CS_URS_2021_01/997221611"/>
    <hyperlink ref="F234" r:id="rId28" display="https://podminky.urs.cz/item/CS_URS_2021_01/997221612"/>
    <hyperlink ref="F239" r:id="rId29" display="https://podminky.urs.cz/item/CS_URS_2021_01/997221615"/>
    <hyperlink ref="F244" r:id="rId30" display="https://podminky.urs.cz/item/CS_URS_2021_01/997221615"/>
    <hyperlink ref="F249" r:id="rId31" display="https://podminky.urs.cz/item/CS_URS_2021_01/997221625"/>
    <hyperlink ref="F254" r:id="rId32" display="https://podminky.urs.cz/item/CS_URS_2021_01/997221655"/>
    <hyperlink ref="F259" r:id="rId33" display="https://podminky.urs.cz/item/CS_URS_2021_01/997221655"/>
    <hyperlink ref="F264" r:id="rId34" display="https://podminky.urs.cz/item/CS_URS_2021_01/997221875"/>
  </hyperlinks>
  <pageMargins left="0.39375" right="0.39375" top="0.39375" bottom="0.39375" header="0" footer="0"/>
  <pageSetup orientation="portrait" blackAndWhite="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1" customFormat="1" ht="12" customHeight="1">
      <c r="B8" s="20"/>
      <c r="D8" s="30" t="s">
        <v>126</v>
      </c>
      <c r="L8" s="20"/>
    </row>
    <row r="9" s="2" customFormat="1" ht="23.25" customHeight="1">
      <c r="A9" s="37"/>
      <c r="B9" s="38"/>
      <c r="C9" s="37"/>
      <c r="D9" s="37"/>
      <c r="E9" s="121" t="s">
        <v>577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0" t="s">
        <v>128</v>
      </c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38"/>
      <c r="C11" s="37"/>
      <c r="D11" s="37"/>
      <c r="E11" s="61" t="s">
        <v>672</v>
      </c>
      <c r="F11" s="37"/>
      <c r="G11" s="37"/>
      <c r="H11" s="37"/>
      <c r="I11" s="37"/>
      <c r="J11" s="37"/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38"/>
      <c r="C13" s="37"/>
      <c r="D13" s="30" t="s">
        <v>19</v>
      </c>
      <c r="E13" s="37"/>
      <c r="F13" s="25" t="s">
        <v>20</v>
      </c>
      <c r="G13" s="37"/>
      <c r="H13" s="37"/>
      <c r="I13" s="30" t="s">
        <v>21</v>
      </c>
      <c r="J13" s="25" t="s">
        <v>22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23</v>
      </c>
      <c r="E14" s="37"/>
      <c r="F14" s="25" t="s">
        <v>24</v>
      </c>
      <c r="G14" s="37"/>
      <c r="H14" s="37"/>
      <c r="I14" s="30" t="s">
        <v>25</v>
      </c>
      <c r="J14" s="63" t="str">
        <f>'Rekapitulace stavby'!AN8</f>
        <v>4. 10. 2021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21.84" customHeight="1">
      <c r="A15" s="37"/>
      <c r="B15" s="38"/>
      <c r="C15" s="37"/>
      <c r="D15" s="24" t="s">
        <v>27</v>
      </c>
      <c r="E15" s="37"/>
      <c r="F15" s="32" t="s">
        <v>28</v>
      </c>
      <c r="G15" s="37"/>
      <c r="H15" s="37"/>
      <c r="I15" s="24" t="s">
        <v>29</v>
      </c>
      <c r="J15" s="32" t="s">
        <v>30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38"/>
      <c r="C16" s="37"/>
      <c r="D16" s="30" t="s">
        <v>31</v>
      </c>
      <c r="E16" s="37"/>
      <c r="F16" s="37"/>
      <c r="G16" s="37"/>
      <c r="H16" s="37"/>
      <c r="I16" s="30" t="s">
        <v>32</v>
      </c>
      <c r="J16" s="25" t="s">
        <v>33</v>
      </c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38"/>
      <c r="C17" s="37"/>
      <c r="D17" s="37"/>
      <c r="E17" s="25" t="s">
        <v>34</v>
      </c>
      <c r="F17" s="37"/>
      <c r="G17" s="37"/>
      <c r="H17" s="37"/>
      <c r="I17" s="30" t="s">
        <v>35</v>
      </c>
      <c r="J17" s="25" t="s">
        <v>36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38"/>
      <c r="C19" s="37"/>
      <c r="D19" s="30" t="s">
        <v>37</v>
      </c>
      <c r="E19" s="37"/>
      <c r="F19" s="37"/>
      <c r="G19" s="37"/>
      <c r="H19" s="37"/>
      <c r="I19" s="30" t="s">
        <v>32</v>
      </c>
      <c r="J19" s="31" t="str">
        <f>'Rekapitulace stavby'!AN13</f>
        <v>Vyplň údaj</v>
      </c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38"/>
      <c r="C20" s="37"/>
      <c r="D20" s="37"/>
      <c r="E20" s="31" t="str">
        <f>'Rekapitulace stavby'!E14</f>
        <v>Vyplň údaj</v>
      </c>
      <c r="F20" s="25"/>
      <c r="G20" s="25"/>
      <c r="H20" s="25"/>
      <c r="I20" s="30" t="s">
        <v>35</v>
      </c>
      <c r="J20" s="31" t="str">
        <f>'Rekapitulace stavby'!AN14</f>
        <v>Vyplň údaj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38"/>
      <c r="C22" s="37"/>
      <c r="D22" s="30" t="s">
        <v>39</v>
      </c>
      <c r="E22" s="37"/>
      <c r="F22" s="37"/>
      <c r="G22" s="37"/>
      <c r="H22" s="37"/>
      <c r="I22" s="30" t="s">
        <v>32</v>
      </c>
      <c r="J22" s="25" t="s">
        <v>40</v>
      </c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38"/>
      <c r="C23" s="37"/>
      <c r="D23" s="37"/>
      <c r="E23" s="25" t="s">
        <v>41</v>
      </c>
      <c r="F23" s="37"/>
      <c r="G23" s="37"/>
      <c r="H23" s="37"/>
      <c r="I23" s="30" t="s">
        <v>35</v>
      </c>
      <c r="J23" s="25" t="s">
        <v>42</v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38"/>
      <c r="C25" s="37"/>
      <c r="D25" s="30" t="s">
        <v>44</v>
      </c>
      <c r="E25" s="37"/>
      <c r="F25" s="37"/>
      <c r="G25" s="37"/>
      <c r="H25" s="37"/>
      <c r="I25" s="30" t="s">
        <v>32</v>
      </c>
      <c r="J25" s="25" t="str">
        <f>IF('Rekapitulace stavby'!AN19="","",'Rekapitulace stavby'!AN19)</f>
        <v/>
      </c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38"/>
      <c r="C26" s="37"/>
      <c r="D26" s="37"/>
      <c r="E26" s="25" t="str">
        <f>IF('Rekapitulace stavby'!E20="","",'Rekapitulace stavby'!E20)</f>
        <v xml:space="preserve"> </v>
      </c>
      <c r="F26" s="37"/>
      <c r="G26" s="37"/>
      <c r="H26" s="37"/>
      <c r="I26" s="30" t="s">
        <v>35</v>
      </c>
      <c r="J26" s="25" t="str">
        <f>IF('Rekapitulace stavby'!AN20="","",'Rekapitulace stavby'!AN20)</f>
        <v/>
      </c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1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38"/>
      <c r="C28" s="37"/>
      <c r="D28" s="30" t="s">
        <v>46</v>
      </c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23"/>
      <c r="B29" s="124"/>
      <c r="C29" s="123"/>
      <c r="D29" s="123"/>
      <c r="E29" s="35" t="s">
        <v>3</v>
      </c>
      <c r="F29" s="35"/>
      <c r="G29" s="35"/>
      <c r="H29" s="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26" t="s">
        <v>48</v>
      </c>
      <c r="E32" s="37"/>
      <c r="F32" s="37"/>
      <c r="G32" s="37"/>
      <c r="H32" s="37"/>
      <c r="I32" s="37"/>
      <c r="J32" s="89">
        <f>ROUND(J91, 2)</f>
        <v>0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83"/>
      <c r="E33" s="83"/>
      <c r="F33" s="83"/>
      <c r="G33" s="83"/>
      <c r="H33" s="83"/>
      <c r="I33" s="83"/>
      <c r="J33" s="83"/>
      <c r="K33" s="83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50</v>
      </c>
      <c r="G34" s="37"/>
      <c r="H34" s="37"/>
      <c r="I34" s="42" t="s">
        <v>49</v>
      </c>
      <c r="J34" s="42" t="s">
        <v>51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27" t="s">
        <v>52</v>
      </c>
      <c r="E35" s="30" t="s">
        <v>53</v>
      </c>
      <c r="F35" s="128">
        <f>ROUND((SUM(BE91:BE340)),  2)</f>
        <v>0</v>
      </c>
      <c r="G35" s="37"/>
      <c r="H35" s="37"/>
      <c r="I35" s="129">
        <v>0.20999999999999999</v>
      </c>
      <c r="J35" s="128">
        <f>ROUND(((SUM(BE91:BE340))*I35),  2)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30" t="s">
        <v>54</v>
      </c>
      <c r="F36" s="128">
        <f>ROUND((SUM(BF91:BF340)),  2)</f>
        <v>0</v>
      </c>
      <c r="G36" s="37"/>
      <c r="H36" s="37"/>
      <c r="I36" s="129">
        <v>0.14999999999999999</v>
      </c>
      <c r="J36" s="128">
        <f>ROUND(((SUM(BF91:BF340))*I36),  2)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55</v>
      </c>
      <c r="F37" s="128">
        <f>ROUND((SUM(BG91:BG340)),  2)</f>
        <v>0</v>
      </c>
      <c r="G37" s="37"/>
      <c r="H37" s="37"/>
      <c r="I37" s="129">
        <v>0.20999999999999999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0" t="s">
        <v>56</v>
      </c>
      <c r="F38" s="128">
        <f>ROUND((SUM(BH91:BH340)),  2)</f>
        <v>0</v>
      </c>
      <c r="G38" s="37"/>
      <c r="H38" s="37"/>
      <c r="I38" s="129">
        <v>0.14999999999999999</v>
      </c>
      <c r="J38" s="128">
        <f>0</f>
        <v>0</v>
      </c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30" t="s">
        <v>57</v>
      </c>
      <c r="F39" s="128">
        <f>ROUND((SUM(BI91:BI340)),  2)</f>
        <v>0</v>
      </c>
      <c r="G39" s="37"/>
      <c r="H39" s="37"/>
      <c r="I39" s="129">
        <v>0</v>
      </c>
      <c r="J39" s="128">
        <f>0</f>
        <v>0</v>
      </c>
      <c r="K39" s="37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0"/>
      <c r="D41" s="131" t="s">
        <v>58</v>
      </c>
      <c r="E41" s="75"/>
      <c r="F41" s="75"/>
      <c r="G41" s="132" t="s">
        <v>59</v>
      </c>
      <c r="H41" s="133" t="s">
        <v>60</v>
      </c>
      <c r="I41" s="75"/>
      <c r="J41" s="134">
        <f>SUM(J32:J39)</f>
        <v>0</v>
      </c>
      <c r="K41" s="135"/>
      <c r="L41" s="12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2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hidden="1" s="2" customFormat="1" ht="6.96" customHeight="1">
      <c r="A46" s="3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24.96" customHeight="1">
      <c r="A47" s="37"/>
      <c r="B47" s="38"/>
      <c r="C47" s="21" t="s">
        <v>130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17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26.25" customHeight="1">
      <c r="A50" s="37"/>
      <c r="B50" s="38"/>
      <c r="C50" s="37"/>
      <c r="D50" s="37"/>
      <c r="E50" s="121" t="str">
        <f>E7</f>
        <v>Nový Bydžov - rekonstrukce ul. Metličanská II. a III. etapa A (vlevo ve směru staničení)</v>
      </c>
      <c r="F50" s="30"/>
      <c r="G50" s="30"/>
      <c r="H50" s="30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1" customFormat="1" ht="12" customHeight="1">
      <c r="B51" s="20"/>
      <c r="C51" s="30" t="s">
        <v>126</v>
      </c>
      <c r="L51" s="20"/>
    </row>
    <row r="52" hidden="1" s="2" customFormat="1" ht="23.25" customHeight="1">
      <c r="A52" s="37"/>
      <c r="B52" s="38"/>
      <c r="C52" s="37"/>
      <c r="D52" s="37"/>
      <c r="E52" s="121" t="s">
        <v>577</v>
      </c>
      <c r="F52" s="37"/>
      <c r="G52" s="37"/>
      <c r="H52" s="37"/>
      <c r="I52" s="37"/>
      <c r="J52" s="37"/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12" customHeight="1">
      <c r="A53" s="37"/>
      <c r="B53" s="38"/>
      <c r="C53" s="30" t="s">
        <v>128</v>
      </c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6.5" customHeight="1">
      <c r="A54" s="37"/>
      <c r="B54" s="38"/>
      <c r="C54" s="37"/>
      <c r="D54" s="37"/>
      <c r="E54" s="61" t="str">
        <f>E11</f>
        <v>2021_27_02_b - b - návrh</v>
      </c>
      <c r="F54" s="37"/>
      <c r="G54" s="37"/>
      <c r="H54" s="37"/>
      <c r="I54" s="37"/>
      <c r="J54" s="37"/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6.96" customHeight="1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2" customHeight="1">
      <c r="A56" s="37"/>
      <c r="B56" s="38"/>
      <c r="C56" s="30" t="s">
        <v>23</v>
      </c>
      <c r="D56" s="37"/>
      <c r="E56" s="37"/>
      <c r="F56" s="25" t="str">
        <f>F14</f>
        <v>Nový Bydžov</v>
      </c>
      <c r="G56" s="37"/>
      <c r="H56" s="37"/>
      <c r="I56" s="30" t="s">
        <v>25</v>
      </c>
      <c r="J56" s="63" t="str">
        <f>IF(J14="","",J14)</f>
        <v>4. 10. 2021</v>
      </c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6.96" customHeight="1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5.15" customHeight="1">
      <c r="A58" s="37"/>
      <c r="B58" s="38"/>
      <c r="C58" s="30" t="s">
        <v>31</v>
      </c>
      <c r="D58" s="37"/>
      <c r="E58" s="37"/>
      <c r="F58" s="25" t="str">
        <f>E17</f>
        <v>Město Nový Bydžov</v>
      </c>
      <c r="G58" s="37"/>
      <c r="H58" s="37"/>
      <c r="I58" s="30" t="s">
        <v>39</v>
      </c>
      <c r="J58" s="35" t="str">
        <f>E23</f>
        <v>VIAPROJEKT s.r.o.</v>
      </c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15.15" customHeight="1">
      <c r="A59" s="37"/>
      <c r="B59" s="38"/>
      <c r="C59" s="30" t="s">
        <v>37</v>
      </c>
      <c r="D59" s="37"/>
      <c r="E59" s="37"/>
      <c r="F59" s="25" t="str">
        <f>IF(E20="","",E20)</f>
        <v>Vyplň údaj</v>
      </c>
      <c r="G59" s="37"/>
      <c r="H59" s="37"/>
      <c r="I59" s="30" t="s">
        <v>44</v>
      </c>
      <c r="J59" s="35" t="str">
        <f>E26</f>
        <v xml:space="preserve"> 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idden="1" s="2" customFormat="1" ht="10.32" customHeight="1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122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idden="1" s="2" customFormat="1" ht="29.28" customHeight="1">
      <c r="A61" s="37"/>
      <c r="B61" s="38"/>
      <c r="C61" s="136" t="s">
        <v>131</v>
      </c>
      <c r="D61" s="130"/>
      <c r="E61" s="130"/>
      <c r="F61" s="130"/>
      <c r="G61" s="130"/>
      <c r="H61" s="130"/>
      <c r="I61" s="130"/>
      <c r="J61" s="137" t="s">
        <v>132</v>
      </c>
      <c r="K61" s="130"/>
      <c r="L61" s="12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 s="2" customFormat="1" ht="10.32" customHeight="1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122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idden="1" s="2" customFormat="1" ht="22.8" customHeight="1">
      <c r="A63" s="37"/>
      <c r="B63" s="38"/>
      <c r="C63" s="138" t="s">
        <v>80</v>
      </c>
      <c r="D63" s="37"/>
      <c r="E63" s="37"/>
      <c r="F63" s="37"/>
      <c r="G63" s="37"/>
      <c r="H63" s="37"/>
      <c r="I63" s="37"/>
      <c r="J63" s="89">
        <f>J91</f>
        <v>0</v>
      </c>
      <c r="K63" s="37"/>
      <c r="L63" s="122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7" t="s">
        <v>133</v>
      </c>
    </row>
    <row r="64" hidden="1" s="9" customFormat="1" ht="24.96" customHeight="1">
      <c r="A64" s="9"/>
      <c r="B64" s="139"/>
      <c r="C64" s="9"/>
      <c r="D64" s="140" t="s">
        <v>134</v>
      </c>
      <c r="E64" s="141"/>
      <c r="F64" s="141"/>
      <c r="G64" s="141"/>
      <c r="H64" s="141"/>
      <c r="I64" s="141"/>
      <c r="J64" s="142">
        <f>J92</f>
        <v>0</v>
      </c>
      <c r="K64" s="9"/>
      <c r="L64" s="13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43"/>
      <c r="C65" s="10"/>
      <c r="D65" s="144" t="s">
        <v>135</v>
      </c>
      <c r="E65" s="145"/>
      <c r="F65" s="145"/>
      <c r="G65" s="145"/>
      <c r="H65" s="145"/>
      <c r="I65" s="145"/>
      <c r="J65" s="146">
        <f>J93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340</v>
      </c>
      <c r="E66" s="145"/>
      <c r="F66" s="145"/>
      <c r="G66" s="145"/>
      <c r="H66" s="145"/>
      <c r="I66" s="145"/>
      <c r="J66" s="146">
        <f>J169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43"/>
      <c r="C67" s="10"/>
      <c r="D67" s="144" t="s">
        <v>341</v>
      </c>
      <c r="E67" s="145"/>
      <c r="F67" s="145"/>
      <c r="G67" s="145"/>
      <c r="H67" s="145"/>
      <c r="I67" s="145"/>
      <c r="J67" s="146">
        <f>J225</f>
        <v>0</v>
      </c>
      <c r="K67" s="10"/>
      <c r="L67" s="14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43"/>
      <c r="C68" s="10"/>
      <c r="D68" s="144" t="s">
        <v>342</v>
      </c>
      <c r="E68" s="145"/>
      <c r="F68" s="145"/>
      <c r="G68" s="145"/>
      <c r="H68" s="145"/>
      <c r="I68" s="145"/>
      <c r="J68" s="146">
        <f>J240</f>
        <v>0</v>
      </c>
      <c r="K68" s="10"/>
      <c r="L68" s="14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43"/>
      <c r="C69" s="10"/>
      <c r="D69" s="144" t="s">
        <v>343</v>
      </c>
      <c r="E69" s="145"/>
      <c r="F69" s="145"/>
      <c r="G69" s="145"/>
      <c r="H69" s="145"/>
      <c r="I69" s="145"/>
      <c r="J69" s="146">
        <f>J336</f>
        <v>0</v>
      </c>
      <c r="K69" s="10"/>
      <c r="L69" s="14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2" customFormat="1" ht="21.84" customHeight="1">
      <c r="A70" s="37"/>
      <c r="B70" s="38"/>
      <c r="C70" s="37"/>
      <c r="D70" s="37"/>
      <c r="E70" s="37"/>
      <c r="F70" s="37"/>
      <c r="G70" s="37"/>
      <c r="H70" s="37"/>
      <c r="I70" s="37"/>
      <c r="J70" s="37"/>
      <c r="K70" s="37"/>
      <c r="L70" s="122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hidden="1" s="2" customFormat="1" ht="6.96" customHeight="1">
      <c r="A71" s="37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122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hidden="1"/>
    <row r="73" hidden="1"/>
    <row r="74" hidden="1"/>
    <row r="75" s="2" customFormat="1" ht="6.96" customHeight="1">
      <c r="A75" s="37"/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12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24.96" customHeight="1">
      <c r="A76" s="37"/>
      <c r="B76" s="38"/>
      <c r="C76" s="21" t="s">
        <v>137</v>
      </c>
      <c r="D76" s="37"/>
      <c r="E76" s="37"/>
      <c r="F76" s="37"/>
      <c r="G76" s="37"/>
      <c r="H76" s="37"/>
      <c r="I76" s="37"/>
      <c r="J76" s="37"/>
      <c r="K76" s="3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6.96" customHeight="1">
      <c r="A77" s="37"/>
      <c r="B77" s="38"/>
      <c r="C77" s="37"/>
      <c r="D77" s="37"/>
      <c r="E77" s="37"/>
      <c r="F77" s="37"/>
      <c r="G77" s="37"/>
      <c r="H77" s="37"/>
      <c r="I77" s="37"/>
      <c r="J77" s="37"/>
      <c r="K77" s="37"/>
      <c r="L77" s="12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12" customHeight="1">
      <c r="A78" s="37"/>
      <c r="B78" s="38"/>
      <c r="C78" s="30" t="s">
        <v>17</v>
      </c>
      <c r="D78" s="37"/>
      <c r="E78" s="37"/>
      <c r="F78" s="37"/>
      <c r="G78" s="37"/>
      <c r="H78" s="37"/>
      <c r="I78" s="37"/>
      <c r="J78" s="37"/>
      <c r="K78" s="37"/>
      <c r="L78" s="122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26.25" customHeight="1">
      <c r="A79" s="37"/>
      <c r="B79" s="38"/>
      <c r="C79" s="37"/>
      <c r="D79" s="37"/>
      <c r="E79" s="121" t="str">
        <f>E7</f>
        <v>Nový Bydžov - rekonstrukce ul. Metličanská II. a III. etapa A (vlevo ve směru staničení)</v>
      </c>
      <c r="F79" s="30"/>
      <c r="G79" s="30"/>
      <c r="H79" s="30"/>
      <c r="I79" s="37"/>
      <c r="J79" s="37"/>
      <c r="K79" s="37"/>
      <c r="L79" s="12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" customFormat="1" ht="12" customHeight="1">
      <c r="B80" s="20"/>
      <c r="C80" s="30" t="s">
        <v>126</v>
      </c>
      <c r="L80" s="20"/>
    </row>
    <row r="81" s="2" customFormat="1" ht="23.25" customHeight="1">
      <c r="A81" s="37"/>
      <c r="B81" s="38"/>
      <c r="C81" s="37"/>
      <c r="D81" s="37"/>
      <c r="E81" s="121" t="s">
        <v>577</v>
      </c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12" customHeight="1">
      <c r="A82" s="37"/>
      <c r="B82" s="38"/>
      <c r="C82" s="30" t="s">
        <v>128</v>
      </c>
      <c r="D82" s="37"/>
      <c r="E82" s="37"/>
      <c r="F82" s="37"/>
      <c r="G82" s="37"/>
      <c r="H82" s="37"/>
      <c r="I82" s="37"/>
      <c r="J82" s="37"/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16.5" customHeight="1">
      <c r="A83" s="37"/>
      <c r="B83" s="38"/>
      <c r="C83" s="37"/>
      <c r="D83" s="37"/>
      <c r="E83" s="61" t="str">
        <f>E11</f>
        <v>2021_27_02_b - b - návrh</v>
      </c>
      <c r="F83" s="37"/>
      <c r="G83" s="37"/>
      <c r="H83" s="37"/>
      <c r="I83" s="37"/>
      <c r="J83" s="37"/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6.96" customHeight="1">
      <c r="A84" s="37"/>
      <c r="B84" s="38"/>
      <c r="C84" s="37"/>
      <c r="D84" s="37"/>
      <c r="E84" s="37"/>
      <c r="F84" s="37"/>
      <c r="G84" s="37"/>
      <c r="H84" s="37"/>
      <c r="I84" s="37"/>
      <c r="J84" s="37"/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2" customHeight="1">
      <c r="A85" s="37"/>
      <c r="B85" s="38"/>
      <c r="C85" s="30" t="s">
        <v>23</v>
      </c>
      <c r="D85" s="37"/>
      <c r="E85" s="37"/>
      <c r="F85" s="25" t="str">
        <f>F14</f>
        <v>Nový Bydžov</v>
      </c>
      <c r="G85" s="37"/>
      <c r="H85" s="37"/>
      <c r="I85" s="30" t="s">
        <v>25</v>
      </c>
      <c r="J85" s="63" t="str">
        <f>IF(J14="","",J14)</f>
        <v>4. 10. 2021</v>
      </c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15" customHeight="1">
      <c r="A87" s="37"/>
      <c r="B87" s="38"/>
      <c r="C87" s="30" t="s">
        <v>31</v>
      </c>
      <c r="D87" s="37"/>
      <c r="E87" s="37"/>
      <c r="F87" s="25" t="str">
        <f>E17</f>
        <v>Město Nový Bydžov</v>
      </c>
      <c r="G87" s="37"/>
      <c r="H87" s="37"/>
      <c r="I87" s="30" t="s">
        <v>39</v>
      </c>
      <c r="J87" s="35" t="str">
        <f>E23</f>
        <v>VIAPROJEKT s.r.o.</v>
      </c>
      <c r="K87" s="37"/>
      <c r="L87" s="12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5.15" customHeight="1">
      <c r="A88" s="37"/>
      <c r="B88" s="38"/>
      <c r="C88" s="30" t="s">
        <v>37</v>
      </c>
      <c r="D88" s="37"/>
      <c r="E88" s="37"/>
      <c r="F88" s="25" t="str">
        <f>IF(E20="","",E20)</f>
        <v>Vyplň údaj</v>
      </c>
      <c r="G88" s="37"/>
      <c r="H88" s="37"/>
      <c r="I88" s="30" t="s">
        <v>44</v>
      </c>
      <c r="J88" s="35" t="str">
        <f>E26</f>
        <v xml:space="preserve"> </v>
      </c>
      <c r="K88" s="37"/>
      <c r="L88" s="12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0.32" customHeight="1">
      <c r="A89" s="37"/>
      <c r="B89" s="38"/>
      <c r="C89" s="37"/>
      <c r="D89" s="37"/>
      <c r="E89" s="37"/>
      <c r="F89" s="37"/>
      <c r="G89" s="37"/>
      <c r="H89" s="37"/>
      <c r="I89" s="37"/>
      <c r="J89" s="37"/>
      <c r="K89" s="37"/>
      <c r="L89" s="12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11" customFormat="1" ht="29.28" customHeight="1">
      <c r="A90" s="147"/>
      <c r="B90" s="148"/>
      <c r="C90" s="149" t="s">
        <v>138</v>
      </c>
      <c r="D90" s="150" t="s">
        <v>67</v>
      </c>
      <c r="E90" s="150" t="s">
        <v>63</v>
      </c>
      <c r="F90" s="150" t="s">
        <v>64</v>
      </c>
      <c r="G90" s="150" t="s">
        <v>139</v>
      </c>
      <c r="H90" s="150" t="s">
        <v>140</v>
      </c>
      <c r="I90" s="150" t="s">
        <v>141</v>
      </c>
      <c r="J90" s="151" t="s">
        <v>132</v>
      </c>
      <c r="K90" s="152" t="s">
        <v>142</v>
      </c>
      <c r="L90" s="153"/>
      <c r="M90" s="79" t="s">
        <v>3</v>
      </c>
      <c r="N90" s="80" t="s">
        <v>52</v>
      </c>
      <c r="O90" s="80" t="s">
        <v>143</v>
      </c>
      <c r="P90" s="80" t="s">
        <v>144</v>
      </c>
      <c r="Q90" s="80" t="s">
        <v>145</v>
      </c>
      <c r="R90" s="80" t="s">
        <v>146</v>
      </c>
      <c r="S90" s="80" t="s">
        <v>147</v>
      </c>
      <c r="T90" s="81" t="s">
        <v>148</v>
      </c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</row>
    <row r="91" s="2" customFormat="1" ht="22.8" customHeight="1">
      <c r="A91" s="37"/>
      <c r="B91" s="38"/>
      <c r="C91" s="86" t="s">
        <v>149</v>
      </c>
      <c r="D91" s="37"/>
      <c r="E91" s="37"/>
      <c r="F91" s="37"/>
      <c r="G91" s="37"/>
      <c r="H91" s="37"/>
      <c r="I91" s="37"/>
      <c r="J91" s="154">
        <f>BK91</f>
        <v>0</v>
      </c>
      <c r="K91" s="37"/>
      <c r="L91" s="38"/>
      <c r="M91" s="82"/>
      <c r="N91" s="67"/>
      <c r="O91" s="83"/>
      <c r="P91" s="155">
        <f>P92</f>
        <v>0</v>
      </c>
      <c r="Q91" s="83"/>
      <c r="R91" s="155">
        <f>R92</f>
        <v>176.18393400000002</v>
      </c>
      <c r="S91" s="83"/>
      <c r="T91" s="156">
        <f>T92</f>
        <v>0.16600000000000001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T91" s="17" t="s">
        <v>81</v>
      </c>
      <c r="AU91" s="17" t="s">
        <v>133</v>
      </c>
      <c r="BK91" s="157">
        <f>BK92</f>
        <v>0</v>
      </c>
    </row>
    <row r="92" s="12" customFormat="1" ht="25.92" customHeight="1">
      <c r="A92" s="12"/>
      <c r="B92" s="158"/>
      <c r="C92" s="12"/>
      <c r="D92" s="159" t="s">
        <v>81</v>
      </c>
      <c r="E92" s="160" t="s">
        <v>150</v>
      </c>
      <c r="F92" s="160" t="s">
        <v>151</v>
      </c>
      <c r="G92" s="12"/>
      <c r="H92" s="12"/>
      <c r="I92" s="161"/>
      <c r="J92" s="162">
        <f>BK92</f>
        <v>0</v>
      </c>
      <c r="K92" s="12"/>
      <c r="L92" s="158"/>
      <c r="M92" s="163"/>
      <c r="N92" s="164"/>
      <c r="O92" s="164"/>
      <c r="P92" s="165">
        <f>P93+P169+P225+P240+P336</f>
        <v>0</v>
      </c>
      <c r="Q92" s="164"/>
      <c r="R92" s="165">
        <f>R93+R169+R225+R240+R336</f>
        <v>176.18393400000002</v>
      </c>
      <c r="S92" s="164"/>
      <c r="T92" s="166">
        <f>T93+T169+T225+T240+T336</f>
        <v>0.16600000000000001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59" t="s">
        <v>89</v>
      </c>
      <c r="AT92" s="167" t="s">
        <v>81</v>
      </c>
      <c r="AU92" s="167" t="s">
        <v>82</v>
      </c>
      <c r="AY92" s="159" t="s">
        <v>152</v>
      </c>
      <c r="BK92" s="168">
        <f>BK93+BK169+BK225+BK240+BK336</f>
        <v>0</v>
      </c>
    </row>
    <row r="93" s="12" customFormat="1" ht="22.8" customHeight="1">
      <c r="A93" s="12"/>
      <c r="B93" s="158"/>
      <c r="C93" s="12"/>
      <c r="D93" s="159" t="s">
        <v>81</v>
      </c>
      <c r="E93" s="169" t="s">
        <v>89</v>
      </c>
      <c r="F93" s="169" t="s">
        <v>153</v>
      </c>
      <c r="G93" s="12"/>
      <c r="H93" s="12"/>
      <c r="I93" s="161"/>
      <c r="J93" s="170">
        <f>BK93</f>
        <v>0</v>
      </c>
      <c r="K93" s="12"/>
      <c r="L93" s="158"/>
      <c r="M93" s="163"/>
      <c r="N93" s="164"/>
      <c r="O93" s="164"/>
      <c r="P93" s="165">
        <f>SUM(P94:P168)</f>
        <v>0</v>
      </c>
      <c r="Q93" s="164"/>
      <c r="R93" s="165">
        <f>SUM(R94:R168)</f>
        <v>0</v>
      </c>
      <c r="S93" s="164"/>
      <c r="T93" s="166">
        <f>SUM(T94:T168)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59" t="s">
        <v>89</v>
      </c>
      <c r="AT93" s="167" t="s">
        <v>81</v>
      </c>
      <c r="AU93" s="167" t="s">
        <v>89</v>
      </c>
      <c r="AY93" s="159" t="s">
        <v>152</v>
      </c>
      <c r="BK93" s="168">
        <f>SUM(BK94:BK168)</f>
        <v>0</v>
      </c>
    </row>
    <row r="94" s="2" customFormat="1" ht="33" customHeight="1">
      <c r="A94" s="37"/>
      <c r="B94" s="171"/>
      <c r="C94" s="172" t="s">
        <v>89</v>
      </c>
      <c r="D94" s="172" t="s">
        <v>154</v>
      </c>
      <c r="E94" s="173" t="s">
        <v>346</v>
      </c>
      <c r="F94" s="174" t="s">
        <v>347</v>
      </c>
      <c r="G94" s="175" t="s">
        <v>251</v>
      </c>
      <c r="H94" s="176">
        <v>340</v>
      </c>
      <c r="I94" s="177"/>
      <c r="J94" s="178">
        <f>ROUND(I94*H94,2)</f>
        <v>0</v>
      </c>
      <c r="K94" s="179"/>
      <c r="L94" s="38"/>
      <c r="M94" s="180" t="s">
        <v>3</v>
      </c>
      <c r="N94" s="181" t="s">
        <v>53</v>
      </c>
      <c r="O94" s="71"/>
      <c r="P94" s="182">
        <f>O94*H94</f>
        <v>0</v>
      </c>
      <c r="Q94" s="182">
        <v>0</v>
      </c>
      <c r="R94" s="182">
        <f>Q94*H94</f>
        <v>0</v>
      </c>
      <c r="S94" s="182">
        <v>0</v>
      </c>
      <c r="T94" s="183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4" t="s">
        <v>158</v>
      </c>
      <c r="AT94" s="184" t="s">
        <v>154</v>
      </c>
      <c r="AU94" s="184" t="s">
        <v>22</v>
      </c>
      <c r="AY94" s="17" t="s">
        <v>152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17" t="s">
        <v>89</v>
      </c>
      <c r="BK94" s="185">
        <f>ROUND(I94*H94,2)</f>
        <v>0</v>
      </c>
      <c r="BL94" s="17" t="s">
        <v>158</v>
      </c>
      <c r="BM94" s="184" t="s">
        <v>673</v>
      </c>
    </row>
    <row r="95" s="2" customFormat="1">
      <c r="A95" s="37"/>
      <c r="B95" s="38"/>
      <c r="C95" s="37"/>
      <c r="D95" s="186" t="s">
        <v>160</v>
      </c>
      <c r="E95" s="37"/>
      <c r="F95" s="187" t="s">
        <v>349</v>
      </c>
      <c r="G95" s="37"/>
      <c r="H95" s="37"/>
      <c r="I95" s="188"/>
      <c r="J95" s="37"/>
      <c r="K95" s="37"/>
      <c r="L95" s="38"/>
      <c r="M95" s="189"/>
      <c r="N95" s="190"/>
      <c r="O95" s="71"/>
      <c r="P95" s="71"/>
      <c r="Q95" s="71"/>
      <c r="R95" s="71"/>
      <c r="S95" s="71"/>
      <c r="T95" s="72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T95" s="17" t="s">
        <v>160</v>
      </c>
      <c r="AU95" s="17" t="s">
        <v>22</v>
      </c>
    </row>
    <row r="96" s="2" customFormat="1">
      <c r="A96" s="37"/>
      <c r="B96" s="38"/>
      <c r="C96" s="37"/>
      <c r="D96" s="191" t="s">
        <v>162</v>
      </c>
      <c r="E96" s="37"/>
      <c r="F96" s="192" t="s">
        <v>350</v>
      </c>
      <c r="G96" s="37"/>
      <c r="H96" s="37"/>
      <c r="I96" s="188"/>
      <c r="J96" s="37"/>
      <c r="K96" s="37"/>
      <c r="L96" s="38"/>
      <c r="M96" s="189"/>
      <c r="N96" s="190"/>
      <c r="O96" s="71"/>
      <c r="P96" s="71"/>
      <c r="Q96" s="71"/>
      <c r="R96" s="71"/>
      <c r="S96" s="71"/>
      <c r="T96" s="72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T96" s="17" t="s">
        <v>162</v>
      </c>
      <c r="AU96" s="17" t="s">
        <v>22</v>
      </c>
    </row>
    <row r="97" s="13" customFormat="1">
      <c r="A97" s="13"/>
      <c r="B97" s="193"/>
      <c r="C97" s="13"/>
      <c r="D97" s="191" t="s">
        <v>164</v>
      </c>
      <c r="E97" s="194" t="s">
        <v>3</v>
      </c>
      <c r="F97" s="195" t="s">
        <v>674</v>
      </c>
      <c r="G97" s="13"/>
      <c r="H97" s="196">
        <v>340</v>
      </c>
      <c r="I97" s="197"/>
      <c r="J97" s="13"/>
      <c r="K97" s="13"/>
      <c r="L97" s="193"/>
      <c r="M97" s="198"/>
      <c r="N97" s="199"/>
      <c r="O97" s="199"/>
      <c r="P97" s="199"/>
      <c r="Q97" s="199"/>
      <c r="R97" s="199"/>
      <c r="S97" s="199"/>
      <c r="T97" s="200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194" t="s">
        <v>164</v>
      </c>
      <c r="AU97" s="194" t="s">
        <v>22</v>
      </c>
      <c r="AV97" s="13" t="s">
        <v>22</v>
      </c>
      <c r="AW97" s="13" t="s">
        <v>43</v>
      </c>
      <c r="AX97" s="13" t="s">
        <v>82</v>
      </c>
      <c r="AY97" s="194" t="s">
        <v>152</v>
      </c>
    </row>
    <row r="98" s="14" customFormat="1">
      <c r="A98" s="14"/>
      <c r="B98" s="201"/>
      <c r="C98" s="14"/>
      <c r="D98" s="191" t="s">
        <v>164</v>
      </c>
      <c r="E98" s="202" t="s">
        <v>3</v>
      </c>
      <c r="F98" s="203" t="s">
        <v>166</v>
      </c>
      <c r="G98" s="14"/>
      <c r="H98" s="204">
        <v>340</v>
      </c>
      <c r="I98" s="205"/>
      <c r="J98" s="14"/>
      <c r="K98" s="14"/>
      <c r="L98" s="201"/>
      <c r="M98" s="206"/>
      <c r="N98" s="207"/>
      <c r="O98" s="207"/>
      <c r="P98" s="207"/>
      <c r="Q98" s="207"/>
      <c r="R98" s="207"/>
      <c r="S98" s="207"/>
      <c r="T98" s="208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02" t="s">
        <v>164</v>
      </c>
      <c r="AU98" s="202" t="s">
        <v>22</v>
      </c>
      <c r="AV98" s="14" t="s">
        <v>158</v>
      </c>
      <c r="AW98" s="14" t="s">
        <v>43</v>
      </c>
      <c r="AX98" s="14" t="s">
        <v>89</v>
      </c>
      <c r="AY98" s="202" t="s">
        <v>152</v>
      </c>
    </row>
    <row r="99" s="2" customFormat="1" ht="33" customHeight="1">
      <c r="A99" s="37"/>
      <c r="B99" s="171"/>
      <c r="C99" s="172" t="s">
        <v>22</v>
      </c>
      <c r="D99" s="172" t="s">
        <v>154</v>
      </c>
      <c r="E99" s="173" t="s">
        <v>352</v>
      </c>
      <c r="F99" s="174" t="s">
        <v>353</v>
      </c>
      <c r="G99" s="175" t="s">
        <v>251</v>
      </c>
      <c r="H99" s="176">
        <v>2</v>
      </c>
      <c r="I99" s="177"/>
      <c r="J99" s="178">
        <f>ROUND(I99*H99,2)</f>
        <v>0</v>
      </c>
      <c r="K99" s="179"/>
      <c r="L99" s="38"/>
      <c r="M99" s="180" t="s">
        <v>3</v>
      </c>
      <c r="N99" s="181" t="s">
        <v>53</v>
      </c>
      <c r="O99" s="71"/>
      <c r="P99" s="182">
        <f>O99*H99</f>
        <v>0</v>
      </c>
      <c r="Q99" s="182">
        <v>0</v>
      </c>
      <c r="R99" s="182">
        <f>Q99*H99</f>
        <v>0</v>
      </c>
      <c r="S99" s="182">
        <v>0</v>
      </c>
      <c r="T99" s="183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4" t="s">
        <v>158</v>
      </c>
      <c r="AT99" s="184" t="s">
        <v>154</v>
      </c>
      <c r="AU99" s="184" t="s">
        <v>22</v>
      </c>
      <c r="AY99" s="17" t="s">
        <v>152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7" t="s">
        <v>89</v>
      </c>
      <c r="BK99" s="185">
        <f>ROUND(I99*H99,2)</f>
        <v>0</v>
      </c>
      <c r="BL99" s="17" t="s">
        <v>158</v>
      </c>
      <c r="BM99" s="184" t="s">
        <v>675</v>
      </c>
    </row>
    <row r="100" s="2" customFormat="1">
      <c r="A100" s="37"/>
      <c r="B100" s="38"/>
      <c r="C100" s="37"/>
      <c r="D100" s="186" t="s">
        <v>160</v>
      </c>
      <c r="E100" s="37"/>
      <c r="F100" s="187" t="s">
        <v>355</v>
      </c>
      <c r="G100" s="37"/>
      <c r="H100" s="37"/>
      <c r="I100" s="188"/>
      <c r="J100" s="37"/>
      <c r="K100" s="37"/>
      <c r="L100" s="38"/>
      <c r="M100" s="189"/>
      <c r="N100" s="190"/>
      <c r="O100" s="71"/>
      <c r="P100" s="71"/>
      <c r="Q100" s="71"/>
      <c r="R100" s="71"/>
      <c r="S100" s="71"/>
      <c r="T100" s="72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7" t="s">
        <v>160</v>
      </c>
      <c r="AU100" s="17" t="s">
        <v>22</v>
      </c>
    </row>
    <row r="101" s="2" customFormat="1">
      <c r="A101" s="37"/>
      <c r="B101" s="38"/>
      <c r="C101" s="37"/>
      <c r="D101" s="191" t="s">
        <v>162</v>
      </c>
      <c r="E101" s="37"/>
      <c r="F101" s="192" t="s">
        <v>356</v>
      </c>
      <c r="G101" s="37"/>
      <c r="H101" s="37"/>
      <c r="I101" s="188"/>
      <c r="J101" s="37"/>
      <c r="K101" s="37"/>
      <c r="L101" s="38"/>
      <c r="M101" s="189"/>
      <c r="N101" s="190"/>
      <c r="O101" s="71"/>
      <c r="P101" s="71"/>
      <c r="Q101" s="71"/>
      <c r="R101" s="71"/>
      <c r="S101" s="71"/>
      <c r="T101" s="72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T101" s="17" t="s">
        <v>162</v>
      </c>
      <c r="AU101" s="17" t="s">
        <v>22</v>
      </c>
    </row>
    <row r="102" s="13" customFormat="1">
      <c r="A102" s="13"/>
      <c r="B102" s="193"/>
      <c r="C102" s="13"/>
      <c r="D102" s="191" t="s">
        <v>164</v>
      </c>
      <c r="E102" s="194" t="s">
        <v>3</v>
      </c>
      <c r="F102" s="195" t="s">
        <v>22</v>
      </c>
      <c r="G102" s="13"/>
      <c r="H102" s="196">
        <v>2</v>
      </c>
      <c r="I102" s="197"/>
      <c r="J102" s="13"/>
      <c r="K102" s="13"/>
      <c r="L102" s="193"/>
      <c r="M102" s="198"/>
      <c r="N102" s="199"/>
      <c r="O102" s="199"/>
      <c r="P102" s="199"/>
      <c r="Q102" s="199"/>
      <c r="R102" s="199"/>
      <c r="S102" s="199"/>
      <c r="T102" s="200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194" t="s">
        <v>164</v>
      </c>
      <c r="AU102" s="194" t="s">
        <v>22</v>
      </c>
      <c r="AV102" s="13" t="s">
        <v>22</v>
      </c>
      <c r="AW102" s="13" t="s">
        <v>43</v>
      </c>
      <c r="AX102" s="13" t="s">
        <v>82</v>
      </c>
      <c r="AY102" s="194" t="s">
        <v>152</v>
      </c>
    </row>
    <row r="103" s="14" customFormat="1">
      <c r="A103" s="14"/>
      <c r="B103" s="201"/>
      <c r="C103" s="14"/>
      <c r="D103" s="191" t="s">
        <v>164</v>
      </c>
      <c r="E103" s="202" t="s">
        <v>3</v>
      </c>
      <c r="F103" s="203" t="s">
        <v>166</v>
      </c>
      <c r="G103" s="14"/>
      <c r="H103" s="204">
        <v>2</v>
      </c>
      <c r="I103" s="205"/>
      <c r="J103" s="14"/>
      <c r="K103" s="14"/>
      <c r="L103" s="201"/>
      <c r="M103" s="206"/>
      <c r="N103" s="207"/>
      <c r="O103" s="207"/>
      <c r="P103" s="207"/>
      <c r="Q103" s="207"/>
      <c r="R103" s="207"/>
      <c r="S103" s="207"/>
      <c r="T103" s="208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02" t="s">
        <v>164</v>
      </c>
      <c r="AU103" s="202" t="s">
        <v>22</v>
      </c>
      <c r="AV103" s="14" t="s">
        <v>158</v>
      </c>
      <c r="AW103" s="14" t="s">
        <v>43</v>
      </c>
      <c r="AX103" s="14" t="s">
        <v>89</v>
      </c>
      <c r="AY103" s="202" t="s">
        <v>152</v>
      </c>
    </row>
    <row r="104" s="2" customFormat="1" ht="24.15" customHeight="1">
      <c r="A104" s="37"/>
      <c r="B104" s="171"/>
      <c r="C104" s="172" t="s">
        <v>170</v>
      </c>
      <c r="D104" s="172" t="s">
        <v>154</v>
      </c>
      <c r="E104" s="173" t="s">
        <v>357</v>
      </c>
      <c r="F104" s="174" t="s">
        <v>358</v>
      </c>
      <c r="G104" s="175" t="s">
        <v>251</v>
      </c>
      <c r="H104" s="176">
        <v>34</v>
      </c>
      <c r="I104" s="177"/>
      <c r="J104" s="178">
        <f>ROUND(I104*H104,2)</f>
        <v>0</v>
      </c>
      <c r="K104" s="179"/>
      <c r="L104" s="38"/>
      <c r="M104" s="180" t="s">
        <v>3</v>
      </c>
      <c r="N104" s="181" t="s">
        <v>53</v>
      </c>
      <c r="O104" s="71"/>
      <c r="P104" s="182">
        <f>O104*H104</f>
        <v>0</v>
      </c>
      <c r="Q104" s="182">
        <v>0</v>
      </c>
      <c r="R104" s="182">
        <f>Q104*H104</f>
        <v>0</v>
      </c>
      <c r="S104" s="182">
        <v>0</v>
      </c>
      <c r="T104" s="183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4" t="s">
        <v>158</v>
      </c>
      <c r="AT104" s="184" t="s">
        <v>154</v>
      </c>
      <c r="AU104" s="184" t="s">
        <v>22</v>
      </c>
      <c r="AY104" s="17" t="s">
        <v>152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17" t="s">
        <v>89</v>
      </c>
      <c r="BK104" s="185">
        <f>ROUND(I104*H104,2)</f>
        <v>0</v>
      </c>
      <c r="BL104" s="17" t="s">
        <v>158</v>
      </c>
      <c r="BM104" s="184" t="s">
        <v>676</v>
      </c>
    </row>
    <row r="105" s="2" customFormat="1">
      <c r="A105" s="37"/>
      <c r="B105" s="38"/>
      <c r="C105" s="37"/>
      <c r="D105" s="186" t="s">
        <v>160</v>
      </c>
      <c r="E105" s="37"/>
      <c r="F105" s="187" t="s">
        <v>360</v>
      </c>
      <c r="G105" s="37"/>
      <c r="H105" s="37"/>
      <c r="I105" s="188"/>
      <c r="J105" s="37"/>
      <c r="K105" s="37"/>
      <c r="L105" s="38"/>
      <c r="M105" s="189"/>
      <c r="N105" s="190"/>
      <c r="O105" s="71"/>
      <c r="P105" s="71"/>
      <c r="Q105" s="71"/>
      <c r="R105" s="71"/>
      <c r="S105" s="71"/>
      <c r="T105" s="72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T105" s="17" t="s">
        <v>160</v>
      </c>
      <c r="AU105" s="17" t="s">
        <v>22</v>
      </c>
    </row>
    <row r="106" s="2" customFormat="1">
      <c r="A106" s="37"/>
      <c r="B106" s="38"/>
      <c r="C106" s="37"/>
      <c r="D106" s="191" t="s">
        <v>162</v>
      </c>
      <c r="E106" s="37"/>
      <c r="F106" s="192" t="s">
        <v>361</v>
      </c>
      <c r="G106" s="37"/>
      <c r="H106" s="37"/>
      <c r="I106" s="188"/>
      <c r="J106" s="37"/>
      <c r="K106" s="37"/>
      <c r="L106" s="38"/>
      <c r="M106" s="189"/>
      <c r="N106" s="190"/>
      <c r="O106" s="71"/>
      <c r="P106" s="71"/>
      <c r="Q106" s="71"/>
      <c r="R106" s="71"/>
      <c r="S106" s="71"/>
      <c r="T106" s="72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7" t="s">
        <v>162</v>
      </c>
      <c r="AU106" s="17" t="s">
        <v>22</v>
      </c>
    </row>
    <row r="107" s="13" customFormat="1">
      <c r="A107" s="13"/>
      <c r="B107" s="193"/>
      <c r="C107" s="13"/>
      <c r="D107" s="191" t="s">
        <v>164</v>
      </c>
      <c r="E107" s="194" t="s">
        <v>3</v>
      </c>
      <c r="F107" s="195" t="s">
        <v>677</v>
      </c>
      <c r="G107" s="13"/>
      <c r="H107" s="196">
        <v>34</v>
      </c>
      <c r="I107" s="197"/>
      <c r="J107" s="13"/>
      <c r="K107" s="13"/>
      <c r="L107" s="193"/>
      <c r="M107" s="198"/>
      <c r="N107" s="199"/>
      <c r="O107" s="199"/>
      <c r="P107" s="199"/>
      <c r="Q107" s="199"/>
      <c r="R107" s="199"/>
      <c r="S107" s="199"/>
      <c r="T107" s="200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194" t="s">
        <v>164</v>
      </c>
      <c r="AU107" s="194" t="s">
        <v>22</v>
      </c>
      <c r="AV107" s="13" t="s">
        <v>22</v>
      </c>
      <c r="AW107" s="13" t="s">
        <v>43</v>
      </c>
      <c r="AX107" s="13" t="s">
        <v>82</v>
      </c>
      <c r="AY107" s="194" t="s">
        <v>152</v>
      </c>
    </row>
    <row r="108" s="14" customFormat="1">
      <c r="A108" s="14"/>
      <c r="B108" s="201"/>
      <c r="C108" s="14"/>
      <c r="D108" s="191" t="s">
        <v>164</v>
      </c>
      <c r="E108" s="202" t="s">
        <v>3</v>
      </c>
      <c r="F108" s="203" t="s">
        <v>166</v>
      </c>
      <c r="G108" s="14"/>
      <c r="H108" s="204">
        <v>34</v>
      </c>
      <c r="I108" s="205"/>
      <c r="J108" s="14"/>
      <c r="K108" s="14"/>
      <c r="L108" s="201"/>
      <c r="M108" s="206"/>
      <c r="N108" s="207"/>
      <c r="O108" s="207"/>
      <c r="P108" s="207"/>
      <c r="Q108" s="207"/>
      <c r="R108" s="207"/>
      <c r="S108" s="207"/>
      <c r="T108" s="208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02" t="s">
        <v>164</v>
      </c>
      <c r="AU108" s="202" t="s">
        <v>22</v>
      </c>
      <c r="AV108" s="14" t="s">
        <v>158</v>
      </c>
      <c r="AW108" s="14" t="s">
        <v>43</v>
      </c>
      <c r="AX108" s="14" t="s">
        <v>89</v>
      </c>
      <c r="AY108" s="202" t="s">
        <v>152</v>
      </c>
    </row>
    <row r="109" s="2" customFormat="1" ht="24.15" customHeight="1">
      <c r="A109" s="37"/>
      <c r="B109" s="171"/>
      <c r="C109" s="172" t="s">
        <v>158</v>
      </c>
      <c r="D109" s="172" t="s">
        <v>154</v>
      </c>
      <c r="E109" s="173" t="s">
        <v>357</v>
      </c>
      <c r="F109" s="174" t="s">
        <v>358</v>
      </c>
      <c r="G109" s="175" t="s">
        <v>251</v>
      </c>
      <c r="H109" s="176">
        <v>2</v>
      </c>
      <c r="I109" s="177"/>
      <c r="J109" s="178">
        <f>ROUND(I109*H109,2)</f>
        <v>0</v>
      </c>
      <c r="K109" s="179"/>
      <c r="L109" s="38"/>
      <c r="M109" s="180" t="s">
        <v>3</v>
      </c>
      <c r="N109" s="181" t="s">
        <v>53</v>
      </c>
      <c r="O109" s="71"/>
      <c r="P109" s="182">
        <f>O109*H109</f>
        <v>0</v>
      </c>
      <c r="Q109" s="182">
        <v>0</v>
      </c>
      <c r="R109" s="182">
        <f>Q109*H109</f>
        <v>0</v>
      </c>
      <c r="S109" s="182">
        <v>0</v>
      </c>
      <c r="T109" s="183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4" t="s">
        <v>158</v>
      </c>
      <c r="AT109" s="184" t="s">
        <v>154</v>
      </c>
      <c r="AU109" s="184" t="s">
        <v>22</v>
      </c>
      <c r="AY109" s="17" t="s">
        <v>152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17" t="s">
        <v>89</v>
      </c>
      <c r="BK109" s="185">
        <f>ROUND(I109*H109,2)</f>
        <v>0</v>
      </c>
      <c r="BL109" s="17" t="s">
        <v>158</v>
      </c>
      <c r="BM109" s="184" t="s">
        <v>678</v>
      </c>
    </row>
    <row r="110" s="2" customFormat="1">
      <c r="A110" s="37"/>
      <c r="B110" s="38"/>
      <c r="C110" s="37"/>
      <c r="D110" s="186" t="s">
        <v>160</v>
      </c>
      <c r="E110" s="37"/>
      <c r="F110" s="187" t="s">
        <v>360</v>
      </c>
      <c r="G110" s="37"/>
      <c r="H110" s="37"/>
      <c r="I110" s="188"/>
      <c r="J110" s="37"/>
      <c r="K110" s="37"/>
      <c r="L110" s="38"/>
      <c r="M110" s="189"/>
      <c r="N110" s="190"/>
      <c r="O110" s="71"/>
      <c r="P110" s="71"/>
      <c r="Q110" s="71"/>
      <c r="R110" s="71"/>
      <c r="S110" s="71"/>
      <c r="T110" s="72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7" t="s">
        <v>160</v>
      </c>
      <c r="AU110" s="17" t="s">
        <v>22</v>
      </c>
    </row>
    <row r="111" s="2" customFormat="1">
      <c r="A111" s="37"/>
      <c r="B111" s="38"/>
      <c r="C111" s="37"/>
      <c r="D111" s="191" t="s">
        <v>162</v>
      </c>
      <c r="E111" s="37"/>
      <c r="F111" s="192" t="s">
        <v>356</v>
      </c>
      <c r="G111" s="37"/>
      <c r="H111" s="37"/>
      <c r="I111" s="188"/>
      <c r="J111" s="37"/>
      <c r="K111" s="37"/>
      <c r="L111" s="38"/>
      <c r="M111" s="189"/>
      <c r="N111" s="190"/>
      <c r="O111" s="71"/>
      <c r="P111" s="71"/>
      <c r="Q111" s="71"/>
      <c r="R111" s="71"/>
      <c r="S111" s="71"/>
      <c r="T111" s="72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T111" s="17" t="s">
        <v>162</v>
      </c>
      <c r="AU111" s="17" t="s">
        <v>22</v>
      </c>
    </row>
    <row r="112" s="13" customFormat="1">
      <c r="A112" s="13"/>
      <c r="B112" s="193"/>
      <c r="C112" s="13"/>
      <c r="D112" s="191" t="s">
        <v>164</v>
      </c>
      <c r="E112" s="194" t="s">
        <v>3</v>
      </c>
      <c r="F112" s="195" t="s">
        <v>22</v>
      </c>
      <c r="G112" s="13"/>
      <c r="H112" s="196">
        <v>2</v>
      </c>
      <c r="I112" s="197"/>
      <c r="J112" s="13"/>
      <c r="K112" s="13"/>
      <c r="L112" s="193"/>
      <c r="M112" s="198"/>
      <c r="N112" s="199"/>
      <c r="O112" s="199"/>
      <c r="P112" s="199"/>
      <c r="Q112" s="199"/>
      <c r="R112" s="199"/>
      <c r="S112" s="199"/>
      <c r="T112" s="200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94" t="s">
        <v>164</v>
      </c>
      <c r="AU112" s="194" t="s">
        <v>22</v>
      </c>
      <c r="AV112" s="13" t="s">
        <v>22</v>
      </c>
      <c r="AW112" s="13" t="s">
        <v>43</v>
      </c>
      <c r="AX112" s="13" t="s">
        <v>82</v>
      </c>
      <c r="AY112" s="194" t="s">
        <v>152</v>
      </c>
    </row>
    <row r="113" s="14" customFormat="1">
      <c r="A113" s="14"/>
      <c r="B113" s="201"/>
      <c r="C113" s="14"/>
      <c r="D113" s="191" t="s">
        <v>164</v>
      </c>
      <c r="E113" s="202" t="s">
        <v>3</v>
      </c>
      <c r="F113" s="203" t="s">
        <v>166</v>
      </c>
      <c r="G113" s="14"/>
      <c r="H113" s="204">
        <v>2</v>
      </c>
      <c r="I113" s="205"/>
      <c r="J113" s="14"/>
      <c r="K113" s="14"/>
      <c r="L113" s="201"/>
      <c r="M113" s="206"/>
      <c r="N113" s="207"/>
      <c r="O113" s="207"/>
      <c r="P113" s="207"/>
      <c r="Q113" s="207"/>
      <c r="R113" s="207"/>
      <c r="S113" s="207"/>
      <c r="T113" s="20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02" t="s">
        <v>164</v>
      </c>
      <c r="AU113" s="202" t="s">
        <v>22</v>
      </c>
      <c r="AV113" s="14" t="s">
        <v>158</v>
      </c>
      <c r="AW113" s="14" t="s">
        <v>43</v>
      </c>
      <c r="AX113" s="14" t="s">
        <v>89</v>
      </c>
      <c r="AY113" s="202" t="s">
        <v>152</v>
      </c>
    </row>
    <row r="114" s="2" customFormat="1" ht="33" customHeight="1">
      <c r="A114" s="37"/>
      <c r="B114" s="171"/>
      <c r="C114" s="172" t="s">
        <v>182</v>
      </c>
      <c r="D114" s="172" t="s">
        <v>154</v>
      </c>
      <c r="E114" s="173" t="s">
        <v>364</v>
      </c>
      <c r="F114" s="174" t="s">
        <v>365</v>
      </c>
      <c r="G114" s="175" t="s">
        <v>251</v>
      </c>
      <c r="H114" s="176">
        <v>0.108</v>
      </c>
      <c r="I114" s="177"/>
      <c r="J114" s="178">
        <f>ROUND(I114*H114,2)</f>
        <v>0</v>
      </c>
      <c r="K114" s="179"/>
      <c r="L114" s="38"/>
      <c r="M114" s="180" t="s">
        <v>3</v>
      </c>
      <c r="N114" s="181" t="s">
        <v>53</v>
      </c>
      <c r="O114" s="71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4" t="s">
        <v>158</v>
      </c>
      <c r="AT114" s="184" t="s">
        <v>154</v>
      </c>
      <c r="AU114" s="184" t="s">
        <v>22</v>
      </c>
      <c r="AY114" s="17" t="s">
        <v>152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7" t="s">
        <v>89</v>
      </c>
      <c r="BK114" s="185">
        <f>ROUND(I114*H114,2)</f>
        <v>0</v>
      </c>
      <c r="BL114" s="17" t="s">
        <v>158</v>
      </c>
      <c r="BM114" s="184" t="s">
        <v>679</v>
      </c>
    </row>
    <row r="115" s="2" customFormat="1">
      <c r="A115" s="37"/>
      <c r="B115" s="38"/>
      <c r="C115" s="37"/>
      <c r="D115" s="186" t="s">
        <v>160</v>
      </c>
      <c r="E115" s="37"/>
      <c r="F115" s="187" t="s">
        <v>367</v>
      </c>
      <c r="G115" s="37"/>
      <c r="H115" s="37"/>
      <c r="I115" s="188"/>
      <c r="J115" s="37"/>
      <c r="K115" s="37"/>
      <c r="L115" s="38"/>
      <c r="M115" s="189"/>
      <c r="N115" s="190"/>
      <c r="O115" s="71"/>
      <c r="P115" s="71"/>
      <c r="Q115" s="71"/>
      <c r="R115" s="71"/>
      <c r="S115" s="71"/>
      <c r="T115" s="72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T115" s="17" t="s">
        <v>160</v>
      </c>
      <c r="AU115" s="17" t="s">
        <v>22</v>
      </c>
    </row>
    <row r="116" s="2" customFormat="1">
      <c r="A116" s="37"/>
      <c r="B116" s="38"/>
      <c r="C116" s="37"/>
      <c r="D116" s="191" t="s">
        <v>162</v>
      </c>
      <c r="E116" s="37"/>
      <c r="F116" s="192" t="s">
        <v>680</v>
      </c>
      <c r="G116" s="37"/>
      <c r="H116" s="37"/>
      <c r="I116" s="188"/>
      <c r="J116" s="37"/>
      <c r="K116" s="37"/>
      <c r="L116" s="38"/>
      <c r="M116" s="189"/>
      <c r="N116" s="190"/>
      <c r="O116" s="71"/>
      <c r="P116" s="71"/>
      <c r="Q116" s="71"/>
      <c r="R116" s="71"/>
      <c r="S116" s="71"/>
      <c r="T116" s="72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7" t="s">
        <v>162</v>
      </c>
      <c r="AU116" s="17" t="s">
        <v>22</v>
      </c>
    </row>
    <row r="117" s="13" customFormat="1">
      <c r="A117" s="13"/>
      <c r="B117" s="193"/>
      <c r="C117" s="13"/>
      <c r="D117" s="191" t="s">
        <v>164</v>
      </c>
      <c r="E117" s="194" t="s">
        <v>3</v>
      </c>
      <c r="F117" s="195" t="s">
        <v>681</v>
      </c>
      <c r="G117" s="13"/>
      <c r="H117" s="196">
        <v>0.108</v>
      </c>
      <c r="I117" s="197"/>
      <c r="J117" s="13"/>
      <c r="K117" s="13"/>
      <c r="L117" s="193"/>
      <c r="M117" s="198"/>
      <c r="N117" s="199"/>
      <c r="O117" s="199"/>
      <c r="P117" s="199"/>
      <c r="Q117" s="199"/>
      <c r="R117" s="199"/>
      <c r="S117" s="199"/>
      <c r="T117" s="200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194" t="s">
        <v>164</v>
      </c>
      <c r="AU117" s="194" t="s">
        <v>22</v>
      </c>
      <c r="AV117" s="13" t="s">
        <v>22</v>
      </c>
      <c r="AW117" s="13" t="s">
        <v>43</v>
      </c>
      <c r="AX117" s="13" t="s">
        <v>82</v>
      </c>
      <c r="AY117" s="194" t="s">
        <v>152</v>
      </c>
    </row>
    <row r="118" s="14" customFormat="1">
      <c r="A118" s="14"/>
      <c r="B118" s="201"/>
      <c r="C118" s="14"/>
      <c r="D118" s="191" t="s">
        <v>164</v>
      </c>
      <c r="E118" s="202" t="s">
        <v>3</v>
      </c>
      <c r="F118" s="203" t="s">
        <v>166</v>
      </c>
      <c r="G118" s="14"/>
      <c r="H118" s="204">
        <v>0.108</v>
      </c>
      <c r="I118" s="205"/>
      <c r="J118" s="14"/>
      <c r="K118" s="14"/>
      <c r="L118" s="201"/>
      <c r="M118" s="206"/>
      <c r="N118" s="207"/>
      <c r="O118" s="207"/>
      <c r="P118" s="207"/>
      <c r="Q118" s="207"/>
      <c r="R118" s="207"/>
      <c r="S118" s="207"/>
      <c r="T118" s="20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02" t="s">
        <v>164</v>
      </c>
      <c r="AU118" s="202" t="s">
        <v>22</v>
      </c>
      <c r="AV118" s="14" t="s">
        <v>158</v>
      </c>
      <c r="AW118" s="14" t="s">
        <v>43</v>
      </c>
      <c r="AX118" s="14" t="s">
        <v>89</v>
      </c>
      <c r="AY118" s="202" t="s">
        <v>152</v>
      </c>
    </row>
    <row r="119" s="2" customFormat="1" ht="33" customHeight="1">
      <c r="A119" s="37"/>
      <c r="B119" s="171"/>
      <c r="C119" s="172" t="s">
        <v>188</v>
      </c>
      <c r="D119" s="172" t="s">
        <v>154</v>
      </c>
      <c r="E119" s="173" t="s">
        <v>364</v>
      </c>
      <c r="F119" s="174" t="s">
        <v>365</v>
      </c>
      <c r="G119" s="175" t="s">
        <v>251</v>
      </c>
      <c r="H119" s="176">
        <v>340</v>
      </c>
      <c r="I119" s="177"/>
      <c r="J119" s="178">
        <f>ROUND(I119*H119,2)</f>
        <v>0</v>
      </c>
      <c r="K119" s="179"/>
      <c r="L119" s="38"/>
      <c r="M119" s="180" t="s">
        <v>3</v>
      </c>
      <c r="N119" s="181" t="s">
        <v>53</v>
      </c>
      <c r="O119" s="71"/>
      <c r="P119" s="182">
        <f>O119*H119</f>
        <v>0</v>
      </c>
      <c r="Q119" s="182">
        <v>0</v>
      </c>
      <c r="R119" s="182">
        <f>Q119*H119</f>
        <v>0</v>
      </c>
      <c r="S119" s="182">
        <v>0</v>
      </c>
      <c r="T119" s="183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4" t="s">
        <v>158</v>
      </c>
      <c r="AT119" s="184" t="s">
        <v>154</v>
      </c>
      <c r="AU119" s="184" t="s">
        <v>22</v>
      </c>
      <c r="AY119" s="17" t="s">
        <v>152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17" t="s">
        <v>89</v>
      </c>
      <c r="BK119" s="185">
        <f>ROUND(I119*H119,2)</f>
        <v>0</v>
      </c>
      <c r="BL119" s="17" t="s">
        <v>158</v>
      </c>
      <c r="BM119" s="184" t="s">
        <v>682</v>
      </c>
    </row>
    <row r="120" s="2" customFormat="1">
      <c r="A120" s="37"/>
      <c r="B120" s="38"/>
      <c r="C120" s="37"/>
      <c r="D120" s="186" t="s">
        <v>160</v>
      </c>
      <c r="E120" s="37"/>
      <c r="F120" s="187" t="s">
        <v>367</v>
      </c>
      <c r="G120" s="37"/>
      <c r="H120" s="37"/>
      <c r="I120" s="188"/>
      <c r="J120" s="37"/>
      <c r="K120" s="37"/>
      <c r="L120" s="38"/>
      <c r="M120" s="189"/>
      <c r="N120" s="190"/>
      <c r="O120" s="71"/>
      <c r="P120" s="71"/>
      <c r="Q120" s="71"/>
      <c r="R120" s="71"/>
      <c r="S120" s="71"/>
      <c r="T120" s="72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7" t="s">
        <v>160</v>
      </c>
      <c r="AU120" s="17" t="s">
        <v>22</v>
      </c>
    </row>
    <row r="121" s="2" customFormat="1">
      <c r="A121" s="37"/>
      <c r="B121" s="38"/>
      <c r="C121" s="37"/>
      <c r="D121" s="191" t="s">
        <v>162</v>
      </c>
      <c r="E121" s="37"/>
      <c r="F121" s="192" t="s">
        <v>350</v>
      </c>
      <c r="G121" s="37"/>
      <c r="H121" s="37"/>
      <c r="I121" s="188"/>
      <c r="J121" s="37"/>
      <c r="K121" s="37"/>
      <c r="L121" s="38"/>
      <c r="M121" s="189"/>
      <c r="N121" s="190"/>
      <c r="O121" s="71"/>
      <c r="P121" s="71"/>
      <c r="Q121" s="71"/>
      <c r="R121" s="71"/>
      <c r="S121" s="71"/>
      <c r="T121" s="72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7" t="s">
        <v>162</v>
      </c>
      <c r="AU121" s="17" t="s">
        <v>22</v>
      </c>
    </row>
    <row r="122" s="13" customFormat="1">
      <c r="A122" s="13"/>
      <c r="B122" s="193"/>
      <c r="C122" s="13"/>
      <c r="D122" s="191" t="s">
        <v>164</v>
      </c>
      <c r="E122" s="194" t="s">
        <v>3</v>
      </c>
      <c r="F122" s="195" t="s">
        <v>674</v>
      </c>
      <c r="G122" s="13"/>
      <c r="H122" s="196">
        <v>340</v>
      </c>
      <c r="I122" s="197"/>
      <c r="J122" s="13"/>
      <c r="K122" s="13"/>
      <c r="L122" s="193"/>
      <c r="M122" s="198"/>
      <c r="N122" s="199"/>
      <c r="O122" s="199"/>
      <c r="P122" s="199"/>
      <c r="Q122" s="199"/>
      <c r="R122" s="199"/>
      <c r="S122" s="199"/>
      <c r="T122" s="200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94" t="s">
        <v>164</v>
      </c>
      <c r="AU122" s="194" t="s">
        <v>22</v>
      </c>
      <c r="AV122" s="13" t="s">
        <v>22</v>
      </c>
      <c r="AW122" s="13" t="s">
        <v>43</v>
      </c>
      <c r="AX122" s="13" t="s">
        <v>82</v>
      </c>
      <c r="AY122" s="194" t="s">
        <v>152</v>
      </c>
    </row>
    <row r="123" s="14" customFormat="1">
      <c r="A123" s="14"/>
      <c r="B123" s="201"/>
      <c r="C123" s="14"/>
      <c r="D123" s="191" t="s">
        <v>164</v>
      </c>
      <c r="E123" s="202" t="s">
        <v>3</v>
      </c>
      <c r="F123" s="203" t="s">
        <v>166</v>
      </c>
      <c r="G123" s="14"/>
      <c r="H123" s="204">
        <v>340</v>
      </c>
      <c r="I123" s="205"/>
      <c r="J123" s="14"/>
      <c r="K123" s="14"/>
      <c r="L123" s="201"/>
      <c r="M123" s="206"/>
      <c r="N123" s="207"/>
      <c r="O123" s="207"/>
      <c r="P123" s="207"/>
      <c r="Q123" s="207"/>
      <c r="R123" s="207"/>
      <c r="S123" s="207"/>
      <c r="T123" s="208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02" t="s">
        <v>164</v>
      </c>
      <c r="AU123" s="202" t="s">
        <v>22</v>
      </c>
      <c r="AV123" s="14" t="s">
        <v>158</v>
      </c>
      <c r="AW123" s="14" t="s">
        <v>43</v>
      </c>
      <c r="AX123" s="14" t="s">
        <v>89</v>
      </c>
      <c r="AY123" s="202" t="s">
        <v>152</v>
      </c>
    </row>
    <row r="124" s="2" customFormat="1" ht="33" customHeight="1">
      <c r="A124" s="37"/>
      <c r="B124" s="171"/>
      <c r="C124" s="172" t="s">
        <v>192</v>
      </c>
      <c r="D124" s="172" t="s">
        <v>154</v>
      </c>
      <c r="E124" s="173" t="s">
        <v>364</v>
      </c>
      <c r="F124" s="174" t="s">
        <v>365</v>
      </c>
      <c r="G124" s="175" t="s">
        <v>251</v>
      </c>
      <c r="H124" s="176">
        <v>0.053999999999999999</v>
      </c>
      <c r="I124" s="177"/>
      <c r="J124" s="178">
        <f>ROUND(I124*H124,2)</f>
        <v>0</v>
      </c>
      <c r="K124" s="179"/>
      <c r="L124" s="38"/>
      <c r="M124" s="180" t="s">
        <v>3</v>
      </c>
      <c r="N124" s="181" t="s">
        <v>53</v>
      </c>
      <c r="O124" s="71"/>
      <c r="P124" s="182">
        <f>O124*H124</f>
        <v>0</v>
      </c>
      <c r="Q124" s="182">
        <v>0</v>
      </c>
      <c r="R124" s="182">
        <f>Q124*H124</f>
        <v>0</v>
      </c>
      <c r="S124" s="182">
        <v>0</v>
      </c>
      <c r="T124" s="183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4" t="s">
        <v>158</v>
      </c>
      <c r="AT124" s="184" t="s">
        <v>154</v>
      </c>
      <c r="AU124" s="184" t="s">
        <v>22</v>
      </c>
      <c r="AY124" s="17" t="s">
        <v>152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17" t="s">
        <v>89</v>
      </c>
      <c r="BK124" s="185">
        <f>ROUND(I124*H124,2)</f>
        <v>0</v>
      </c>
      <c r="BL124" s="17" t="s">
        <v>158</v>
      </c>
      <c r="BM124" s="184" t="s">
        <v>683</v>
      </c>
    </row>
    <row r="125" s="2" customFormat="1">
      <c r="A125" s="37"/>
      <c r="B125" s="38"/>
      <c r="C125" s="37"/>
      <c r="D125" s="186" t="s">
        <v>160</v>
      </c>
      <c r="E125" s="37"/>
      <c r="F125" s="187" t="s">
        <v>367</v>
      </c>
      <c r="G125" s="37"/>
      <c r="H125" s="37"/>
      <c r="I125" s="188"/>
      <c r="J125" s="37"/>
      <c r="K125" s="37"/>
      <c r="L125" s="38"/>
      <c r="M125" s="189"/>
      <c r="N125" s="190"/>
      <c r="O125" s="71"/>
      <c r="P125" s="71"/>
      <c r="Q125" s="71"/>
      <c r="R125" s="71"/>
      <c r="S125" s="71"/>
      <c r="T125" s="72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7" t="s">
        <v>160</v>
      </c>
      <c r="AU125" s="17" t="s">
        <v>22</v>
      </c>
    </row>
    <row r="126" s="2" customFormat="1">
      <c r="A126" s="37"/>
      <c r="B126" s="38"/>
      <c r="C126" s="37"/>
      <c r="D126" s="191" t="s">
        <v>162</v>
      </c>
      <c r="E126" s="37"/>
      <c r="F126" s="192" t="s">
        <v>684</v>
      </c>
      <c r="G126" s="37"/>
      <c r="H126" s="37"/>
      <c r="I126" s="188"/>
      <c r="J126" s="37"/>
      <c r="K126" s="37"/>
      <c r="L126" s="38"/>
      <c r="M126" s="189"/>
      <c r="N126" s="190"/>
      <c r="O126" s="71"/>
      <c r="P126" s="71"/>
      <c r="Q126" s="71"/>
      <c r="R126" s="71"/>
      <c r="S126" s="71"/>
      <c r="T126" s="72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7" t="s">
        <v>162</v>
      </c>
      <c r="AU126" s="17" t="s">
        <v>22</v>
      </c>
    </row>
    <row r="127" s="13" customFormat="1">
      <c r="A127" s="13"/>
      <c r="B127" s="193"/>
      <c r="C127" s="13"/>
      <c r="D127" s="191" t="s">
        <v>164</v>
      </c>
      <c r="E127" s="194" t="s">
        <v>3</v>
      </c>
      <c r="F127" s="195" t="s">
        <v>685</v>
      </c>
      <c r="G127" s="13"/>
      <c r="H127" s="196">
        <v>0.053999999999999999</v>
      </c>
      <c r="I127" s="197"/>
      <c r="J127" s="13"/>
      <c r="K127" s="13"/>
      <c r="L127" s="193"/>
      <c r="M127" s="198"/>
      <c r="N127" s="199"/>
      <c r="O127" s="199"/>
      <c r="P127" s="199"/>
      <c r="Q127" s="199"/>
      <c r="R127" s="199"/>
      <c r="S127" s="199"/>
      <c r="T127" s="20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4" t="s">
        <v>164</v>
      </c>
      <c r="AU127" s="194" t="s">
        <v>22</v>
      </c>
      <c r="AV127" s="13" t="s">
        <v>22</v>
      </c>
      <c r="AW127" s="13" t="s">
        <v>43</v>
      </c>
      <c r="AX127" s="13" t="s">
        <v>82</v>
      </c>
      <c r="AY127" s="194" t="s">
        <v>152</v>
      </c>
    </row>
    <row r="128" s="14" customFormat="1">
      <c r="A128" s="14"/>
      <c r="B128" s="201"/>
      <c r="C128" s="14"/>
      <c r="D128" s="191" t="s">
        <v>164</v>
      </c>
      <c r="E128" s="202" t="s">
        <v>3</v>
      </c>
      <c r="F128" s="203" t="s">
        <v>166</v>
      </c>
      <c r="G128" s="14"/>
      <c r="H128" s="204">
        <v>0.053999999999999999</v>
      </c>
      <c r="I128" s="205"/>
      <c r="J128" s="14"/>
      <c r="K128" s="14"/>
      <c r="L128" s="201"/>
      <c r="M128" s="206"/>
      <c r="N128" s="207"/>
      <c r="O128" s="207"/>
      <c r="P128" s="207"/>
      <c r="Q128" s="207"/>
      <c r="R128" s="207"/>
      <c r="S128" s="207"/>
      <c r="T128" s="208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02" t="s">
        <v>164</v>
      </c>
      <c r="AU128" s="202" t="s">
        <v>22</v>
      </c>
      <c r="AV128" s="14" t="s">
        <v>158</v>
      </c>
      <c r="AW128" s="14" t="s">
        <v>43</v>
      </c>
      <c r="AX128" s="14" t="s">
        <v>89</v>
      </c>
      <c r="AY128" s="202" t="s">
        <v>152</v>
      </c>
    </row>
    <row r="129" s="2" customFormat="1" ht="24.15" customHeight="1">
      <c r="A129" s="37"/>
      <c r="B129" s="171"/>
      <c r="C129" s="172" t="s">
        <v>195</v>
      </c>
      <c r="D129" s="172" t="s">
        <v>154</v>
      </c>
      <c r="E129" s="173" t="s">
        <v>686</v>
      </c>
      <c r="F129" s="174" t="s">
        <v>687</v>
      </c>
      <c r="G129" s="175" t="s">
        <v>251</v>
      </c>
      <c r="H129" s="176">
        <v>0.108</v>
      </c>
      <c r="I129" s="177"/>
      <c r="J129" s="178">
        <f>ROUND(I129*H129,2)</f>
        <v>0</v>
      </c>
      <c r="K129" s="179"/>
      <c r="L129" s="38"/>
      <c r="M129" s="180" t="s">
        <v>3</v>
      </c>
      <c r="N129" s="181" t="s">
        <v>53</v>
      </c>
      <c r="O129" s="71"/>
      <c r="P129" s="182">
        <f>O129*H129</f>
        <v>0</v>
      </c>
      <c r="Q129" s="182">
        <v>0</v>
      </c>
      <c r="R129" s="182">
        <f>Q129*H129</f>
        <v>0</v>
      </c>
      <c r="S129" s="182">
        <v>0</v>
      </c>
      <c r="T129" s="183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4" t="s">
        <v>158</v>
      </c>
      <c r="AT129" s="184" t="s">
        <v>154</v>
      </c>
      <c r="AU129" s="184" t="s">
        <v>22</v>
      </c>
      <c r="AY129" s="17" t="s">
        <v>152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7" t="s">
        <v>89</v>
      </c>
      <c r="BK129" s="185">
        <f>ROUND(I129*H129,2)</f>
        <v>0</v>
      </c>
      <c r="BL129" s="17" t="s">
        <v>158</v>
      </c>
      <c r="BM129" s="184" t="s">
        <v>688</v>
      </c>
    </row>
    <row r="130" s="2" customFormat="1">
      <c r="A130" s="37"/>
      <c r="B130" s="38"/>
      <c r="C130" s="37"/>
      <c r="D130" s="186" t="s">
        <v>160</v>
      </c>
      <c r="E130" s="37"/>
      <c r="F130" s="187" t="s">
        <v>689</v>
      </c>
      <c r="G130" s="37"/>
      <c r="H130" s="37"/>
      <c r="I130" s="188"/>
      <c r="J130" s="37"/>
      <c r="K130" s="37"/>
      <c r="L130" s="38"/>
      <c r="M130" s="189"/>
      <c r="N130" s="190"/>
      <c r="O130" s="71"/>
      <c r="P130" s="71"/>
      <c r="Q130" s="71"/>
      <c r="R130" s="71"/>
      <c r="S130" s="71"/>
      <c r="T130" s="72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7" t="s">
        <v>160</v>
      </c>
      <c r="AU130" s="17" t="s">
        <v>22</v>
      </c>
    </row>
    <row r="131" s="2" customFormat="1">
      <c r="A131" s="37"/>
      <c r="B131" s="38"/>
      <c r="C131" s="37"/>
      <c r="D131" s="191" t="s">
        <v>162</v>
      </c>
      <c r="E131" s="37"/>
      <c r="F131" s="192" t="s">
        <v>690</v>
      </c>
      <c r="G131" s="37"/>
      <c r="H131" s="37"/>
      <c r="I131" s="188"/>
      <c r="J131" s="37"/>
      <c r="K131" s="37"/>
      <c r="L131" s="38"/>
      <c r="M131" s="189"/>
      <c r="N131" s="190"/>
      <c r="O131" s="71"/>
      <c r="P131" s="71"/>
      <c r="Q131" s="71"/>
      <c r="R131" s="71"/>
      <c r="S131" s="71"/>
      <c r="T131" s="72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7" t="s">
        <v>162</v>
      </c>
      <c r="AU131" s="17" t="s">
        <v>22</v>
      </c>
    </row>
    <row r="132" s="13" customFormat="1">
      <c r="A132" s="13"/>
      <c r="B132" s="193"/>
      <c r="C132" s="13"/>
      <c r="D132" s="191" t="s">
        <v>164</v>
      </c>
      <c r="E132" s="194" t="s">
        <v>3</v>
      </c>
      <c r="F132" s="195" t="s">
        <v>681</v>
      </c>
      <c r="G132" s="13"/>
      <c r="H132" s="196">
        <v>0.108</v>
      </c>
      <c r="I132" s="197"/>
      <c r="J132" s="13"/>
      <c r="K132" s="13"/>
      <c r="L132" s="193"/>
      <c r="M132" s="198"/>
      <c r="N132" s="199"/>
      <c r="O132" s="199"/>
      <c r="P132" s="199"/>
      <c r="Q132" s="199"/>
      <c r="R132" s="199"/>
      <c r="S132" s="199"/>
      <c r="T132" s="200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94" t="s">
        <v>164</v>
      </c>
      <c r="AU132" s="194" t="s">
        <v>22</v>
      </c>
      <c r="AV132" s="13" t="s">
        <v>22</v>
      </c>
      <c r="AW132" s="13" t="s">
        <v>43</v>
      </c>
      <c r="AX132" s="13" t="s">
        <v>82</v>
      </c>
      <c r="AY132" s="194" t="s">
        <v>152</v>
      </c>
    </row>
    <row r="133" s="14" customFormat="1">
      <c r="A133" s="14"/>
      <c r="B133" s="201"/>
      <c r="C133" s="14"/>
      <c r="D133" s="191" t="s">
        <v>164</v>
      </c>
      <c r="E133" s="202" t="s">
        <v>3</v>
      </c>
      <c r="F133" s="203" t="s">
        <v>166</v>
      </c>
      <c r="G133" s="14"/>
      <c r="H133" s="204">
        <v>0.108</v>
      </c>
      <c r="I133" s="205"/>
      <c r="J133" s="14"/>
      <c r="K133" s="14"/>
      <c r="L133" s="201"/>
      <c r="M133" s="206"/>
      <c r="N133" s="207"/>
      <c r="O133" s="207"/>
      <c r="P133" s="207"/>
      <c r="Q133" s="207"/>
      <c r="R133" s="207"/>
      <c r="S133" s="207"/>
      <c r="T133" s="20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02" t="s">
        <v>164</v>
      </c>
      <c r="AU133" s="202" t="s">
        <v>22</v>
      </c>
      <c r="AV133" s="14" t="s">
        <v>158</v>
      </c>
      <c r="AW133" s="14" t="s">
        <v>43</v>
      </c>
      <c r="AX133" s="14" t="s">
        <v>89</v>
      </c>
      <c r="AY133" s="202" t="s">
        <v>152</v>
      </c>
    </row>
    <row r="134" s="2" customFormat="1" ht="24.15" customHeight="1">
      <c r="A134" s="37"/>
      <c r="B134" s="171"/>
      <c r="C134" s="172" t="s">
        <v>201</v>
      </c>
      <c r="D134" s="172" t="s">
        <v>154</v>
      </c>
      <c r="E134" s="173" t="s">
        <v>686</v>
      </c>
      <c r="F134" s="174" t="s">
        <v>687</v>
      </c>
      <c r="G134" s="175" t="s">
        <v>251</v>
      </c>
      <c r="H134" s="176">
        <v>0.053999999999999999</v>
      </c>
      <c r="I134" s="177"/>
      <c r="J134" s="178">
        <f>ROUND(I134*H134,2)</f>
        <v>0</v>
      </c>
      <c r="K134" s="179"/>
      <c r="L134" s="38"/>
      <c r="M134" s="180" t="s">
        <v>3</v>
      </c>
      <c r="N134" s="181" t="s">
        <v>53</v>
      </c>
      <c r="O134" s="71"/>
      <c r="P134" s="182">
        <f>O134*H134</f>
        <v>0</v>
      </c>
      <c r="Q134" s="182">
        <v>0</v>
      </c>
      <c r="R134" s="182">
        <f>Q134*H134</f>
        <v>0</v>
      </c>
      <c r="S134" s="182">
        <v>0</v>
      </c>
      <c r="T134" s="183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4" t="s">
        <v>158</v>
      </c>
      <c r="AT134" s="184" t="s">
        <v>154</v>
      </c>
      <c r="AU134" s="184" t="s">
        <v>22</v>
      </c>
      <c r="AY134" s="17" t="s">
        <v>152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17" t="s">
        <v>89</v>
      </c>
      <c r="BK134" s="185">
        <f>ROUND(I134*H134,2)</f>
        <v>0</v>
      </c>
      <c r="BL134" s="17" t="s">
        <v>158</v>
      </c>
      <c r="BM134" s="184" t="s">
        <v>691</v>
      </c>
    </row>
    <row r="135" s="2" customFormat="1">
      <c r="A135" s="37"/>
      <c r="B135" s="38"/>
      <c r="C135" s="37"/>
      <c r="D135" s="186" t="s">
        <v>160</v>
      </c>
      <c r="E135" s="37"/>
      <c r="F135" s="187" t="s">
        <v>689</v>
      </c>
      <c r="G135" s="37"/>
      <c r="H135" s="37"/>
      <c r="I135" s="188"/>
      <c r="J135" s="37"/>
      <c r="K135" s="37"/>
      <c r="L135" s="38"/>
      <c r="M135" s="189"/>
      <c r="N135" s="190"/>
      <c r="O135" s="71"/>
      <c r="P135" s="71"/>
      <c r="Q135" s="71"/>
      <c r="R135" s="71"/>
      <c r="S135" s="71"/>
      <c r="T135" s="72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7" t="s">
        <v>160</v>
      </c>
      <c r="AU135" s="17" t="s">
        <v>22</v>
      </c>
    </row>
    <row r="136" s="2" customFormat="1">
      <c r="A136" s="37"/>
      <c r="B136" s="38"/>
      <c r="C136" s="37"/>
      <c r="D136" s="191" t="s">
        <v>162</v>
      </c>
      <c r="E136" s="37"/>
      <c r="F136" s="192" t="s">
        <v>684</v>
      </c>
      <c r="G136" s="37"/>
      <c r="H136" s="37"/>
      <c r="I136" s="188"/>
      <c r="J136" s="37"/>
      <c r="K136" s="37"/>
      <c r="L136" s="38"/>
      <c r="M136" s="189"/>
      <c r="N136" s="190"/>
      <c r="O136" s="71"/>
      <c r="P136" s="71"/>
      <c r="Q136" s="71"/>
      <c r="R136" s="71"/>
      <c r="S136" s="71"/>
      <c r="T136" s="72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7" t="s">
        <v>162</v>
      </c>
      <c r="AU136" s="17" t="s">
        <v>22</v>
      </c>
    </row>
    <row r="137" s="13" customFormat="1">
      <c r="A137" s="13"/>
      <c r="B137" s="193"/>
      <c r="C137" s="13"/>
      <c r="D137" s="191" t="s">
        <v>164</v>
      </c>
      <c r="E137" s="194" t="s">
        <v>3</v>
      </c>
      <c r="F137" s="195" t="s">
        <v>685</v>
      </c>
      <c r="G137" s="13"/>
      <c r="H137" s="196">
        <v>0.053999999999999999</v>
      </c>
      <c r="I137" s="197"/>
      <c r="J137" s="13"/>
      <c r="K137" s="13"/>
      <c r="L137" s="193"/>
      <c r="M137" s="198"/>
      <c r="N137" s="199"/>
      <c r="O137" s="199"/>
      <c r="P137" s="199"/>
      <c r="Q137" s="199"/>
      <c r="R137" s="199"/>
      <c r="S137" s="199"/>
      <c r="T137" s="20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4" t="s">
        <v>164</v>
      </c>
      <c r="AU137" s="194" t="s">
        <v>22</v>
      </c>
      <c r="AV137" s="13" t="s">
        <v>22</v>
      </c>
      <c r="AW137" s="13" t="s">
        <v>43</v>
      </c>
      <c r="AX137" s="13" t="s">
        <v>82</v>
      </c>
      <c r="AY137" s="194" t="s">
        <v>152</v>
      </c>
    </row>
    <row r="138" s="14" customFormat="1">
      <c r="A138" s="14"/>
      <c r="B138" s="201"/>
      <c r="C138" s="14"/>
      <c r="D138" s="191" t="s">
        <v>164</v>
      </c>
      <c r="E138" s="202" t="s">
        <v>3</v>
      </c>
      <c r="F138" s="203" t="s">
        <v>166</v>
      </c>
      <c r="G138" s="14"/>
      <c r="H138" s="204">
        <v>0.053999999999999999</v>
      </c>
      <c r="I138" s="205"/>
      <c r="J138" s="14"/>
      <c r="K138" s="14"/>
      <c r="L138" s="201"/>
      <c r="M138" s="206"/>
      <c r="N138" s="207"/>
      <c r="O138" s="207"/>
      <c r="P138" s="207"/>
      <c r="Q138" s="207"/>
      <c r="R138" s="207"/>
      <c r="S138" s="207"/>
      <c r="T138" s="208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02" t="s">
        <v>164</v>
      </c>
      <c r="AU138" s="202" t="s">
        <v>22</v>
      </c>
      <c r="AV138" s="14" t="s">
        <v>158</v>
      </c>
      <c r="AW138" s="14" t="s">
        <v>43</v>
      </c>
      <c r="AX138" s="14" t="s">
        <v>89</v>
      </c>
      <c r="AY138" s="202" t="s">
        <v>152</v>
      </c>
    </row>
    <row r="139" s="2" customFormat="1" ht="24.15" customHeight="1">
      <c r="A139" s="37"/>
      <c r="B139" s="171"/>
      <c r="C139" s="172" t="s">
        <v>176</v>
      </c>
      <c r="D139" s="172" t="s">
        <v>154</v>
      </c>
      <c r="E139" s="173" t="s">
        <v>368</v>
      </c>
      <c r="F139" s="174" t="s">
        <v>331</v>
      </c>
      <c r="G139" s="175" t="s">
        <v>267</v>
      </c>
      <c r="H139" s="176">
        <v>0.19400000000000001</v>
      </c>
      <c r="I139" s="177"/>
      <c r="J139" s="178">
        <f>ROUND(I139*H139,2)</f>
        <v>0</v>
      </c>
      <c r="K139" s="179"/>
      <c r="L139" s="38"/>
      <c r="M139" s="180" t="s">
        <v>3</v>
      </c>
      <c r="N139" s="181" t="s">
        <v>53</v>
      </c>
      <c r="O139" s="71"/>
      <c r="P139" s="182">
        <f>O139*H139</f>
        <v>0</v>
      </c>
      <c r="Q139" s="182">
        <v>0</v>
      </c>
      <c r="R139" s="182">
        <f>Q139*H139</f>
        <v>0</v>
      </c>
      <c r="S139" s="182">
        <v>0</v>
      </c>
      <c r="T139" s="183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4" t="s">
        <v>158</v>
      </c>
      <c r="AT139" s="184" t="s">
        <v>154</v>
      </c>
      <c r="AU139" s="184" t="s">
        <v>22</v>
      </c>
      <c r="AY139" s="17" t="s">
        <v>152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17" t="s">
        <v>89</v>
      </c>
      <c r="BK139" s="185">
        <f>ROUND(I139*H139,2)</f>
        <v>0</v>
      </c>
      <c r="BL139" s="17" t="s">
        <v>158</v>
      </c>
      <c r="BM139" s="184" t="s">
        <v>692</v>
      </c>
    </row>
    <row r="140" s="2" customFormat="1">
      <c r="A140" s="37"/>
      <c r="B140" s="38"/>
      <c r="C140" s="37"/>
      <c r="D140" s="186" t="s">
        <v>160</v>
      </c>
      <c r="E140" s="37"/>
      <c r="F140" s="187" t="s">
        <v>370</v>
      </c>
      <c r="G140" s="37"/>
      <c r="H140" s="37"/>
      <c r="I140" s="188"/>
      <c r="J140" s="37"/>
      <c r="K140" s="37"/>
      <c r="L140" s="38"/>
      <c r="M140" s="189"/>
      <c r="N140" s="190"/>
      <c r="O140" s="71"/>
      <c r="P140" s="71"/>
      <c r="Q140" s="71"/>
      <c r="R140" s="71"/>
      <c r="S140" s="71"/>
      <c r="T140" s="72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7" t="s">
        <v>160</v>
      </c>
      <c r="AU140" s="17" t="s">
        <v>22</v>
      </c>
    </row>
    <row r="141" s="2" customFormat="1">
      <c r="A141" s="37"/>
      <c r="B141" s="38"/>
      <c r="C141" s="37"/>
      <c r="D141" s="191" t="s">
        <v>162</v>
      </c>
      <c r="E141" s="37"/>
      <c r="F141" s="192" t="s">
        <v>690</v>
      </c>
      <c r="G141" s="37"/>
      <c r="H141" s="37"/>
      <c r="I141" s="188"/>
      <c r="J141" s="37"/>
      <c r="K141" s="37"/>
      <c r="L141" s="38"/>
      <c r="M141" s="189"/>
      <c r="N141" s="190"/>
      <c r="O141" s="71"/>
      <c r="P141" s="71"/>
      <c r="Q141" s="71"/>
      <c r="R141" s="71"/>
      <c r="S141" s="71"/>
      <c r="T141" s="72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7" t="s">
        <v>162</v>
      </c>
      <c r="AU141" s="17" t="s">
        <v>22</v>
      </c>
    </row>
    <row r="142" s="13" customFormat="1">
      <c r="A142" s="13"/>
      <c r="B142" s="193"/>
      <c r="C142" s="13"/>
      <c r="D142" s="191" t="s">
        <v>164</v>
      </c>
      <c r="E142" s="194" t="s">
        <v>3</v>
      </c>
      <c r="F142" s="195" t="s">
        <v>693</v>
      </c>
      <c r="G142" s="13"/>
      <c r="H142" s="196">
        <v>0.19400000000000001</v>
      </c>
      <c r="I142" s="197"/>
      <c r="J142" s="13"/>
      <c r="K142" s="13"/>
      <c r="L142" s="193"/>
      <c r="M142" s="198"/>
      <c r="N142" s="199"/>
      <c r="O142" s="199"/>
      <c r="P142" s="199"/>
      <c r="Q142" s="199"/>
      <c r="R142" s="199"/>
      <c r="S142" s="199"/>
      <c r="T142" s="20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4" t="s">
        <v>164</v>
      </c>
      <c r="AU142" s="194" t="s">
        <v>22</v>
      </c>
      <c r="AV142" s="13" t="s">
        <v>22</v>
      </c>
      <c r="AW142" s="13" t="s">
        <v>43</v>
      </c>
      <c r="AX142" s="13" t="s">
        <v>82</v>
      </c>
      <c r="AY142" s="194" t="s">
        <v>152</v>
      </c>
    </row>
    <row r="143" s="14" customFormat="1">
      <c r="A143" s="14"/>
      <c r="B143" s="201"/>
      <c r="C143" s="14"/>
      <c r="D143" s="191" t="s">
        <v>164</v>
      </c>
      <c r="E143" s="202" t="s">
        <v>3</v>
      </c>
      <c r="F143" s="203" t="s">
        <v>166</v>
      </c>
      <c r="G143" s="14"/>
      <c r="H143" s="204">
        <v>0.19400000000000001</v>
      </c>
      <c r="I143" s="205"/>
      <c r="J143" s="14"/>
      <c r="K143" s="14"/>
      <c r="L143" s="201"/>
      <c r="M143" s="206"/>
      <c r="N143" s="207"/>
      <c r="O143" s="207"/>
      <c r="P143" s="207"/>
      <c r="Q143" s="207"/>
      <c r="R143" s="207"/>
      <c r="S143" s="207"/>
      <c r="T143" s="208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02" t="s">
        <v>164</v>
      </c>
      <c r="AU143" s="202" t="s">
        <v>22</v>
      </c>
      <c r="AV143" s="14" t="s">
        <v>158</v>
      </c>
      <c r="AW143" s="14" t="s">
        <v>43</v>
      </c>
      <c r="AX143" s="14" t="s">
        <v>89</v>
      </c>
      <c r="AY143" s="202" t="s">
        <v>152</v>
      </c>
    </row>
    <row r="144" s="2" customFormat="1" ht="24.15" customHeight="1">
      <c r="A144" s="37"/>
      <c r="B144" s="171"/>
      <c r="C144" s="172" t="s">
        <v>209</v>
      </c>
      <c r="D144" s="172" t="s">
        <v>154</v>
      </c>
      <c r="E144" s="173" t="s">
        <v>368</v>
      </c>
      <c r="F144" s="174" t="s">
        <v>331</v>
      </c>
      <c r="G144" s="175" t="s">
        <v>267</v>
      </c>
      <c r="H144" s="176">
        <v>612</v>
      </c>
      <c r="I144" s="177"/>
      <c r="J144" s="178">
        <f>ROUND(I144*H144,2)</f>
        <v>0</v>
      </c>
      <c r="K144" s="179"/>
      <c r="L144" s="38"/>
      <c r="M144" s="180" t="s">
        <v>3</v>
      </c>
      <c r="N144" s="181" t="s">
        <v>53</v>
      </c>
      <c r="O144" s="71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158</v>
      </c>
      <c r="AT144" s="184" t="s">
        <v>154</v>
      </c>
      <c r="AU144" s="184" t="s">
        <v>22</v>
      </c>
      <c r="AY144" s="17" t="s">
        <v>152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17" t="s">
        <v>89</v>
      </c>
      <c r="BK144" s="185">
        <f>ROUND(I144*H144,2)</f>
        <v>0</v>
      </c>
      <c r="BL144" s="17" t="s">
        <v>158</v>
      </c>
      <c r="BM144" s="184" t="s">
        <v>694</v>
      </c>
    </row>
    <row r="145" s="2" customFormat="1">
      <c r="A145" s="37"/>
      <c r="B145" s="38"/>
      <c r="C145" s="37"/>
      <c r="D145" s="186" t="s">
        <v>160</v>
      </c>
      <c r="E145" s="37"/>
      <c r="F145" s="187" t="s">
        <v>370</v>
      </c>
      <c r="G145" s="37"/>
      <c r="H145" s="37"/>
      <c r="I145" s="188"/>
      <c r="J145" s="37"/>
      <c r="K145" s="37"/>
      <c r="L145" s="38"/>
      <c r="M145" s="189"/>
      <c r="N145" s="190"/>
      <c r="O145" s="71"/>
      <c r="P145" s="71"/>
      <c r="Q145" s="71"/>
      <c r="R145" s="71"/>
      <c r="S145" s="71"/>
      <c r="T145" s="72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7" t="s">
        <v>160</v>
      </c>
      <c r="AU145" s="17" t="s">
        <v>22</v>
      </c>
    </row>
    <row r="146" s="2" customFormat="1">
      <c r="A146" s="37"/>
      <c r="B146" s="38"/>
      <c r="C146" s="37"/>
      <c r="D146" s="191" t="s">
        <v>162</v>
      </c>
      <c r="E146" s="37"/>
      <c r="F146" s="192" t="s">
        <v>350</v>
      </c>
      <c r="G146" s="37"/>
      <c r="H146" s="37"/>
      <c r="I146" s="188"/>
      <c r="J146" s="37"/>
      <c r="K146" s="37"/>
      <c r="L146" s="38"/>
      <c r="M146" s="189"/>
      <c r="N146" s="190"/>
      <c r="O146" s="71"/>
      <c r="P146" s="71"/>
      <c r="Q146" s="71"/>
      <c r="R146" s="71"/>
      <c r="S146" s="71"/>
      <c r="T146" s="72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7" t="s">
        <v>162</v>
      </c>
      <c r="AU146" s="17" t="s">
        <v>22</v>
      </c>
    </row>
    <row r="147" s="13" customFormat="1">
      <c r="A147" s="13"/>
      <c r="B147" s="193"/>
      <c r="C147" s="13"/>
      <c r="D147" s="191" t="s">
        <v>164</v>
      </c>
      <c r="E147" s="194" t="s">
        <v>3</v>
      </c>
      <c r="F147" s="195" t="s">
        <v>695</v>
      </c>
      <c r="G147" s="13"/>
      <c r="H147" s="196">
        <v>612</v>
      </c>
      <c r="I147" s="197"/>
      <c r="J147" s="13"/>
      <c r="K147" s="13"/>
      <c r="L147" s="193"/>
      <c r="M147" s="198"/>
      <c r="N147" s="199"/>
      <c r="O147" s="199"/>
      <c r="P147" s="199"/>
      <c r="Q147" s="199"/>
      <c r="R147" s="199"/>
      <c r="S147" s="199"/>
      <c r="T147" s="20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4" t="s">
        <v>164</v>
      </c>
      <c r="AU147" s="194" t="s">
        <v>22</v>
      </c>
      <c r="AV147" s="13" t="s">
        <v>22</v>
      </c>
      <c r="AW147" s="13" t="s">
        <v>43</v>
      </c>
      <c r="AX147" s="13" t="s">
        <v>82</v>
      </c>
      <c r="AY147" s="194" t="s">
        <v>152</v>
      </c>
    </row>
    <row r="148" s="14" customFormat="1">
      <c r="A148" s="14"/>
      <c r="B148" s="201"/>
      <c r="C148" s="14"/>
      <c r="D148" s="191" t="s">
        <v>164</v>
      </c>
      <c r="E148" s="202" t="s">
        <v>3</v>
      </c>
      <c r="F148" s="203" t="s">
        <v>166</v>
      </c>
      <c r="G148" s="14"/>
      <c r="H148" s="204">
        <v>612</v>
      </c>
      <c r="I148" s="205"/>
      <c r="J148" s="14"/>
      <c r="K148" s="14"/>
      <c r="L148" s="201"/>
      <c r="M148" s="206"/>
      <c r="N148" s="207"/>
      <c r="O148" s="207"/>
      <c r="P148" s="207"/>
      <c r="Q148" s="207"/>
      <c r="R148" s="207"/>
      <c r="S148" s="207"/>
      <c r="T148" s="20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02" t="s">
        <v>164</v>
      </c>
      <c r="AU148" s="202" t="s">
        <v>22</v>
      </c>
      <c r="AV148" s="14" t="s">
        <v>158</v>
      </c>
      <c r="AW148" s="14" t="s">
        <v>43</v>
      </c>
      <c r="AX148" s="14" t="s">
        <v>89</v>
      </c>
      <c r="AY148" s="202" t="s">
        <v>152</v>
      </c>
    </row>
    <row r="149" s="2" customFormat="1" ht="24.15" customHeight="1">
      <c r="A149" s="37"/>
      <c r="B149" s="171"/>
      <c r="C149" s="172" t="s">
        <v>211</v>
      </c>
      <c r="D149" s="172" t="s">
        <v>154</v>
      </c>
      <c r="E149" s="173" t="s">
        <v>368</v>
      </c>
      <c r="F149" s="174" t="s">
        <v>331</v>
      </c>
      <c r="G149" s="175" t="s">
        <v>267</v>
      </c>
      <c r="H149" s="176">
        <v>0.097000000000000003</v>
      </c>
      <c r="I149" s="177"/>
      <c r="J149" s="178">
        <f>ROUND(I149*H149,2)</f>
        <v>0</v>
      </c>
      <c r="K149" s="179"/>
      <c r="L149" s="38"/>
      <c r="M149" s="180" t="s">
        <v>3</v>
      </c>
      <c r="N149" s="181" t="s">
        <v>53</v>
      </c>
      <c r="O149" s="71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158</v>
      </c>
      <c r="AT149" s="184" t="s">
        <v>154</v>
      </c>
      <c r="AU149" s="184" t="s">
        <v>22</v>
      </c>
      <c r="AY149" s="17" t="s">
        <v>152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7" t="s">
        <v>89</v>
      </c>
      <c r="BK149" s="185">
        <f>ROUND(I149*H149,2)</f>
        <v>0</v>
      </c>
      <c r="BL149" s="17" t="s">
        <v>158</v>
      </c>
      <c r="BM149" s="184" t="s">
        <v>696</v>
      </c>
    </row>
    <row r="150" s="2" customFormat="1">
      <c r="A150" s="37"/>
      <c r="B150" s="38"/>
      <c r="C150" s="37"/>
      <c r="D150" s="186" t="s">
        <v>160</v>
      </c>
      <c r="E150" s="37"/>
      <c r="F150" s="187" t="s">
        <v>370</v>
      </c>
      <c r="G150" s="37"/>
      <c r="H150" s="37"/>
      <c r="I150" s="188"/>
      <c r="J150" s="37"/>
      <c r="K150" s="37"/>
      <c r="L150" s="38"/>
      <c r="M150" s="189"/>
      <c r="N150" s="190"/>
      <c r="O150" s="71"/>
      <c r="P150" s="71"/>
      <c r="Q150" s="71"/>
      <c r="R150" s="71"/>
      <c r="S150" s="71"/>
      <c r="T150" s="72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7" t="s">
        <v>160</v>
      </c>
      <c r="AU150" s="17" t="s">
        <v>22</v>
      </c>
    </row>
    <row r="151" s="2" customFormat="1">
      <c r="A151" s="37"/>
      <c r="B151" s="38"/>
      <c r="C151" s="37"/>
      <c r="D151" s="191" t="s">
        <v>162</v>
      </c>
      <c r="E151" s="37"/>
      <c r="F151" s="192" t="s">
        <v>684</v>
      </c>
      <c r="G151" s="37"/>
      <c r="H151" s="37"/>
      <c r="I151" s="188"/>
      <c r="J151" s="37"/>
      <c r="K151" s="37"/>
      <c r="L151" s="38"/>
      <c r="M151" s="189"/>
      <c r="N151" s="190"/>
      <c r="O151" s="71"/>
      <c r="P151" s="71"/>
      <c r="Q151" s="71"/>
      <c r="R151" s="71"/>
      <c r="S151" s="71"/>
      <c r="T151" s="72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7" t="s">
        <v>162</v>
      </c>
      <c r="AU151" s="17" t="s">
        <v>22</v>
      </c>
    </row>
    <row r="152" s="13" customFormat="1">
      <c r="A152" s="13"/>
      <c r="B152" s="193"/>
      <c r="C152" s="13"/>
      <c r="D152" s="191" t="s">
        <v>164</v>
      </c>
      <c r="E152" s="194" t="s">
        <v>3</v>
      </c>
      <c r="F152" s="195" t="s">
        <v>697</v>
      </c>
      <c r="G152" s="13"/>
      <c r="H152" s="196">
        <v>0.097000000000000003</v>
      </c>
      <c r="I152" s="197"/>
      <c r="J152" s="13"/>
      <c r="K152" s="13"/>
      <c r="L152" s="193"/>
      <c r="M152" s="198"/>
      <c r="N152" s="199"/>
      <c r="O152" s="199"/>
      <c r="P152" s="199"/>
      <c r="Q152" s="199"/>
      <c r="R152" s="199"/>
      <c r="S152" s="199"/>
      <c r="T152" s="20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4" t="s">
        <v>164</v>
      </c>
      <c r="AU152" s="194" t="s">
        <v>22</v>
      </c>
      <c r="AV152" s="13" t="s">
        <v>22</v>
      </c>
      <c r="AW152" s="13" t="s">
        <v>43</v>
      </c>
      <c r="AX152" s="13" t="s">
        <v>82</v>
      </c>
      <c r="AY152" s="194" t="s">
        <v>152</v>
      </c>
    </row>
    <row r="153" s="14" customFormat="1">
      <c r="A153" s="14"/>
      <c r="B153" s="201"/>
      <c r="C153" s="14"/>
      <c r="D153" s="191" t="s">
        <v>164</v>
      </c>
      <c r="E153" s="202" t="s">
        <v>3</v>
      </c>
      <c r="F153" s="203" t="s">
        <v>166</v>
      </c>
      <c r="G153" s="14"/>
      <c r="H153" s="204">
        <v>0.097000000000000003</v>
      </c>
      <c r="I153" s="205"/>
      <c r="J153" s="14"/>
      <c r="K153" s="14"/>
      <c r="L153" s="201"/>
      <c r="M153" s="206"/>
      <c r="N153" s="207"/>
      <c r="O153" s="207"/>
      <c r="P153" s="207"/>
      <c r="Q153" s="207"/>
      <c r="R153" s="207"/>
      <c r="S153" s="207"/>
      <c r="T153" s="208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02" t="s">
        <v>164</v>
      </c>
      <c r="AU153" s="202" t="s">
        <v>22</v>
      </c>
      <c r="AV153" s="14" t="s">
        <v>158</v>
      </c>
      <c r="AW153" s="14" t="s">
        <v>43</v>
      </c>
      <c r="AX153" s="14" t="s">
        <v>89</v>
      </c>
      <c r="AY153" s="202" t="s">
        <v>152</v>
      </c>
    </row>
    <row r="154" s="2" customFormat="1" ht="16.5" customHeight="1">
      <c r="A154" s="37"/>
      <c r="B154" s="171"/>
      <c r="C154" s="172" t="s">
        <v>218</v>
      </c>
      <c r="D154" s="172" t="s">
        <v>154</v>
      </c>
      <c r="E154" s="173" t="s">
        <v>372</v>
      </c>
      <c r="F154" s="174" t="s">
        <v>373</v>
      </c>
      <c r="G154" s="175" t="s">
        <v>251</v>
      </c>
      <c r="H154" s="176">
        <v>0.108</v>
      </c>
      <c r="I154" s="177"/>
      <c r="J154" s="178">
        <f>ROUND(I154*H154,2)</f>
        <v>0</v>
      </c>
      <c r="K154" s="179"/>
      <c r="L154" s="38"/>
      <c r="M154" s="180" t="s">
        <v>3</v>
      </c>
      <c r="N154" s="181" t="s">
        <v>53</v>
      </c>
      <c r="O154" s="71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158</v>
      </c>
      <c r="AT154" s="184" t="s">
        <v>154</v>
      </c>
      <c r="AU154" s="184" t="s">
        <v>22</v>
      </c>
      <c r="AY154" s="17" t="s">
        <v>152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17" t="s">
        <v>89</v>
      </c>
      <c r="BK154" s="185">
        <f>ROUND(I154*H154,2)</f>
        <v>0</v>
      </c>
      <c r="BL154" s="17" t="s">
        <v>158</v>
      </c>
      <c r="BM154" s="184" t="s">
        <v>698</v>
      </c>
    </row>
    <row r="155" s="2" customFormat="1">
      <c r="A155" s="37"/>
      <c r="B155" s="38"/>
      <c r="C155" s="37"/>
      <c r="D155" s="186" t="s">
        <v>160</v>
      </c>
      <c r="E155" s="37"/>
      <c r="F155" s="187" t="s">
        <v>375</v>
      </c>
      <c r="G155" s="37"/>
      <c r="H155" s="37"/>
      <c r="I155" s="188"/>
      <c r="J155" s="37"/>
      <c r="K155" s="37"/>
      <c r="L155" s="38"/>
      <c r="M155" s="189"/>
      <c r="N155" s="190"/>
      <c r="O155" s="71"/>
      <c r="P155" s="71"/>
      <c r="Q155" s="71"/>
      <c r="R155" s="71"/>
      <c r="S155" s="71"/>
      <c r="T155" s="72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7" t="s">
        <v>160</v>
      </c>
      <c r="AU155" s="17" t="s">
        <v>22</v>
      </c>
    </row>
    <row r="156" s="2" customFormat="1">
      <c r="A156" s="37"/>
      <c r="B156" s="38"/>
      <c r="C156" s="37"/>
      <c r="D156" s="191" t="s">
        <v>162</v>
      </c>
      <c r="E156" s="37"/>
      <c r="F156" s="192" t="s">
        <v>690</v>
      </c>
      <c r="G156" s="37"/>
      <c r="H156" s="37"/>
      <c r="I156" s="188"/>
      <c r="J156" s="37"/>
      <c r="K156" s="37"/>
      <c r="L156" s="38"/>
      <c r="M156" s="189"/>
      <c r="N156" s="190"/>
      <c r="O156" s="71"/>
      <c r="P156" s="71"/>
      <c r="Q156" s="71"/>
      <c r="R156" s="71"/>
      <c r="S156" s="71"/>
      <c r="T156" s="72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7" t="s">
        <v>162</v>
      </c>
      <c r="AU156" s="17" t="s">
        <v>22</v>
      </c>
    </row>
    <row r="157" s="13" customFormat="1">
      <c r="A157" s="13"/>
      <c r="B157" s="193"/>
      <c r="C157" s="13"/>
      <c r="D157" s="191" t="s">
        <v>164</v>
      </c>
      <c r="E157" s="194" t="s">
        <v>3</v>
      </c>
      <c r="F157" s="195" t="s">
        <v>681</v>
      </c>
      <c r="G157" s="13"/>
      <c r="H157" s="196">
        <v>0.108</v>
      </c>
      <c r="I157" s="197"/>
      <c r="J157" s="13"/>
      <c r="K157" s="13"/>
      <c r="L157" s="193"/>
      <c r="M157" s="198"/>
      <c r="N157" s="199"/>
      <c r="O157" s="199"/>
      <c r="P157" s="199"/>
      <c r="Q157" s="199"/>
      <c r="R157" s="199"/>
      <c r="S157" s="199"/>
      <c r="T157" s="20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94" t="s">
        <v>164</v>
      </c>
      <c r="AU157" s="194" t="s">
        <v>22</v>
      </c>
      <c r="AV157" s="13" t="s">
        <v>22</v>
      </c>
      <c r="AW157" s="13" t="s">
        <v>43</v>
      </c>
      <c r="AX157" s="13" t="s">
        <v>82</v>
      </c>
      <c r="AY157" s="194" t="s">
        <v>152</v>
      </c>
    </row>
    <row r="158" s="14" customFormat="1">
      <c r="A158" s="14"/>
      <c r="B158" s="201"/>
      <c r="C158" s="14"/>
      <c r="D158" s="191" t="s">
        <v>164</v>
      </c>
      <c r="E158" s="202" t="s">
        <v>3</v>
      </c>
      <c r="F158" s="203" t="s">
        <v>166</v>
      </c>
      <c r="G158" s="14"/>
      <c r="H158" s="204">
        <v>0.108</v>
      </c>
      <c r="I158" s="205"/>
      <c r="J158" s="14"/>
      <c r="K158" s="14"/>
      <c r="L158" s="201"/>
      <c r="M158" s="206"/>
      <c r="N158" s="207"/>
      <c r="O158" s="207"/>
      <c r="P158" s="207"/>
      <c r="Q158" s="207"/>
      <c r="R158" s="207"/>
      <c r="S158" s="207"/>
      <c r="T158" s="208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02" t="s">
        <v>164</v>
      </c>
      <c r="AU158" s="202" t="s">
        <v>22</v>
      </c>
      <c r="AV158" s="14" t="s">
        <v>158</v>
      </c>
      <c r="AW158" s="14" t="s">
        <v>43</v>
      </c>
      <c r="AX158" s="14" t="s">
        <v>89</v>
      </c>
      <c r="AY158" s="202" t="s">
        <v>152</v>
      </c>
    </row>
    <row r="159" s="2" customFormat="1" ht="16.5" customHeight="1">
      <c r="A159" s="37"/>
      <c r="B159" s="171"/>
      <c r="C159" s="172" t="s">
        <v>223</v>
      </c>
      <c r="D159" s="172" t="s">
        <v>154</v>
      </c>
      <c r="E159" s="173" t="s">
        <v>372</v>
      </c>
      <c r="F159" s="174" t="s">
        <v>373</v>
      </c>
      <c r="G159" s="175" t="s">
        <v>251</v>
      </c>
      <c r="H159" s="176">
        <v>340</v>
      </c>
      <c r="I159" s="177"/>
      <c r="J159" s="178">
        <f>ROUND(I159*H159,2)</f>
        <v>0</v>
      </c>
      <c r="K159" s="179"/>
      <c r="L159" s="38"/>
      <c r="M159" s="180" t="s">
        <v>3</v>
      </c>
      <c r="N159" s="181" t="s">
        <v>53</v>
      </c>
      <c r="O159" s="71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158</v>
      </c>
      <c r="AT159" s="184" t="s">
        <v>154</v>
      </c>
      <c r="AU159" s="184" t="s">
        <v>22</v>
      </c>
      <c r="AY159" s="17" t="s">
        <v>152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17" t="s">
        <v>89</v>
      </c>
      <c r="BK159" s="185">
        <f>ROUND(I159*H159,2)</f>
        <v>0</v>
      </c>
      <c r="BL159" s="17" t="s">
        <v>158</v>
      </c>
      <c r="BM159" s="184" t="s">
        <v>699</v>
      </c>
    </row>
    <row r="160" s="2" customFormat="1">
      <c r="A160" s="37"/>
      <c r="B160" s="38"/>
      <c r="C160" s="37"/>
      <c r="D160" s="186" t="s">
        <v>160</v>
      </c>
      <c r="E160" s="37"/>
      <c r="F160" s="187" t="s">
        <v>375</v>
      </c>
      <c r="G160" s="37"/>
      <c r="H160" s="37"/>
      <c r="I160" s="188"/>
      <c r="J160" s="37"/>
      <c r="K160" s="37"/>
      <c r="L160" s="38"/>
      <c r="M160" s="189"/>
      <c r="N160" s="190"/>
      <c r="O160" s="71"/>
      <c r="P160" s="71"/>
      <c r="Q160" s="71"/>
      <c r="R160" s="71"/>
      <c r="S160" s="71"/>
      <c r="T160" s="72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7" t="s">
        <v>160</v>
      </c>
      <c r="AU160" s="17" t="s">
        <v>22</v>
      </c>
    </row>
    <row r="161" s="2" customFormat="1">
      <c r="A161" s="37"/>
      <c r="B161" s="38"/>
      <c r="C161" s="37"/>
      <c r="D161" s="191" t="s">
        <v>162</v>
      </c>
      <c r="E161" s="37"/>
      <c r="F161" s="192" t="s">
        <v>350</v>
      </c>
      <c r="G161" s="37"/>
      <c r="H161" s="37"/>
      <c r="I161" s="188"/>
      <c r="J161" s="37"/>
      <c r="K161" s="37"/>
      <c r="L161" s="38"/>
      <c r="M161" s="189"/>
      <c r="N161" s="190"/>
      <c r="O161" s="71"/>
      <c r="P161" s="71"/>
      <c r="Q161" s="71"/>
      <c r="R161" s="71"/>
      <c r="S161" s="71"/>
      <c r="T161" s="72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7" t="s">
        <v>162</v>
      </c>
      <c r="AU161" s="17" t="s">
        <v>22</v>
      </c>
    </row>
    <row r="162" s="13" customFormat="1">
      <c r="A162" s="13"/>
      <c r="B162" s="193"/>
      <c r="C162" s="13"/>
      <c r="D162" s="191" t="s">
        <v>164</v>
      </c>
      <c r="E162" s="194" t="s">
        <v>3</v>
      </c>
      <c r="F162" s="195" t="s">
        <v>674</v>
      </c>
      <c r="G162" s="13"/>
      <c r="H162" s="196">
        <v>340</v>
      </c>
      <c r="I162" s="197"/>
      <c r="J162" s="13"/>
      <c r="K162" s="13"/>
      <c r="L162" s="193"/>
      <c r="M162" s="198"/>
      <c r="N162" s="199"/>
      <c r="O162" s="199"/>
      <c r="P162" s="199"/>
      <c r="Q162" s="199"/>
      <c r="R162" s="199"/>
      <c r="S162" s="199"/>
      <c r="T162" s="20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4" t="s">
        <v>164</v>
      </c>
      <c r="AU162" s="194" t="s">
        <v>22</v>
      </c>
      <c r="AV162" s="13" t="s">
        <v>22</v>
      </c>
      <c r="AW162" s="13" t="s">
        <v>43</v>
      </c>
      <c r="AX162" s="13" t="s">
        <v>82</v>
      </c>
      <c r="AY162" s="194" t="s">
        <v>152</v>
      </c>
    </row>
    <row r="163" s="14" customFormat="1">
      <c r="A163" s="14"/>
      <c r="B163" s="201"/>
      <c r="C163" s="14"/>
      <c r="D163" s="191" t="s">
        <v>164</v>
      </c>
      <c r="E163" s="202" t="s">
        <v>3</v>
      </c>
      <c r="F163" s="203" t="s">
        <v>166</v>
      </c>
      <c r="G163" s="14"/>
      <c r="H163" s="204">
        <v>340</v>
      </c>
      <c r="I163" s="205"/>
      <c r="J163" s="14"/>
      <c r="K163" s="14"/>
      <c r="L163" s="201"/>
      <c r="M163" s="206"/>
      <c r="N163" s="207"/>
      <c r="O163" s="207"/>
      <c r="P163" s="207"/>
      <c r="Q163" s="207"/>
      <c r="R163" s="207"/>
      <c r="S163" s="207"/>
      <c r="T163" s="20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02" t="s">
        <v>164</v>
      </c>
      <c r="AU163" s="202" t="s">
        <v>22</v>
      </c>
      <c r="AV163" s="14" t="s">
        <v>158</v>
      </c>
      <c r="AW163" s="14" t="s">
        <v>43</v>
      </c>
      <c r="AX163" s="14" t="s">
        <v>89</v>
      </c>
      <c r="AY163" s="202" t="s">
        <v>152</v>
      </c>
    </row>
    <row r="164" s="2" customFormat="1" ht="16.5" customHeight="1">
      <c r="A164" s="37"/>
      <c r="B164" s="171"/>
      <c r="C164" s="172" t="s">
        <v>9</v>
      </c>
      <c r="D164" s="172" t="s">
        <v>154</v>
      </c>
      <c r="E164" s="173" t="s">
        <v>372</v>
      </c>
      <c r="F164" s="174" t="s">
        <v>373</v>
      </c>
      <c r="G164" s="175" t="s">
        <v>251</v>
      </c>
      <c r="H164" s="176">
        <v>0.053999999999999999</v>
      </c>
      <c r="I164" s="177"/>
      <c r="J164" s="178">
        <f>ROUND(I164*H164,2)</f>
        <v>0</v>
      </c>
      <c r="K164" s="179"/>
      <c r="L164" s="38"/>
      <c r="M164" s="180" t="s">
        <v>3</v>
      </c>
      <c r="N164" s="181" t="s">
        <v>53</v>
      </c>
      <c r="O164" s="71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158</v>
      </c>
      <c r="AT164" s="184" t="s">
        <v>154</v>
      </c>
      <c r="AU164" s="184" t="s">
        <v>22</v>
      </c>
      <c r="AY164" s="17" t="s">
        <v>152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17" t="s">
        <v>89</v>
      </c>
      <c r="BK164" s="185">
        <f>ROUND(I164*H164,2)</f>
        <v>0</v>
      </c>
      <c r="BL164" s="17" t="s">
        <v>158</v>
      </c>
      <c r="BM164" s="184" t="s">
        <v>700</v>
      </c>
    </row>
    <row r="165" s="2" customFormat="1">
      <c r="A165" s="37"/>
      <c r="B165" s="38"/>
      <c r="C165" s="37"/>
      <c r="D165" s="186" t="s">
        <v>160</v>
      </c>
      <c r="E165" s="37"/>
      <c r="F165" s="187" t="s">
        <v>375</v>
      </c>
      <c r="G165" s="37"/>
      <c r="H165" s="37"/>
      <c r="I165" s="188"/>
      <c r="J165" s="37"/>
      <c r="K165" s="37"/>
      <c r="L165" s="38"/>
      <c r="M165" s="189"/>
      <c r="N165" s="190"/>
      <c r="O165" s="71"/>
      <c r="P165" s="71"/>
      <c r="Q165" s="71"/>
      <c r="R165" s="71"/>
      <c r="S165" s="71"/>
      <c r="T165" s="72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7" t="s">
        <v>160</v>
      </c>
      <c r="AU165" s="17" t="s">
        <v>22</v>
      </c>
    </row>
    <row r="166" s="2" customFormat="1">
      <c r="A166" s="37"/>
      <c r="B166" s="38"/>
      <c r="C166" s="37"/>
      <c r="D166" s="191" t="s">
        <v>162</v>
      </c>
      <c r="E166" s="37"/>
      <c r="F166" s="192" t="s">
        <v>684</v>
      </c>
      <c r="G166" s="37"/>
      <c r="H166" s="37"/>
      <c r="I166" s="188"/>
      <c r="J166" s="37"/>
      <c r="K166" s="37"/>
      <c r="L166" s="38"/>
      <c r="M166" s="189"/>
      <c r="N166" s="190"/>
      <c r="O166" s="71"/>
      <c r="P166" s="71"/>
      <c r="Q166" s="71"/>
      <c r="R166" s="71"/>
      <c r="S166" s="71"/>
      <c r="T166" s="72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7" t="s">
        <v>162</v>
      </c>
      <c r="AU166" s="17" t="s">
        <v>22</v>
      </c>
    </row>
    <row r="167" s="13" customFormat="1">
      <c r="A167" s="13"/>
      <c r="B167" s="193"/>
      <c r="C167" s="13"/>
      <c r="D167" s="191" t="s">
        <v>164</v>
      </c>
      <c r="E167" s="194" t="s">
        <v>3</v>
      </c>
      <c r="F167" s="195" t="s">
        <v>685</v>
      </c>
      <c r="G167" s="13"/>
      <c r="H167" s="196">
        <v>0.053999999999999999</v>
      </c>
      <c r="I167" s="197"/>
      <c r="J167" s="13"/>
      <c r="K167" s="13"/>
      <c r="L167" s="193"/>
      <c r="M167" s="198"/>
      <c r="N167" s="199"/>
      <c r="O167" s="199"/>
      <c r="P167" s="199"/>
      <c r="Q167" s="199"/>
      <c r="R167" s="199"/>
      <c r="S167" s="199"/>
      <c r="T167" s="200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94" t="s">
        <v>164</v>
      </c>
      <c r="AU167" s="194" t="s">
        <v>22</v>
      </c>
      <c r="AV167" s="13" t="s">
        <v>22</v>
      </c>
      <c r="AW167" s="13" t="s">
        <v>43</v>
      </c>
      <c r="AX167" s="13" t="s">
        <v>82</v>
      </c>
      <c r="AY167" s="194" t="s">
        <v>152</v>
      </c>
    </row>
    <row r="168" s="14" customFormat="1">
      <c r="A168" s="14"/>
      <c r="B168" s="201"/>
      <c r="C168" s="14"/>
      <c r="D168" s="191" t="s">
        <v>164</v>
      </c>
      <c r="E168" s="202" t="s">
        <v>3</v>
      </c>
      <c r="F168" s="203" t="s">
        <v>166</v>
      </c>
      <c r="G168" s="14"/>
      <c r="H168" s="204">
        <v>0.053999999999999999</v>
      </c>
      <c r="I168" s="205"/>
      <c r="J168" s="14"/>
      <c r="K168" s="14"/>
      <c r="L168" s="201"/>
      <c r="M168" s="206"/>
      <c r="N168" s="207"/>
      <c r="O168" s="207"/>
      <c r="P168" s="207"/>
      <c r="Q168" s="207"/>
      <c r="R168" s="207"/>
      <c r="S168" s="207"/>
      <c r="T168" s="20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02" t="s">
        <v>164</v>
      </c>
      <c r="AU168" s="202" t="s">
        <v>22</v>
      </c>
      <c r="AV168" s="14" t="s">
        <v>158</v>
      </c>
      <c r="AW168" s="14" t="s">
        <v>43</v>
      </c>
      <c r="AX168" s="14" t="s">
        <v>89</v>
      </c>
      <c r="AY168" s="202" t="s">
        <v>152</v>
      </c>
    </row>
    <row r="169" s="12" customFormat="1" ht="22.8" customHeight="1">
      <c r="A169" s="12"/>
      <c r="B169" s="158"/>
      <c r="C169" s="12"/>
      <c r="D169" s="159" t="s">
        <v>81</v>
      </c>
      <c r="E169" s="169" t="s">
        <v>182</v>
      </c>
      <c r="F169" s="169" t="s">
        <v>396</v>
      </c>
      <c r="G169" s="12"/>
      <c r="H169" s="12"/>
      <c r="I169" s="161"/>
      <c r="J169" s="170">
        <f>BK169</f>
        <v>0</v>
      </c>
      <c r="K169" s="12"/>
      <c r="L169" s="158"/>
      <c r="M169" s="163"/>
      <c r="N169" s="164"/>
      <c r="O169" s="164"/>
      <c r="P169" s="165">
        <f>SUM(P170:P224)</f>
        <v>0</v>
      </c>
      <c r="Q169" s="164"/>
      <c r="R169" s="165">
        <f>SUM(R170:R224)</f>
        <v>110.58832000000001</v>
      </c>
      <c r="S169" s="164"/>
      <c r="T169" s="166">
        <f>SUM(T170:T224)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159" t="s">
        <v>89</v>
      </c>
      <c r="AT169" s="167" t="s">
        <v>81</v>
      </c>
      <c r="AU169" s="167" t="s">
        <v>89</v>
      </c>
      <c r="AY169" s="159" t="s">
        <v>152</v>
      </c>
      <c r="BK169" s="168">
        <f>SUM(BK170:BK224)</f>
        <v>0</v>
      </c>
    </row>
    <row r="170" s="2" customFormat="1" ht="16.5" customHeight="1">
      <c r="A170" s="37"/>
      <c r="B170" s="171"/>
      <c r="C170" s="172" t="s">
        <v>235</v>
      </c>
      <c r="D170" s="172" t="s">
        <v>154</v>
      </c>
      <c r="E170" s="173" t="s">
        <v>701</v>
      </c>
      <c r="F170" s="174" t="s">
        <v>702</v>
      </c>
      <c r="G170" s="175" t="s">
        <v>157</v>
      </c>
      <c r="H170" s="176">
        <v>212</v>
      </c>
      <c r="I170" s="177"/>
      <c r="J170" s="178">
        <f>ROUND(I170*H170,2)</f>
        <v>0</v>
      </c>
      <c r="K170" s="179"/>
      <c r="L170" s="38"/>
      <c r="M170" s="180" t="s">
        <v>3</v>
      </c>
      <c r="N170" s="181" t="s">
        <v>53</v>
      </c>
      <c r="O170" s="71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158</v>
      </c>
      <c r="AT170" s="184" t="s">
        <v>154</v>
      </c>
      <c r="AU170" s="184" t="s">
        <v>22</v>
      </c>
      <c r="AY170" s="17" t="s">
        <v>152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17" t="s">
        <v>89</v>
      </c>
      <c r="BK170" s="185">
        <f>ROUND(I170*H170,2)</f>
        <v>0</v>
      </c>
      <c r="BL170" s="17" t="s">
        <v>158</v>
      </c>
      <c r="BM170" s="184" t="s">
        <v>703</v>
      </c>
    </row>
    <row r="171" s="2" customFormat="1">
      <c r="A171" s="37"/>
      <c r="B171" s="38"/>
      <c r="C171" s="37"/>
      <c r="D171" s="186" t="s">
        <v>160</v>
      </c>
      <c r="E171" s="37"/>
      <c r="F171" s="187" t="s">
        <v>704</v>
      </c>
      <c r="G171" s="37"/>
      <c r="H171" s="37"/>
      <c r="I171" s="188"/>
      <c r="J171" s="37"/>
      <c r="K171" s="37"/>
      <c r="L171" s="38"/>
      <c r="M171" s="189"/>
      <c r="N171" s="190"/>
      <c r="O171" s="71"/>
      <c r="P171" s="71"/>
      <c r="Q171" s="71"/>
      <c r="R171" s="71"/>
      <c r="S171" s="71"/>
      <c r="T171" s="72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7" t="s">
        <v>160</v>
      </c>
      <c r="AU171" s="17" t="s">
        <v>22</v>
      </c>
    </row>
    <row r="172" s="2" customFormat="1">
      <c r="A172" s="37"/>
      <c r="B172" s="38"/>
      <c r="C172" s="37"/>
      <c r="D172" s="191" t="s">
        <v>162</v>
      </c>
      <c r="E172" s="37"/>
      <c r="F172" s="192" t="s">
        <v>705</v>
      </c>
      <c r="G172" s="37"/>
      <c r="H172" s="37"/>
      <c r="I172" s="188"/>
      <c r="J172" s="37"/>
      <c r="K172" s="37"/>
      <c r="L172" s="38"/>
      <c r="M172" s="189"/>
      <c r="N172" s="190"/>
      <c r="O172" s="71"/>
      <c r="P172" s="71"/>
      <c r="Q172" s="71"/>
      <c r="R172" s="71"/>
      <c r="S172" s="71"/>
      <c r="T172" s="72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7" t="s">
        <v>162</v>
      </c>
      <c r="AU172" s="17" t="s">
        <v>22</v>
      </c>
    </row>
    <row r="173" s="13" customFormat="1">
      <c r="A173" s="13"/>
      <c r="B173" s="193"/>
      <c r="C173" s="13"/>
      <c r="D173" s="191" t="s">
        <v>164</v>
      </c>
      <c r="E173" s="194" t="s">
        <v>3</v>
      </c>
      <c r="F173" s="195" t="s">
        <v>596</v>
      </c>
      <c r="G173" s="13"/>
      <c r="H173" s="196">
        <v>212</v>
      </c>
      <c r="I173" s="197"/>
      <c r="J173" s="13"/>
      <c r="K173" s="13"/>
      <c r="L173" s="193"/>
      <c r="M173" s="198"/>
      <c r="N173" s="199"/>
      <c r="O173" s="199"/>
      <c r="P173" s="199"/>
      <c r="Q173" s="199"/>
      <c r="R173" s="199"/>
      <c r="S173" s="199"/>
      <c r="T173" s="20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4" t="s">
        <v>164</v>
      </c>
      <c r="AU173" s="194" t="s">
        <v>22</v>
      </c>
      <c r="AV173" s="13" t="s">
        <v>22</v>
      </c>
      <c r="AW173" s="13" t="s">
        <v>43</v>
      </c>
      <c r="AX173" s="13" t="s">
        <v>82</v>
      </c>
      <c r="AY173" s="194" t="s">
        <v>152</v>
      </c>
    </row>
    <row r="174" s="14" customFormat="1">
      <c r="A174" s="14"/>
      <c r="B174" s="201"/>
      <c r="C174" s="14"/>
      <c r="D174" s="191" t="s">
        <v>164</v>
      </c>
      <c r="E174" s="202" t="s">
        <v>3</v>
      </c>
      <c r="F174" s="203" t="s">
        <v>166</v>
      </c>
      <c r="G174" s="14"/>
      <c r="H174" s="204">
        <v>212</v>
      </c>
      <c r="I174" s="205"/>
      <c r="J174" s="14"/>
      <c r="K174" s="14"/>
      <c r="L174" s="201"/>
      <c r="M174" s="206"/>
      <c r="N174" s="207"/>
      <c r="O174" s="207"/>
      <c r="P174" s="207"/>
      <c r="Q174" s="207"/>
      <c r="R174" s="207"/>
      <c r="S174" s="207"/>
      <c r="T174" s="20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02" t="s">
        <v>164</v>
      </c>
      <c r="AU174" s="202" t="s">
        <v>22</v>
      </c>
      <c r="AV174" s="14" t="s">
        <v>158</v>
      </c>
      <c r="AW174" s="14" t="s">
        <v>43</v>
      </c>
      <c r="AX174" s="14" t="s">
        <v>89</v>
      </c>
      <c r="AY174" s="202" t="s">
        <v>152</v>
      </c>
    </row>
    <row r="175" s="2" customFormat="1" ht="16.5" customHeight="1">
      <c r="A175" s="37"/>
      <c r="B175" s="171"/>
      <c r="C175" s="172" t="s">
        <v>241</v>
      </c>
      <c r="D175" s="172" t="s">
        <v>154</v>
      </c>
      <c r="E175" s="173" t="s">
        <v>701</v>
      </c>
      <c r="F175" s="174" t="s">
        <v>702</v>
      </c>
      <c r="G175" s="175" t="s">
        <v>157</v>
      </c>
      <c r="H175" s="176">
        <v>517.89999999999998</v>
      </c>
      <c r="I175" s="177"/>
      <c r="J175" s="178">
        <f>ROUND(I175*H175,2)</f>
        <v>0</v>
      </c>
      <c r="K175" s="179"/>
      <c r="L175" s="38"/>
      <c r="M175" s="180" t="s">
        <v>3</v>
      </c>
      <c r="N175" s="181" t="s">
        <v>53</v>
      </c>
      <c r="O175" s="71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158</v>
      </c>
      <c r="AT175" s="184" t="s">
        <v>154</v>
      </c>
      <c r="AU175" s="184" t="s">
        <v>22</v>
      </c>
      <c r="AY175" s="17" t="s">
        <v>152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17" t="s">
        <v>89</v>
      </c>
      <c r="BK175" s="185">
        <f>ROUND(I175*H175,2)</f>
        <v>0</v>
      </c>
      <c r="BL175" s="17" t="s">
        <v>158</v>
      </c>
      <c r="BM175" s="184" t="s">
        <v>706</v>
      </c>
    </row>
    <row r="176" s="2" customFormat="1">
      <c r="A176" s="37"/>
      <c r="B176" s="38"/>
      <c r="C176" s="37"/>
      <c r="D176" s="186" t="s">
        <v>160</v>
      </c>
      <c r="E176" s="37"/>
      <c r="F176" s="187" t="s">
        <v>704</v>
      </c>
      <c r="G176" s="37"/>
      <c r="H176" s="37"/>
      <c r="I176" s="188"/>
      <c r="J176" s="37"/>
      <c r="K176" s="37"/>
      <c r="L176" s="38"/>
      <c r="M176" s="189"/>
      <c r="N176" s="190"/>
      <c r="O176" s="71"/>
      <c r="P176" s="71"/>
      <c r="Q176" s="71"/>
      <c r="R176" s="71"/>
      <c r="S176" s="71"/>
      <c r="T176" s="72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7" t="s">
        <v>160</v>
      </c>
      <c r="AU176" s="17" t="s">
        <v>22</v>
      </c>
    </row>
    <row r="177" s="2" customFormat="1">
      <c r="A177" s="37"/>
      <c r="B177" s="38"/>
      <c r="C177" s="37"/>
      <c r="D177" s="191" t="s">
        <v>162</v>
      </c>
      <c r="E177" s="37"/>
      <c r="F177" s="192" t="s">
        <v>707</v>
      </c>
      <c r="G177" s="37"/>
      <c r="H177" s="37"/>
      <c r="I177" s="188"/>
      <c r="J177" s="37"/>
      <c r="K177" s="37"/>
      <c r="L177" s="38"/>
      <c r="M177" s="189"/>
      <c r="N177" s="190"/>
      <c r="O177" s="71"/>
      <c r="P177" s="71"/>
      <c r="Q177" s="71"/>
      <c r="R177" s="71"/>
      <c r="S177" s="71"/>
      <c r="T177" s="72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7" t="s">
        <v>162</v>
      </c>
      <c r="AU177" s="17" t="s">
        <v>22</v>
      </c>
    </row>
    <row r="178" s="13" customFormat="1">
      <c r="A178" s="13"/>
      <c r="B178" s="193"/>
      <c r="C178" s="13"/>
      <c r="D178" s="191" t="s">
        <v>164</v>
      </c>
      <c r="E178" s="194" t="s">
        <v>3</v>
      </c>
      <c r="F178" s="195" t="s">
        <v>708</v>
      </c>
      <c r="G178" s="13"/>
      <c r="H178" s="196">
        <v>517.89999999999998</v>
      </c>
      <c r="I178" s="197"/>
      <c r="J178" s="13"/>
      <c r="K178" s="13"/>
      <c r="L178" s="193"/>
      <c r="M178" s="198"/>
      <c r="N178" s="199"/>
      <c r="O178" s="199"/>
      <c r="P178" s="199"/>
      <c r="Q178" s="199"/>
      <c r="R178" s="199"/>
      <c r="S178" s="199"/>
      <c r="T178" s="20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4" t="s">
        <v>164</v>
      </c>
      <c r="AU178" s="194" t="s">
        <v>22</v>
      </c>
      <c r="AV178" s="13" t="s">
        <v>22</v>
      </c>
      <c r="AW178" s="13" t="s">
        <v>43</v>
      </c>
      <c r="AX178" s="13" t="s">
        <v>82</v>
      </c>
      <c r="AY178" s="194" t="s">
        <v>152</v>
      </c>
    </row>
    <row r="179" s="14" customFormat="1">
      <c r="A179" s="14"/>
      <c r="B179" s="201"/>
      <c r="C179" s="14"/>
      <c r="D179" s="191" t="s">
        <v>164</v>
      </c>
      <c r="E179" s="202" t="s">
        <v>3</v>
      </c>
      <c r="F179" s="203" t="s">
        <v>166</v>
      </c>
      <c r="G179" s="14"/>
      <c r="H179" s="204">
        <v>517.89999999999998</v>
      </c>
      <c r="I179" s="205"/>
      <c r="J179" s="14"/>
      <c r="K179" s="14"/>
      <c r="L179" s="201"/>
      <c r="M179" s="206"/>
      <c r="N179" s="207"/>
      <c r="O179" s="207"/>
      <c r="P179" s="207"/>
      <c r="Q179" s="207"/>
      <c r="R179" s="207"/>
      <c r="S179" s="207"/>
      <c r="T179" s="208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02" t="s">
        <v>164</v>
      </c>
      <c r="AU179" s="202" t="s">
        <v>22</v>
      </c>
      <c r="AV179" s="14" t="s">
        <v>158</v>
      </c>
      <c r="AW179" s="14" t="s">
        <v>43</v>
      </c>
      <c r="AX179" s="14" t="s">
        <v>89</v>
      </c>
      <c r="AY179" s="202" t="s">
        <v>152</v>
      </c>
    </row>
    <row r="180" s="2" customFormat="1" ht="16.5" customHeight="1">
      <c r="A180" s="37"/>
      <c r="B180" s="171"/>
      <c r="C180" s="172" t="s">
        <v>248</v>
      </c>
      <c r="D180" s="172" t="s">
        <v>154</v>
      </c>
      <c r="E180" s="173" t="s">
        <v>701</v>
      </c>
      <c r="F180" s="174" t="s">
        <v>702</v>
      </c>
      <c r="G180" s="175" t="s">
        <v>157</v>
      </c>
      <c r="H180" s="176">
        <v>1459.8</v>
      </c>
      <c r="I180" s="177"/>
      <c r="J180" s="178">
        <f>ROUND(I180*H180,2)</f>
        <v>0</v>
      </c>
      <c r="K180" s="179"/>
      <c r="L180" s="38"/>
      <c r="M180" s="180" t="s">
        <v>3</v>
      </c>
      <c r="N180" s="181" t="s">
        <v>53</v>
      </c>
      <c r="O180" s="71"/>
      <c r="P180" s="182">
        <f>O180*H180</f>
        <v>0</v>
      </c>
      <c r="Q180" s="182">
        <v>0</v>
      </c>
      <c r="R180" s="182">
        <f>Q180*H180</f>
        <v>0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158</v>
      </c>
      <c r="AT180" s="184" t="s">
        <v>154</v>
      </c>
      <c r="AU180" s="184" t="s">
        <v>22</v>
      </c>
      <c r="AY180" s="17" t="s">
        <v>152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17" t="s">
        <v>89</v>
      </c>
      <c r="BK180" s="185">
        <f>ROUND(I180*H180,2)</f>
        <v>0</v>
      </c>
      <c r="BL180" s="17" t="s">
        <v>158</v>
      </c>
      <c r="BM180" s="184" t="s">
        <v>709</v>
      </c>
    </row>
    <row r="181" s="2" customFormat="1">
      <c r="A181" s="37"/>
      <c r="B181" s="38"/>
      <c r="C181" s="37"/>
      <c r="D181" s="186" t="s">
        <v>160</v>
      </c>
      <c r="E181" s="37"/>
      <c r="F181" s="187" t="s">
        <v>704</v>
      </c>
      <c r="G181" s="37"/>
      <c r="H181" s="37"/>
      <c r="I181" s="188"/>
      <c r="J181" s="37"/>
      <c r="K181" s="37"/>
      <c r="L181" s="38"/>
      <c r="M181" s="189"/>
      <c r="N181" s="190"/>
      <c r="O181" s="71"/>
      <c r="P181" s="71"/>
      <c r="Q181" s="71"/>
      <c r="R181" s="71"/>
      <c r="S181" s="71"/>
      <c r="T181" s="72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7" t="s">
        <v>160</v>
      </c>
      <c r="AU181" s="17" t="s">
        <v>22</v>
      </c>
    </row>
    <row r="182" s="2" customFormat="1">
      <c r="A182" s="37"/>
      <c r="B182" s="38"/>
      <c r="C182" s="37"/>
      <c r="D182" s="191" t="s">
        <v>162</v>
      </c>
      <c r="E182" s="37"/>
      <c r="F182" s="192" t="s">
        <v>710</v>
      </c>
      <c r="G182" s="37"/>
      <c r="H182" s="37"/>
      <c r="I182" s="188"/>
      <c r="J182" s="37"/>
      <c r="K182" s="37"/>
      <c r="L182" s="38"/>
      <c r="M182" s="189"/>
      <c r="N182" s="190"/>
      <c r="O182" s="71"/>
      <c r="P182" s="71"/>
      <c r="Q182" s="71"/>
      <c r="R182" s="71"/>
      <c r="S182" s="71"/>
      <c r="T182" s="72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7" t="s">
        <v>162</v>
      </c>
      <c r="AU182" s="17" t="s">
        <v>22</v>
      </c>
    </row>
    <row r="183" s="13" customFormat="1">
      <c r="A183" s="13"/>
      <c r="B183" s="193"/>
      <c r="C183" s="13"/>
      <c r="D183" s="191" t="s">
        <v>164</v>
      </c>
      <c r="E183" s="194" t="s">
        <v>3</v>
      </c>
      <c r="F183" s="195" t="s">
        <v>711</v>
      </c>
      <c r="G183" s="13"/>
      <c r="H183" s="196">
        <v>1459.8</v>
      </c>
      <c r="I183" s="197"/>
      <c r="J183" s="13"/>
      <c r="K183" s="13"/>
      <c r="L183" s="193"/>
      <c r="M183" s="198"/>
      <c r="N183" s="199"/>
      <c r="O183" s="199"/>
      <c r="P183" s="199"/>
      <c r="Q183" s="199"/>
      <c r="R183" s="199"/>
      <c r="S183" s="199"/>
      <c r="T183" s="20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4" t="s">
        <v>164</v>
      </c>
      <c r="AU183" s="194" t="s">
        <v>22</v>
      </c>
      <c r="AV183" s="13" t="s">
        <v>22</v>
      </c>
      <c r="AW183" s="13" t="s">
        <v>43</v>
      </c>
      <c r="AX183" s="13" t="s">
        <v>82</v>
      </c>
      <c r="AY183" s="194" t="s">
        <v>152</v>
      </c>
    </row>
    <row r="184" s="14" customFormat="1">
      <c r="A184" s="14"/>
      <c r="B184" s="201"/>
      <c r="C184" s="14"/>
      <c r="D184" s="191" t="s">
        <v>164</v>
      </c>
      <c r="E184" s="202" t="s">
        <v>3</v>
      </c>
      <c r="F184" s="203" t="s">
        <v>166</v>
      </c>
      <c r="G184" s="14"/>
      <c r="H184" s="204">
        <v>1459.8</v>
      </c>
      <c r="I184" s="205"/>
      <c r="J184" s="14"/>
      <c r="K184" s="14"/>
      <c r="L184" s="201"/>
      <c r="M184" s="206"/>
      <c r="N184" s="207"/>
      <c r="O184" s="207"/>
      <c r="P184" s="207"/>
      <c r="Q184" s="207"/>
      <c r="R184" s="207"/>
      <c r="S184" s="207"/>
      <c r="T184" s="208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02" t="s">
        <v>164</v>
      </c>
      <c r="AU184" s="202" t="s">
        <v>22</v>
      </c>
      <c r="AV184" s="14" t="s">
        <v>158</v>
      </c>
      <c r="AW184" s="14" t="s">
        <v>43</v>
      </c>
      <c r="AX184" s="14" t="s">
        <v>89</v>
      </c>
      <c r="AY184" s="202" t="s">
        <v>152</v>
      </c>
    </row>
    <row r="185" s="2" customFormat="1" ht="33" customHeight="1">
      <c r="A185" s="37"/>
      <c r="B185" s="171"/>
      <c r="C185" s="172" t="s">
        <v>256</v>
      </c>
      <c r="D185" s="172" t="s">
        <v>154</v>
      </c>
      <c r="E185" s="173" t="s">
        <v>712</v>
      </c>
      <c r="F185" s="174" t="s">
        <v>713</v>
      </c>
      <c r="G185" s="175" t="s">
        <v>157</v>
      </c>
      <c r="H185" s="176">
        <v>112.75</v>
      </c>
      <c r="I185" s="177"/>
      <c r="J185" s="178">
        <f>ROUND(I185*H185,2)</f>
        <v>0</v>
      </c>
      <c r="K185" s="179"/>
      <c r="L185" s="38"/>
      <c r="M185" s="180" t="s">
        <v>3</v>
      </c>
      <c r="N185" s="181" t="s">
        <v>53</v>
      </c>
      <c r="O185" s="71"/>
      <c r="P185" s="182">
        <f>O185*H185</f>
        <v>0</v>
      </c>
      <c r="Q185" s="182">
        <v>0</v>
      </c>
      <c r="R185" s="182">
        <f>Q185*H185</f>
        <v>0</v>
      </c>
      <c r="S185" s="182">
        <v>0</v>
      </c>
      <c r="T185" s="183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4" t="s">
        <v>158</v>
      </c>
      <c r="AT185" s="184" t="s">
        <v>154</v>
      </c>
      <c r="AU185" s="184" t="s">
        <v>22</v>
      </c>
      <c r="AY185" s="17" t="s">
        <v>152</v>
      </c>
      <c r="BE185" s="185">
        <f>IF(N185="základní",J185,0)</f>
        <v>0</v>
      </c>
      <c r="BF185" s="185">
        <f>IF(N185="snížená",J185,0)</f>
        <v>0</v>
      </c>
      <c r="BG185" s="185">
        <f>IF(N185="zákl. přenesená",J185,0)</f>
        <v>0</v>
      </c>
      <c r="BH185" s="185">
        <f>IF(N185="sníž. přenesená",J185,0)</f>
        <v>0</v>
      </c>
      <c r="BI185" s="185">
        <f>IF(N185="nulová",J185,0)</f>
        <v>0</v>
      </c>
      <c r="BJ185" s="17" t="s">
        <v>89</v>
      </c>
      <c r="BK185" s="185">
        <f>ROUND(I185*H185,2)</f>
        <v>0</v>
      </c>
      <c r="BL185" s="17" t="s">
        <v>158</v>
      </c>
      <c r="BM185" s="184" t="s">
        <v>714</v>
      </c>
    </row>
    <row r="186" s="2" customFormat="1">
      <c r="A186" s="37"/>
      <c r="B186" s="38"/>
      <c r="C186" s="37"/>
      <c r="D186" s="186" t="s">
        <v>160</v>
      </c>
      <c r="E186" s="37"/>
      <c r="F186" s="187" t="s">
        <v>715</v>
      </c>
      <c r="G186" s="37"/>
      <c r="H186" s="37"/>
      <c r="I186" s="188"/>
      <c r="J186" s="37"/>
      <c r="K186" s="37"/>
      <c r="L186" s="38"/>
      <c r="M186" s="189"/>
      <c r="N186" s="190"/>
      <c r="O186" s="71"/>
      <c r="P186" s="71"/>
      <c r="Q186" s="71"/>
      <c r="R186" s="71"/>
      <c r="S186" s="71"/>
      <c r="T186" s="72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7" t="s">
        <v>160</v>
      </c>
      <c r="AU186" s="17" t="s">
        <v>22</v>
      </c>
    </row>
    <row r="187" s="2" customFormat="1">
      <c r="A187" s="37"/>
      <c r="B187" s="38"/>
      <c r="C187" s="37"/>
      <c r="D187" s="191" t="s">
        <v>162</v>
      </c>
      <c r="E187" s="37"/>
      <c r="F187" s="192" t="s">
        <v>716</v>
      </c>
      <c r="G187" s="37"/>
      <c r="H187" s="37"/>
      <c r="I187" s="188"/>
      <c r="J187" s="37"/>
      <c r="K187" s="37"/>
      <c r="L187" s="38"/>
      <c r="M187" s="189"/>
      <c r="N187" s="190"/>
      <c r="O187" s="71"/>
      <c r="P187" s="71"/>
      <c r="Q187" s="71"/>
      <c r="R187" s="71"/>
      <c r="S187" s="71"/>
      <c r="T187" s="72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7" t="s">
        <v>162</v>
      </c>
      <c r="AU187" s="17" t="s">
        <v>22</v>
      </c>
    </row>
    <row r="188" s="13" customFormat="1">
      <c r="A188" s="13"/>
      <c r="B188" s="193"/>
      <c r="C188" s="13"/>
      <c r="D188" s="191" t="s">
        <v>164</v>
      </c>
      <c r="E188" s="194" t="s">
        <v>3</v>
      </c>
      <c r="F188" s="195" t="s">
        <v>717</v>
      </c>
      <c r="G188" s="13"/>
      <c r="H188" s="196">
        <v>112.75</v>
      </c>
      <c r="I188" s="197"/>
      <c r="J188" s="13"/>
      <c r="K188" s="13"/>
      <c r="L188" s="193"/>
      <c r="M188" s="198"/>
      <c r="N188" s="199"/>
      <c r="O188" s="199"/>
      <c r="P188" s="199"/>
      <c r="Q188" s="199"/>
      <c r="R188" s="199"/>
      <c r="S188" s="199"/>
      <c r="T188" s="20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4" t="s">
        <v>164</v>
      </c>
      <c r="AU188" s="194" t="s">
        <v>22</v>
      </c>
      <c r="AV188" s="13" t="s">
        <v>22</v>
      </c>
      <c r="AW188" s="13" t="s">
        <v>43</v>
      </c>
      <c r="AX188" s="13" t="s">
        <v>82</v>
      </c>
      <c r="AY188" s="194" t="s">
        <v>152</v>
      </c>
    </row>
    <row r="189" s="14" customFormat="1">
      <c r="A189" s="14"/>
      <c r="B189" s="201"/>
      <c r="C189" s="14"/>
      <c r="D189" s="191" t="s">
        <v>164</v>
      </c>
      <c r="E189" s="202" t="s">
        <v>3</v>
      </c>
      <c r="F189" s="203" t="s">
        <v>166</v>
      </c>
      <c r="G189" s="14"/>
      <c r="H189" s="204">
        <v>112.75</v>
      </c>
      <c r="I189" s="205"/>
      <c r="J189" s="14"/>
      <c r="K189" s="14"/>
      <c r="L189" s="201"/>
      <c r="M189" s="206"/>
      <c r="N189" s="207"/>
      <c r="O189" s="207"/>
      <c r="P189" s="207"/>
      <c r="Q189" s="207"/>
      <c r="R189" s="207"/>
      <c r="S189" s="207"/>
      <c r="T189" s="208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02" t="s">
        <v>164</v>
      </c>
      <c r="AU189" s="202" t="s">
        <v>22</v>
      </c>
      <c r="AV189" s="14" t="s">
        <v>158</v>
      </c>
      <c r="AW189" s="14" t="s">
        <v>43</v>
      </c>
      <c r="AX189" s="14" t="s">
        <v>89</v>
      </c>
      <c r="AY189" s="202" t="s">
        <v>152</v>
      </c>
    </row>
    <row r="190" s="2" customFormat="1" ht="24.15" customHeight="1">
      <c r="A190" s="37"/>
      <c r="B190" s="171"/>
      <c r="C190" s="172" t="s">
        <v>264</v>
      </c>
      <c r="D190" s="172" t="s">
        <v>154</v>
      </c>
      <c r="E190" s="173" t="s">
        <v>718</v>
      </c>
      <c r="F190" s="174" t="s">
        <v>719</v>
      </c>
      <c r="G190" s="175" t="s">
        <v>157</v>
      </c>
      <c r="H190" s="176">
        <v>212</v>
      </c>
      <c r="I190" s="177"/>
      <c r="J190" s="178">
        <f>ROUND(I190*H190,2)</f>
        <v>0</v>
      </c>
      <c r="K190" s="179"/>
      <c r="L190" s="38"/>
      <c r="M190" s="180" t="s">
        <v>3</v>
      </c>
      <c r="N190" s="181" t="s">
        <v>53</v>
      </c>
      <c r="O190" s="71"/>
      <c r="P190" s="182">
        <f>O190*H190</f>
        <v>0</v>
      </c>
      <c r="Q190" s="182">
        <v>0</v>
      </c>
      <c r="R190" s="182">
        <f>Q190*H190</f>
        <v>0</v>
      </c>
      <c r="S190" s="182">
        <v>0</v>
      </c>
      <c r="T190" s="183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4" t="s">
        <v>158</v>
      </c>
      <c r="AT190" s="184" t="s">
        <v>154</v>
      </c>
      <c r="AU190" s="184" t="s">
        <v>22</v>
      </c>
      <c r="AY190" s="17" t="s">
        <v>152</v>
      </c>
      <c r="BE190" s="185">
        <f>IF(N190="základní",J190,0)</f>
        <v>0</v>
      </c>
      <c r="BF190" s="185">
        <f>IF(N190="snížená",J190,0)</f>
        <v>0</v>
      </c>
      <c r="BG190" s="185">
        <f>IF(N190="zákl. přenesená",J190,0)</f>
        <v>0</v>
      </c>
      <c r="BH190" s="185">
        <f>IF(N190="sníž. přenesená",J190,0)</f>
        <v>0</v>
      </c>
      <c r="BI190" s="185">
        <f>IF(N190="nulová",J190,0)</f>
        <v>0</v>
      </c>
      <c r="BJ190" s="17" t="s">
        <v>89</v>
      </c>
      <c r="BK190" s="185">
        <f>ROUND(I190*H190,2)</f>
        <v>0</v>
      </c>
      <c r="BL190" s="17" t="s">
        <v>158</v>
      </c>
      <c r="BM190" s="184" t="s">
        <v>720</v>
      </c>
    </row>
    <row r="191" s="2" customFormat="1">
      <c r="A191" s="37"/>
      <c r="B191" s="38"/>
      <c r="C191" s="37"/>
      <c r="D191" s="186" t="s">
        <v>160</v>
      </c>
      <c r="E191" s="37"/>
      <c r="F191" s="187" t="s">
        <v>721</v>
      </c>
      <c r="G191" s="37"/>
      <c r="H191" s="37"/>
      <c r="I191" s="188"/>
      <c r="J191" s="37"/>
      <c r="K191" s="37"/>
      <c r="L191" s="38"/>
      <c r="M191" s="189"/>
      <c r="N191" s="190"/>
      <c r="O191" s="71"/>
      <c r="P191" s="71"/>
      <c r="Q191" s="71"/>
      <c r="R191" s="71"/>
      <c r="S191" s="71"/>
      <c r="T191" s="72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7" t="s">
        <v>160</v>
      </c>
      <c r="AU191" s="17" t="s">
        <v>22</v>
      </c>
    </row>
    <row r="192" s="2" customFormat="1">
      <c r="A192" s="37"/>
      <c r="B192" s="38"/>
      <c r="C192" s="37"/>
      <c r="D192" s="191" t="s">
        <v>162</v>
      </c>
      <c r="E192" s="37"/>
      <c r="F192" s="192" t="s">
        <v>722</v>
      </c>
      <c r="G192" s="37"/>
      <c r="H192" s="37"/>
      <c r="I192" s="188"/>
      <c r="J192" s="37"/>
      <c r="K192" s="37"/>
      <c r="L192" s="38"/>
      <c r="M192" s="189"/>
      <c r="N192" s="190"/>
      <c r="O192" s="71"/>
      <c r="P192" s="71"/>
      <c r="Q192" s="71"/>
      <c r="R192" s="71"/>
      <c r="S192" s="71"/>
      <c r="T192" s="72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7" t="s">
        <v>162</v>
      </c>
      <c r="AU192" s="17" t="s">
        <v>22</v>
      </c>
    </row>
    <row r="193" s="13" customFormat="1">
      <c r="A193" s="13"/>
      <c r="B193" s="193"/>
      <c r="C193" s="13"/>
      <c r="D193" s="191" t="s">
        <v>164</v>
      </c>
      <c r="E193" s="194" t="s">
        <v>3</v>
      </c>
      <c r="F193" s="195" t="s">
        <v>596</v>
      </c>
      <c r="G193" s="13"/>
      <c r="H193" s="196">
        <v>212</v>
      </c>
      <c r="I193" s="197"/>
      <c r="J193" s="13"/>
      <c r="K193" s="13"/>
      <c r="L193" s="193"/>
      <c r="M193" s="198"/>
      <c r="N193" s="199"/>
      <c r="O193" s="199"/>
      <c r="P193" s="199"/>
      <c r="Q193" s="199"/>
      <c r="R193" s="199"/>
      <c r="S193" s="199"/>
      <c r="T193" s="20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94" t="s">
        <v>164</v>
      </c>
      <c r="AU193" s="194" t="s">
        <v>22</v>
      </c>
      <c r="AV193" s="13" t="s">
        <v>22</v>
      </c>
      <c r="AW193" s="13" t="s">
        <v>43</v>
      </c>
      <c r="AX193" s="13" t="s">
        <v>82</v>
      </c>
      <c r="AY193" s="194" t="s">
        <v>152</v>
      </c>
    </row>
    <row r="194" s="14" customFormat="1">
      <c r="A194" s="14"/>
      <c r="B194" s="201"/>
      <c r="C194" s="14"/>
      <c r="D194" s="191" t="s">
        <v>164</v>
      </c>
      <c r="E194" s="202" t="s">
        <v>3</v>
      </c>
      <c r="F194" s="203" t="s">
        <v>166</v>
      </c>
      <c r="G194" s="14"/>
      <c r="H194" s="204">
        <v>212</v>
      </c>
      <c r="I194" s="205"/>
      <c r="J194" s="14"/>
      <c r="K194" s="14"/>
      <c r="L194" s="201"/>
      <c r="M194" s="206"/>
      <c r="N194" s="207"/>
      <c r="O194" s="207"/>
      <c r="P194" s="207"/>
      <c r="Q194" s="207"/>
      <c r="R194" s="207"/>
      <c r="S194" s="207"/>
      <c r="T194" s="208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02" t="s">
        <v>164</v>
      </c>
      <c r="AU194" s="202" t="s">
        <v>22</v>
      </c>
      <c r="AV194" s="14" t="s">
        <v>158</v>
      </c>
      <c r="AW194" s="14" t="s">
        <v>43</v>
      </c>
      <c r="AX194" s="14" t="s">
        <v>89</v>
      </c>
      <c r="AY194" s="202" t="s">
        <v>152</v>
      </c>
    </row>
    <row r="195" s="2" customFormat="1" ht="24.15" customHeight="1">
      <c r="A195" s="37"/>
      <c r="B195" s="171"/>
      <c r="C195" s="172" t="s">
        <v>8</v>
      </c>
      <c r="D195" s="172" t="s">
        <v>154</v>
      </c>
      <c r="E195" s="173" t="s">
        <v>723</v>
      </c>
      <c r="F195" s="174" t="s">
        <v>724</v>
      </c>
      <c r="G195" s="175" t="s">
        <v>157</v>
      </c>
      <c r="H195" s="176">
        <v>517.89999999999998</v>
      </c>
      <c r="I195" s="177"/>
      <c r="J195" s="178">
        <f>ROUND(I195*H195,2)</f>
        <v>0</v>
      </c>
      <c r="K195" s="179"/>
      <c r="L195" s="38"/>
      <c r="M195" s="180" t="s">
        <v>3</v>
      </c>
      <c r="N195" s="181" t="s">
        <v>53</v>
      </c>
      <c r="O195" s="71"/>
      <c r="P195" s="182">
        <f>O195*H195</f>
        <v>0</v>
      </c>
      <c r="Q195" s="182">
        <v>0</v>
      </c>
      <c r="R195" s="182">
        <f>Q195*H195</f>
        <v>0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158</v>
      </c>
      <c r="AT195" s="184" t="s">
        <v>154</v>
      </c>
      <c r="AU195" s="184" t="s">
        <v>22</v>
      </c>
      <c r="AY195" s="17" t="s">
        <v>152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17" t="s">
        <v>89</v>
      </c>
      <c r="BK195" s="185">
        <f>ROUND(I195*H195,2)</f>
        <v>0</v>
      </c>
      <c r="BL195" s="17" t="s">
        <v>158</v>
      </c>
      <c r="BM195" s="184" t="s">
        <v>725</v>
      </c>
    </row>
    <row r="196" s="2" customFormat="1">
      <c r="A196" s="37"/>
      <c r="B196" s="38"/>
      <c r="C196" s="37"/>
      <c r="D196" s="186" t="s">
        <v>160</v>
      </c>
      <c r="E196" s="37"/>
      <c r="F196" s="187" t="s">
        <v>726</v>
      </c>
      <c r="G196" s="37"/>
      <c r="H196" s="37"/>
      <c r="I196" s="188"/>
      <c r="J196" s="37"/>
      <c r="K196" s="37"/>
      <c r="L196" s="38"/>
      <c r="M196" s="189"/>
      <c r="N196" s="190"/>
      <c r="O196" s="71"/>
      <c r="P196" s="71"/>
      <c r="Q196" s="71"/>
      <c r="R196" s="71"/>
      <c r="S196" s="71"/>
      <c r="T196" s="72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7" t="s">
        <v>160</v>
      </c>
      <c r="AU196" s="17" t="s">
        <v>22</v>
      </c>
    </row>
    <row r="197" s="2" customFormat="1">
      <c r="A197" s="37"/>
      <c r="B197" s="38"/>
      <c r="C197" s="37"/>
      <c r="D197" s="191" t="s">
        <v>162</v>
      </c>
      <c r="E197" s="37"/>
      <c r="F197" s="192" t="s">
        <v>727</v>
      </c>
      <c r="G197" s="37"/>
      <c r="H197" s="37"/>
      <c r="I197" s="188"/>
      <c r="J197" s="37"/>
      <c r="K197" s="37"/>
      <c r="L197" s="38"/>
      <c r="M197" s="189"/>
      <c r="N197" s="190"/>
      <c r="O197" s="71"/>
      <c r="P197" s="71"/>
      <c r="Q197" s="71"/>
      <c r="R197" s="71"/>
      <c r="S197" s="71"/>
      <c r="T197" s="72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7" t="s">
        <v>162</v>
      </c>
      <c r="AU197" s="17" t="s">
        <v>22</v>
      </c>
    </row>
    <row r="198" s="13" customFormat="1">
      <c r="A198" s="13"/>
      <c r="B198" s="193"/>
      <c r="C198" s="13"/>
      <c r="D198" s="191" t="s">
        <v>164</v>
      </c>
      <c r="E198" s="194" t="s">
        <v>3</v>
      </c>
      <c r="F198" s="195" t="s">
        <v>708</v>
      </c>
      <c r="G198" s="13"/>
      <c r="H198" s="196">
        <v>517.89999999999998</v>
      </c>
      <c r="I198" s="197"/>
      <c r="J198" s="13"/>
      <c r="K198" s="13"/>
      <c r="L198" s="193"/>
      <c r="M198" s="198"/>
      <c r="N198" s="199"/>
      <c r="O198" s="199"/>
      <c r="P198" s="199"/>
      <c r="Q198" s="199"/>
      <c r="R198" s="199"/>
      <c r="S198" s="199"/>
      <c r="T198" s="20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94" t="s">
        <v>164</v>
      </c>
      <c r="AU198" s="194" t="s">
        <v>22</v>
      </c>
      <c r="AV198" s="13" t="s">
        <v>22</v>
      </c>
      <c r="AW198" s="13" t="s">
        <v>43</v>
      </c>
      <c r="AX198" s="13" t="s">
        <v>82</v>
      </c>
      <c r="AY198" s="194" t="s">
        <v>152</v>
      </c>
    </row>
    <row r="199" s="14" customFormat="1">
      <c r="A199" s="14"/>
      <c r="B199" s="201"/>
      <c r="C199" s="14"/>
      <c r="D199" s="191" t="s">
        <v>164</v>
      </c>
      <c r="E199" s="202" t="s">
        <v>3</v>
      </c>
      <c r="F199" s="203" t="s">
        <v>166</v>
      </c>
      <c r="G199" s="14"/>
      <c r="H199" s="204">
        <v>517.89999999999998</v>
      </c>
      <c r="I199" s="205"/>
      <c r="J199" s="14"/>
      <c r="K199" s="14"/>
      <c r="L199" s="201"/>
      <c r="M199" s="206"/>
      <c r="N199" s="207"/>
      <c r="O199" s="207"/>
      <c r="P199" s="207"/>
      <c r="Q199" s="207"/>
      <c r="R199" s="207"/>
      <c r="S199" s="207"/>
      <c r="T199" s="208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02" t="s">
        <v>164</v>
      </c>
      <c r="AU199" s="202" t="s">
        <v>22</v>
      </c>
      <c r="AV199" s="14" t="s">
        <v>158</v>
      </c>
      <c r="AW199" s="14" t="s">
        <v>43</v>
      </c>
      <c r="AX199" s="14" t="s">
        <v>89</v>
      </c>
      <c r="AY199" s="202" t="s">
        <v>152</v>
      </c>
    </row>
    <row r="200" s="2" customFormat="1" ht="24.15" customHeight="1">
      <c r="A200" s="37"/>
      <c r="B200" s="171"/>
      <c r="C200" s="172" t="s">
        <v>273</v>
      </c>
      <c r="D200" s="172" t="s">
        <v>154</v>
      </c>
      <c r="E200" s="173" t="s">
        <v>728</v>
      </c>
      <c r="F200" s="174" t="s">
        <v>729</v>
      </c>
      <c r="G200" s="175" t="s">
        <v>157</v>
      </c>
      <c r="H200" s="176">
        <v>212</v>
      </c>
      <c r="I200" s="177"/>
      <c r="J200" s="178">
        <f>ROUND(I200*H200,2)</f>
        <v>0</v>
      </c>
      <c r="K200" s="179"/>
      <c r="L200" s="38"/>
      <c r="M200" s="180" t="s">
        <v>3</v>
      </c>
      <c r="N200" s="181" t="s">
        <v>53</v>
      </c>
      <c r="O200" s="71"/>
      <c r="P200" s="182">
        <f>O200*H200</f>
        <v>0</v>
      </c>
      <c r="Q200" s="182">
        <v>0</v>
      </c>
      <c r="R200" s="182">
        <f>Q200*H200</f>
        <v>0</v>
      </c>
      <c r="S200" s="182">
        <v>0</v>
      </c>
      <c r="T200" s="183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4" t="s">
        <v>158</v>
      </c>
      <c r="AT200" s="184" t="s">
        <v>154</v>
      </c>
      <c r="AU200" s="184" t="s">
        <v>22</v>
      </c>
      <c r="AY200" s="17" t="s">
        <v>152</v>
      </c>
      <c r="BE200" s="185">
        <f>IF(N200="základní",J200,0)</f>
        <v>0</v>
      </c>
      <c r="BF200" s="185">
        <f>IF(N200="snížená",J200,0)</f>
        <v>0</v>
      </c>
      <c r="BG200" s="185">
        <f>IF(N200="zákl. přenesená",J200,0)</f>
        <v>0</v>
      </c>
      <c r="BH200" s="185">
        <f>IF(N200="sníž. přenesená",J200,0)</f>
        <v>0</v>
      </c>
      <c r="BI200" s="185">
        <f>IF(N200="nulová",J200,0)</f>
        <v>0</v>
      </c>
      <c r="BJ200" s="17" t="s">
        <v>89</v>
      </c>
      <c r="BK200" s="185">
        <f>ROUND(I200*H200,2)</f>
        <v>0</v>
      </c>
      <c r="BL200" s="17" t="s">
        <v>158</v>
      </c>
      <c r="BM200" s="184" t="s">
        <v>730</v>
      </c>
    </row>
    <row r="201" s="2" customFormat="1">
      <c r="A201" s="37"/>
      <c r="B201" s="38"/>
      <c r="C201" s="37"/>
      <c r="D201" s="186" t="s">
        <v>160</v>
      </c>
      <c r="E201" s="37"/>
      <c r="F201" s="187" t="s">
        <v>731</v>
      </c>
      <c r="G201" s="37"/>
      <c r="H201" s="37"/>
      <c r="I201" s="188"/>
      <c r="J201" s="37"/>
      <c r="K201" s="37"/>
      <c r="L201" s="38"/>
      <c r="M201" s="189"/>
      <c r="N201" s="190"/>
      <c r="O201" s="71"/>
      <c r="P201" s="71"/>
      <c r="Q201" s="71"/>
      <c r="R201" s="71"/>
      <c r="S201" s="71"/>
      <c r="T201" s="72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7" t="s">
        <v>160</v>
      </c>
      <c r="AU201" s="17" t="s">
        <v>22</v>
      </c>
    </row>
    <row r="202" s="2" customFormat="1">
      <c r="A202" s="37"/>
      <c r="B202" s="38"/>
      <c r="C202" s="37"/>
      <c r="D202" s="191" t="s">
        <v>162</v>
      </c>
      <c r="E202" s="37"/>
      <c r="F202" s="192" t="s">
        <v>732</v>
      </c>
      <c r="G202" s="37"/>
      <c r="H202" s="37"/>
      <c r="I202" s="188"/>
      <c r="J202" s="37"/>
      <c r="K202" s="37"/>
      <c r="L202" s="38"/>
      <c r="M202" s="189"/>
      <c r="N202" s="190"/>
      <c r="O202" s="71"/>
      <c r="P202" s="71"/>
      <c r="Q202" s="71"/>
      <c r="R202" s="71"/>
      <c r="S202" s="71"/>
      <c r="T202" s="72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7" t="s">
        <v>162</v>
      </c>
      <c r="AU202" s="17" t="s">
        <v>22</v>
      </c>
    </row>
    <row r="203" s="13" customFormat="1">
      <c r="A203" s="13"/>
      <c r="B203" s="193"/>
      <c r="C203" s="13"/>
      <c r="D203" s="191" t="s">
        <v>164</v>
      </c>
      <c r="E203" s="194" t="s">
        <v>3</v>
      </c>
      <c r="F203" s="195" t="s">
        <v>596</v>
      </c>
      <c r="G203" s="13"/>
      <c r="H203" s="196">
        <v>212</v>
      </c>
      <c r="I203" s="197"/>
      <c r="J203" s="13"/>
      <c r="K203" s="13"/>
      <c r="L203" s="193"/>
      <c r="M203" s="198"/>
      <c r="N203" s="199"/>
      <c r="O203" s="199"/>
      <c r="P203" s="199"/>
      <c r="Q203" s="199"/>
      <c r="R203" s="199"/>
      <c r="S203" s="199"/>
      <c r="T203" s="20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94" t="s">
        <v>164</v>
      </c>
      <c r="AU203" s="194" t="s">
        <v>22</v>
      </c>
      <c r="AV203" s="13" t="s">
        <v>22</v>
      </c>
      <c r="AW203" s="13" t="s">
        <v>43</v>
      </c>
      <c r="AX203" s="13" t="s">
        <v>82</v>
      </c>
      <c r="AY203" s="194" t="s">
        <v>152</v>
      </c>
    </row>
    <row r="204" s="14" customFormat="1">
      <c r="A204" s="14"/>
      <c r="B204" s="201"/>
      <c r="C204" s="14"/>
      <c r="D204" s="191" t="s">
        <v>164</v>
      </c>
      <c r="E204" s="202" t="s">
        <v>3</v>
      </c>
      <c r="F204" s="203" t="s">
        <v>166</v>
      </c>
      <c r="G204" s="14"/>
      <c r="H204" s="204">
        <v>212</v>
      </c>
      <c r="I204" s="205"/>
      <c r="J204" s="14"/>
      <c r="K204" s="14"/>
      <c r="L204" s="201"/>
      <c r="M204" s="206"/>
      <c r="N204" s="207"/>
      <c r="O204" s="207"/>
      <c r="P204" s="207"/>
      <c r="Q204" s="207"/>
      <c r="R204" s="207"/>
      <c r="S204" s="207"/>
      <c r="T204" s="208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02" t="s">
        <v>164</v>
      </c>
      <c r="AU204" s="202" t="s">
        <v>22</v>
      </c>
      <c r="AV204" s="14" t="s">
        <v>158</v>
      </c>
      <c r="AW204" s="14" t="s">
        <v>43</v>
      </c>
      <c r="AX204" s="14" t="s">
        <v>89</v>
      </c>
      <c r="AY204" s="202" t="s">
        <v>152</v>
      </c>
    </row>
    <row r="205" s="2" customFormat="1" ht="21.75" customHeight="1">
      <c r="A205" s="37"/>
      <c r="B205" s="171"/>
      <c r="C205" s="172" t="s">
        <v>279</v>
      </c>
      <c r="D205" s="172" t="s">
        <v>154</v>
      </c>
      <c r="E205" s="173" t="s">
        <v>733</v>
      </c>
      <c r="F205" s="174" t="s">
        <v>734</v>
      </c>
      <c r="G205" s="175" t="s">
        <v>157</v>
      </c>
      <c r="H205" s="176">
        <v>112.75</v>
      </c>
      <c r="I205" s="177"/>
      <c r="J205" s="178">
        <f>ROUND(I205*H205,2)</f>
        <v>0</v>
      </c>
      <c r="K205" s="179"/>
      <c r="L205" s="38"/>
      <c r="M205" s="180" t="s">
        <v>3</v>
      </c>
      <c r="N205" s="181" t="s">
        <v>53</v>
      </c>
      <c r="O205" s="71"/>
      <c r="P205" s="182">
        <f>O205*H205</f>
        <v>0</v>
      </c>
      <c r="Q205" s="182">
        <v>0</v>
      </c>
      <c r="R205" s="182">
        <f>Q205*H205</f>
        <v>0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158</v>
      </c>
      <c r="AT205" s="184" t="s">
        <v>154</v>
      </c>
      <c r="AU205" s="184" t="s">
        <v>22</v>
      </c>
      <c r="AY205" s="17" t="s">
        <v>152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17" t="s">
        <v>89</v>
      </c>
      <c r="BK205" s="185">
        <f>ROUND(I205*H205,2)</f>
        <v>0</v>
      </c>
      <c r="BL205" s="17" t="s">
        <v>158</v>
      </c>
      <c r="BM205" s="184" t="s">
        <v>735</v>
      </c>
    </row>
    <row r="206" s="2" customFormat="1">
      <c r="A206" s="37"/>
      <c r="B206" s="38"/>
      <c r="C206" s="37"/>
      <c r="D206" s="186" t="s">
        <v>160</v>
      </c>
      <c r="E206" s="37"/>
      <c r="F206" s="187" t="s">
        <v>736</v>
      </c>
      <c r="G206" s="37"/>
      <c r="H206" s="37"/>
      <c r="I206" s="188"/>
      <c r="J206" s="37"/>
      <c r="K206" s="37"/>
      <c r="L206" s="38"/>
      <c r="M206" s="189"/>
      <c r="N206" s="190"/>
      <c r="O206" s="71"/>
      <c r="P206" s="71"/>
      <c r="Q206" s="71"/>
      <c r="R206" s="71"/>
      <c r="S206" s="71"/>
      <c r="T206" s="72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7" t="s">
        <v>160</v>
      </c>
      <c r="AU206" s="17" t="s">
        <v>22</v>
      </c>
    </row>
    <row r="207" s="2" customFormat="1">
      <c r="A207" s="37"/>
      <c r="B207" s="38"/>
      <c r="C207" s="37"/>
      <c r="D207" s="191" t="s">
        <v>162</v>
      </c>
      <c r="E207" s="37"/>
      <c r="F207" s="192" t="s">
        <v>716</v>
      </c>
      <c r="G207" s="37"/>
      <c r="H207" s="37"/>
      <c r="I207" s="188"/>
      <c r="J207" s="37"/>
      <c r="K207" s="37"/>
      <c r="L207" s="38"/>
      <c r="M207" s="189"/>
      <c r="N207" s="190"/>
      <c r="O207" s="71"/>
      <c r="P207" s="71"/>
      <c r="Q207" s="71"/>
      <c r="R207" s="71"/>
      <c r="S207" s="71"/>
      <c r="T207" s="72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7" t="s">
        <v>162</v>
      </c>
      <c r="AU207" s="17" t="s">
        <v>22</v>
      </c>
    </row>
    <row r="208" s="13" customFormat="1">
      <c r="A208" s="13"/>
      <c r="B208" s="193"/>
      <c r="C208" s="13"/>
      <c r="D208" s="191" t="s">
        <v>164</v>
      </c>
      <c r="E208" s="194" t="s">
        <v>3</v>
      </c>
      <c r="F208" s="195" t="s">
        <v>717</v>
      </c>
      <c r="G208" s="13"/>
      <c r="H208" s="196">
        <v>112.75</v>
      </c>
      <c r="I208" s="197"/>
      <c r="J208" s="13"/>
      <c r="K208" s="13"/>
      <c r="L208" s="193"/>
      <c r="M208" s="198"/>
      <c r="N208" s="199"/>
      <c r="O208" s="199"/>
      <c r="P208" s="199"/>
      <c r="Q208" s="199"/>
      <c r="R208" s="199"/>
      <c r="S208" s="199"/>
      <c r="T208" s="20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4" t="s">
        <v>164</v>
      </c>
      <c r="AU208" s="194" t="s">
        <v>22</v>
      </c>
      <c r="AV208" s="13" t="s">
        <v>22</v>
      </c>
      <c r="AW208" s="13" t="s">
        <v>43</v>
      </c>
      <c r="AX208" s="13" t="s">
        <v>82</v>
      </c>
      <c r="AY208" s="194" t="s">
        <v>152</v>
      </c>
    </row>
    <row r="209" s="14" customFormat="1">
      <c r="A209" s="14"/>
      <c r="B209" s="201"/>
      <c r="C209" s="14"/>
      <c r="D209" s="191" t="s">
        <v>164</v>
      </c>
      <c r="E209" s="202" t="s">
        <v>3</v>
      </c>
      <c r="F209" s="203" t="s">
        <v>166</v>
      </c>
      <c r="G209" s="14"/>
      <c r="H209" s="204">
        <v>112.75</v>
      </c>
      <c r="I209" s="205"/>
      <c r="J209" s="14"/>
      <c r="K209" s="14"/>
      <c r="L209" s="201"/>
      <c r="M209" s="206"/>
      <c r="N209" s="207"/>
      <c r="O209" s="207"/>
      <c r="P209" s="207"/>
      <c r="Q209" s="207"/>
      <c r="R209" s="207"/>
      <c r="S209" s="207"/>
      <c r="T209" s="208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02" t="s">
        <v>164</v>
      </c>
      <c r="AU209" s="202" t="s">
        <v>22</v>
      </c>
      <c r="AV209" s="14" t="s">
        <v>158</v>
      </c>
      <c r="AW209" s="14" t="s">
        <v>43</v>
      </c>
      <c r="AX209" s="14" t="s">
        <v>89</v>
      </c>
      <c r="AY209" s="202" t="s">
        <v>152</v>
      </c>
    </row>
    <row r="210" s="2" customFormat="1" ht="33" customHeight="1">
      <c r="A210" s="37"/>
      <c r="B210" s="171"/>
      <c r="C210" s="172" t="s">
        <v>282</v>
      </c>
      <c r="D210" s="172" t="s">
        <v>154</v>
      </c>
      <c r="E210" s="173" t="s">
        <v>737</v>
      </c>
      <c r="F210" s="174" t="s">
        <v>738</v>
      </c>
      <c r="G210" s="175" t="s">
        <v>157</v>
      </c>
      <c r="H210" s="176">
        <v>112.75</v>
      </c>
      <c r="I210" s="177"/>
      <c r="J210" s="178">
        <f>ROUND(I210*H210,2)</f>
        <v>0</v>
      </c>
      <c r="K210" s="179"/>
      <c r="L210" s="38"/>
      <c r="M210" s="180" t="s">
        <v>3</v>
      </c>
      <c r="N210" s="181" t="s">
        <v>53</v>
      </c>
      <c r="O210" s="71"/>
      <c r="P210" s="182">
        <f>O210*H210</f>
        <v>0</v>
      </c>
      <c r="Q210" s="182">
        <v>0</v>
      </c>
      <c r="R210" s="182">
        <f>Q210*H210</f>
        <v>0</v>
      </c>
      <c r="S210" s="182">
        <v>0</v>
      </c>
      <c r="T210" s="183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84" t="s">
        <v>158</v>
      </c>
      <c r="AT210" s="184" t="s">
        <v>154</v>
      </c>
      <c r="AU210" s="184" t="s">
        <v>22</v>
      </c>
      <c r="AY210" s="17" t="s">
        <v>152</v>
      </c>
      <c r="BE210" s="185">
        <f>IF(N210="základní",J210,0)</f>
        <v>0</v>
      </c>
      <c r="BF210" s="185">
        <f>IF(N210="snížená",J210,0)</f>
        <v>0</v>
      </c>
      <c r="BG210" s="185">
        <f>IF(N210="zákl. přenesená",J210,0)</f>
        <v>0</v>
      </c>
      <c r="BH210" s="185">
        <f>IF(N210="sníž. přenesená",J210,0)</f>
        <v>0</v>
      </c>
      <c r="BI210" s="185">
        <f>IF(N210="nulová",J210,0)</f>
        <v>0</v>
      </c>
      <c r="BJ210" s="17" t="s">
        <v>89</v>
      </c>
      <c r="BK210" s="185">
        <f>ROUND(I210*H210,2)</f>
        <v>0</v>
      </c>
      <c r="BL210" s="17" t="s">
        <v>158</v>
      </c>
      <c r="BM210" s="184" t="s">
        <v>739</v>
      </c>
    </row>
    <row r="211" s="2" customFormat="1">
      <c r="A211" s="37"/>
      <c r="B211" s="38"/>
      <c r="C211" s="37"/>
      <c r="D211" s="186" t="s">
        <v>160</v>
      </c>
      <c r="E211" s="37"/>
      <c r="F211" s="187" t="s">
        <v>740</v>
      </c>
      <c r="G211" s="37"/>
      <c r="H211" s="37"/>
      <c r="I211" s="188"/>
      <c r="J211" s="37"/>
      <c r="K211" s="37"/>
      <c r="L211" s="38"/>
      <c r="M211" s="189"/>
      <c r="N211" s="190"/>
      <c r="O211" s="71"/>
      <c r="P211" s="71"/>
      <c r="Q211" s="71"/>
      <c r="R211" s="71"/>
      <c r="S211" s="71"/>
      <c r="T211" s="72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7" t="s">
        <v>160</v>
      </c>
      <c r="AU211" s="17" t="s">
        <v>22</v>
      </c>
    </row>
    <row r="212" s="2" customFormat="1">
      <c r="A212" s="37"/>
      <c r="B212" s="38"/>
      <c r="C212" s="37"/>
      <c r="D212" s="191" t="s">
        <v>162</v>
      </c>
      <c r="E212" s="37"/>
      <c r="F212" s="192" t="s">
        <v>716</v>
      </c>
      <c r="G212" s="37"/>
      <c r="H212" s="37"/>
      <c r="I212" s="188"/>
      <c r="J212" s="37"/>
      <c r="K212" s="37"/>
      <c r="L212" s="38"/>
      <c r="M212" s="189"/>
      <c r="N212" s="190"/>
      <c r="O212" s="71"/>
      <c r="P212" s="71"/>
      <c r="Q212" s="71"/>
      <c r="R212" s="71"/>
      <c r="S212" s="71"/>
      <c r="T212" s="72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7" t="s">
        <v>162</v>
      </c>
      <c r="AU212" s="17" t="s">
        <v>22</v>
      </c>
    </row>
    <row r="213" s="13" customFormat="1">
      <c r="A213" s="13"/>
      <c r="B213" s="193"/>
      <c r="C213" s="13"/>
      <c r="D213" s="191" t="s">
        <v>164</v>
      </c>
      <c r="E213" s="194" t="s">
        <v>3</v>
      </c>
      <c r="F213" s="195" t="s">
        <v>717</v>
      </c>
      <c r="G213" s="13"/>
      <c r="H213" s="196">
        <v>112.75</v>
      </c>
      <c r="I213" s="197"/>
      <c r="J213" s="13"/>
      <c r="K213" s="13"/>
      <c r="L213" s="193"/>
      <c r="M213" s="198"/>
      <c r="N213" s="199"/>
      <c r="O213" s="199"/>
      <c r="P213" s="199"/>
      <c r="Q213" s="199"/>
      <c r="R213" s="199"/>
      <c r="S213" s="199"/>
      <c r="T213" s="200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94" t="s">
        <v>164</v>
      </c>
      <c r="AU213" s="194" t="s">
        <v>22</v>
      </c>
      <c r="AV213" s="13" t="s">
        <v>22</v>
      </c>
      <c r="AW213" s="13" t="s">
        <v>43</v>
      </c>
      <c r="AX213" s="13" t="s">
        <v>82</v>
      </c>
      <c r="AY213" s="194" t="s">
        <v>152</v>
      </c>
    </row>
    <row r="214" s="14" customFormat="1">
      <c r="A214" s="14"/>
      <c r="B214" s="201"/>
      <c r="C214" s="14"/>
      <c r="D214" s="191" t="s">
        <v>164</v>
      </c>
      <c r="E214" s="202" t="s">
        <v>3</v>
      </c>
      <c r="F214" s="203" t="s">
        <v>166</v>
      </c>
      <c r="G214" s="14"/>
      <c r="H214" s="204">
        <v>112.75</v>
      </c>
      <c r="I214" s="205"/>
      <c r="J214" s="14"/>
      <c r="K214" s="14"/>
      <c r="L214" s="201"/>
      <c r="M214" s="206"/>
      <c r="N214" s="207"/>
      <c r="O214" s="207"/>
      <c r="P214" s="207"/>
      <c r="Q214" s="207"/>
      <c r="R214" s="207"/>
      <c r="S214" s="207"/>
      <c r="T214" s="208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02" t="s">
        <v>164</v>
      </c>
      <c r="AU214" s="202" t="s">
        <v>22</v>
      </c>
      <c r="AV214" s="14" t="s">
        <v>158</v>
      </c>
      <c r="AW214" s="14" t="s">
        <v>43</v>
      </c>
      <c r="AX214" s="14" t="s">
        <v>89</v>
      </c>
      <c r="AY214" s="202" t="s">
        <v>152</v>
      </c>
    </row>
    <row r="215" s="2" customFormat="1" ht="24.15" customHeight="1">
      <c r="A215" s="37"/>
      <c r="B215" s="171"/>
      <c r="C215" s="172" t="s">
        <v>288</v>
      </c>
      <c r="D215" s="172" t="s">
        <v>154</v>
      </c>
      <c r="E215" s="173" t="s">
        <v>741</v>
      </c>
      <c r="F215" s="174" t="s">
        <v>742</v>
      </c>
      <c r="G215" s="175" t="s">
        <v>157</v>
      </c>
      <c r="H215" s="176">
        <v>397</v>
      </c>
      <c r="I215" s="177"/>
      <c r="J215" s="178">
        <f>ROUND(I215*H215,2)</f>
        <v>0</v>
      </c>
      <c r="K215" s="179"/>
      <c r="L215" s="38"/>
      <c r="M215" s="180" t="s">
        <v>3</v>
      </c>
      <c r="N215" s="181" t="s">
        <v>53</v>
      </c>
      <c r="O215" s="71"/>
      <c r="P215" s="182">
        <f>O215*H215</f>
        <v>0</v>
      </c>
      <c r="Q215" s="182">
        <v>0.085650000000000004</v>
      </c>
      <c r="R215" s="182">
        <f>Q215*H215</f>
        <v>34.003050000000002</v>
      </c>
      <c r="S215" s="182">
        <v>0</v>
      </c>
      <c r="T215" s="183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4" t="s">
        <v>158</v>
      </c>
      <c r="AT215" s="184" t="s">
        <v>154</v>
      </c>
      <c r="AU215" s="184" t="s">
        <v>22</v>
      </c>
      <c r="AY215" s="17" t="s">
        <v>152</v>
      </c>
      <c r="BE215" s="185">
        <f>IF(N215="základní",J215,0)</f>
        <v>0</v>
      </c>
      <c r="BF215" s="185">
        <f>IF(N215="snížená",J215,0)</f>
        <v>0</v>
      </c>
      <c r="BG215" s="185">
        <f>IF(N215="zákl. přenesená",J215,0)</f>
        <v>0</v>
      </c>
      <c r="BH215" s="185">
        <f>IF(N215="sníž. přenesená",J215,0)</f>
        <v>0</v>
      </c>
      <c r="BI215" s="185">
        <f>IF(N215="nulová",J215,0)</f>
        <v>0</v>
      </c>
      <c r="BJ215" s="17" t="s">
        <v>89</v>
      </c>
      <c r="BK215" s="185">
        <f>ROUND(I215*H215,2)</f>
        <v>0</v>
      </c>
      <c r="BL215" s="17" t="s">
        <v>158</v>
      </c>
      <c r="BM215" s="184" t="s">
        <v>743</v>
      </c>
    </row>
    <row r="216" s="2" customFormat="1">
      <c r="A216" s="37"/>
      <c r="B216" s="38"/>
      <c r="C216" s="37"/>
      <c r="D216" s="186" t="s">
        <v>160</v>
      </c>
      <c r="E216" s="37"/>
      <c r="F216" s="187" t="s">
        <v>744</v>
      </c>
      <c r="G216" s="37"/>
      <c r="H216" s="37"/>
      <c r="I216" s="188"/>
      <c r="J216" s="37"/>
      <c r="K216" s="37"/>
      <c r="L216" s="38"/>
      <c r="M216" s="189"/>
      <c r="N216" s="190"/>
      <c r="O216" s="71"/>
      <c r="P216" s="71"/>
      <c r="Q216" s="71"/>
      <c r="R216" s="71"/>
      <c r="S216" s="71"/>
      <c r="T216" s="72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7" t="s">
        <v>160</v>
      </c>
      <c r="AU216" s="17" t="s">
        <v>22</v>
      </c>
    </row>
    <row r="217" s="2" customFormat="1">
      <c r="A217" s="37"/>
      <c r="B217" s="38"/>
      <c r="C217" s="37"/>
      <c r="D217" s="191" t="s">
        <v>162</v>
      </c>
      <c r="E217" s="37"/>
      <c r="F217" s="192" t="s">
        <v>727</v>
      </c>
      <c r="G217" s="37"/>
      <c r="H217" s="37"/>
      <c r="I217" s="188"/>
      <c r="J217" s="37"/>
      <c r="K217" s="37"/>
      <c r="L217" s="38"/>
      <c r="M217" s="189"/>
      <c r="N217" s="190"/>
      <c r="O217" s="71"/>
      <c r="P217" s="71"/>
      <c r="Q217" s="71"/>
      <c r="R217" s="71"/>
      <c r="S217" s="71"/>
      <c r="T217" s="72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7" t="s">
        <v>162</v>
      </c>
      <c r="AU217" s="17" t="s">
        <v>22</v>
      </c>
    </row>
    <row r="218" s="13" customFormat="1">
      <c r="A218" s="13"/>
      <c r="B218" s="193"/>
      <c r="C218" s="13"/>
      <c r="D218" s="191" t="s">
        <v>164</v>
      </c>
      <c r="E218" s="194" t="s">
        <v>3</v>
      </c>
      <c r="F218" s="195" t="s">
        <v>745</v>
      </c>
      <c r="G218" s="13"/>
      <c r="H218" s="196">
        <v>397</v>
      </c>
      <c r="I218" s="197"/>
      <c r="J218" s="13"/>
      <c r="K218" s="13"/>
      <c r="L218" s="193"/>
      <c r="M218" s="198"/>
      <c r="N218" s="199"/>
      <c r="O218" s="199"/>
      <c r="P218" s="199"/>
      <c r="Q218" s="199"/>
      <c r="R218" s="199"/>
      <c r="S218" s="199"/>
      <c r="T218" s="20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94" t="s">
        <v>164</v>
      </c>
      <c r="AU218" s="194" t="s">
        <v>22</v>
      </c>
      <c r="AV218" s="13" t="s">
        <v>22</v>
      </c>
      <c r="AW218" s="13" t="s">
        <v>43</v>
      </c>
      <c r="AX218" s="13" t="s">
        <v>82</v>
      </c>
      <c r="AY218" s="194" t="s">
        <v>152</v>
      </c>
    </row>
    <row r="219" s="14" customFormat="1">
      <c r="A219" s="14"/>
      <c r="B219" s="201"/>
      <c r="C219" s="14"/>
      <c r="D219" s="191" t="s">
        <v>164</v>
      </c>
      <c r="E219" s="202" t="s">
        <v>3</v>
      </c>
      <c r="F219" s="203" t="s">
        <v>166</v>
      </c>
      <c r="G219" s="14"/>
      <c r="H219" s="204">
        <v>397</v>
      </c>
      <c r="I219" s="205"/>
      <c r="J219" s="14"/>
      <c r="K219" s="14"/>
      <c r="L219" s="201"/>
      <c r="M219" s="206"/>
      <c r="N219" s="207"/>
      <c r="O219" s="207"/>
      <c r="P219" s="207"/>
      <c r="Q219" s="207"/>
      <c r="R219" s="207"/>
      <c r="S219" s="207"/>
      <c r="T219" s="208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02" t="s">
        <v>164</v>
      </c>
      <c r="AU219" s="202" t="s">
        <v>22</v>
      </c>
      <c r="AV219" s="14" t="s">
        <v>158</v>
      </c>
      <c r="AW219" s="14" t="s">
        <v>43</v>
      </c>
      <c r="AX219" s="14" t="s">
        <v>89</v>
      </c>
      <c r="AY219" s="202" t="s">
        <v>152</v>
      </c>
    </row>
    <row r="220" s="2" customFormat="1" ht="16.5" customHeight="1">
      <c r="A220" s="37"/>
      <c r="B220" s="171"/>
      <c r="C220" s="212" t="s">
        <v>294</v>
      </c>
      <c r="D220" s="212" t="s">
        <v>389</v>
      </c>
      <c r="E220" s="213" t="s">
        <v>746</v>
      </c>
      <c r="F220" s="214" t="s">
        <v>747</v>
      </c>
      <c r="G220" s="215" t="s">
        <v>157</v>
      </c>
      <c r="H220" s="216">
        <v>400.97000000000003</v>
      </c>
      <c r="I220" s="217"/>
      <c r="J220" s="218">
        <f>ROUND(I220*H220,2)</f>
        <v>0</v>
      </c>
      <c r="K220" s="219"/>
      <c r="L220" s="220"/>
      <c r="M220" s="221" t="s">
        <v>3</v>
      </c>
      <c r="N220" s="222" t="s">
        <v>53</v>
      </c>
      <c r="O220" s="71"/>
      <c r="P220" s="182">
        <f>O220*H220</f>
        <v>0</v>
      </c>
      <c r="Q220" s="182">
        <v>0.191</v>
      </c>
      <c r="R220" s="182">
        <f>Q220*H220</f>
        <v>76.585270000000008</v>
      </c>
      <c r="S220" s="182">
        <v>0</v>
      </c>
      <c r="T220" s="183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84" t="s">
        <v>195</v>
      </c>
      <c r="AT220" s="184" t="s">
        <v>389</v>
      </c>
      <c r="AU220" s="184" t="s">
        <v>22</v>
      </c>
      <c r="AY220" s="17" t="s">
        <v>152</v>
      </c>
      <c r="BE220" s="185">
        <f>IF(N220="základní",J220,0)</f>
        <v>0</v>
      </c>
      <c r="BF220" s="185">
        <f>IF(N220="snížená",J220,0)</f>
        <v>0</v>
      </c>
      <c r="BG220" s="185">
        <f>IF(N220="zákl. přenesená",J220,0)</f>
        <v>0</v>
      </c>
      <c r="BH220" s="185">
        <f>IF(N220="sníž. přenesená",J220,0)</f>
        <v>0</v>
      </c>
      <c r="BI220" s="185">
        <f>IF(N220="nulová",J220,0)</f>
        <v>0</v>
      </c>
      <c r="BJ220" s="17" t="s">
        <v>89</v>
      </c>
      <c r="BK220" s="185">
        <f>ROUND(I220*H220,2)</f>
        <v>0</v>
      </c>
      <c r="BL220" s="17" t="s">
        <v>158</v>
      </c>
      <c r="BM220" s="184" t="s">
        <v>748</v>
      </c>
    </row>
    <row r="221" s="2" customFormat="1">
      <c r="A221" s="37"/>
      <c r="B221" s="38"/>
      <c r="C221" s="37"/>
      <c r="D221" s="186" t="s">
        <v>160</v>
      </c>
      <c r="E221" s="37"/>
      <c r="F221" s="187" t="s">
        <v>749</v>
      </c>
      <c r="G221" s="37"/>
      <c r="H221" s="37"/>
      <c r="I221" s="188"/>
      <c r="J221" s="37"/>
      <c r="K221" s="37"/>
      <c r="L221" s="38"/>
      <c r="M221" s="189"/>
      <c r="N221" s="190"/>
      <c r="O221" s="71"/>
      <c r="P221" s="71"/>
      <c r="Q221" s="71"/>
      <c r="R221" s="71"/>
      <c r="S221" s="71"/>
      <c r="T221" s="72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7" t="s">
        <v>160</v>
      </c>
      <c r="AU221" s="17" t="s">
        <v>22</v>
      </c>
    </row>
    <row r="222" s="2" customFormat="1">
      <c r="A222" s="37"/>
      <c r="B222" s="38"/>
      <c r="C222" s="37"/>
      <c r="D222" s="191" t="s">
        <v>162</v>
      </c>
      <c r="E222" s="37"/>
      <c r="F222" s="192" t="s">
        <v>750</v>
      </c>
      <c r="G222" s="37"/>
      <c r="H222" s="37"/>
      <c r="I222" s="188"/>
      <c r="J222" s="37"/>
      <c r="K222" s="37"/>
      <c r="L222" s="38"/>
      <c r="M222" s="189"/>
      <c r="N222" s="190"/>
      <c r="O222" s="71"/>
      <c r="P222" s="71"/>
      <c r="Q222" s="71"/>
      <c r="R222" s="71"/>
      <c r="S222" s="71"/>
      <c r="T222" s="72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7" t="s">
        <v>162</v>
      </c>
      <c r="AU222" s="17" t="s">
        <v>22</v>
      </c>
    </row>
    <row r="223" s="13" customFormat="1">
      <c r="A223" s="13"/>
      <c r="B223" s="193"/>
      <c r="C223" s="13"/>
      <c r="D223" s="191" t="s">
        <v>164</v>
      </c>
      <c r="E223" s="194" t="s">
        <v>3</v>
      </c>
      <c r="F223" s="195" t="s">
        <v>751</v>
      </c>
      <c r="G223" s="13"/>
      <c r="H223" s="196">
        <v>400.97000000000003</v>
      </c>
      <c r="I223" s="197"/>
      <c r="J223" s="13"/>
      <c r="K223" s="13"/>
      <c r="L223" s="193"/>
      <c r="M223" s="198"/>
      <c r="N223" s="199"/>
      <c r="O223" s="199"/>
      <c r="P223" s="199"/>
      <c r="Q223" s="199"/>
      <c r="R223" s="199"/>
      <c r="S223" s="199"/>
      <c r="T223" s="200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94" t="s">
        <v>164</v>
      </c>
      <c r="AU223" s="194" t="s">
        <v>22</v>
      </c>
      <c r="AV223" s="13" t="s">
        <v>22</v>
      </c>
      <c r="AW223" s="13" t="s">
        <v>43</v>
      </c>
      <c r="AX223" s="13" t="s">
        <v>82</v>
      </c>
      <c r="AY223" s="194" t="s">
        <v>152</v>
      </c>
    </row>
    <row r="224" s="14" customFormat="1">
      <c r="A224" s="14"/>
      <c r="B224" s="201"/>
      <c r="C224" s="14"/>
      <c r="D224" s="191" t="s">
        <v>164</v>
      </c>
      <c r="E224" s="202" t="s">
        <v>3</v>
      </c>
      <c r="F224" s="203" t="s">
        <v>166</v>
      </c>
      <c r="G224" s="14"/>
      <c r="H224" s="204">
        <v>400.97000000000003</v>
      </c>
      <c r="I224" s="205"/>
      <c r="J224" s="14"/>
      <c r="K224" s="14"/>
      <c r="L224" s="201"/>
      <c r="M224" s="206"/>
      <c r="N224" s="207"/>
      <c r="O224" s="207"/>
      <c r="P224" s="207"/>
      <c r="Q224" s="207"/>
      <c r="R224" s="207"/>
      <c r="S224" s="207"/>
      <c r="T224" s="208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02" t="s">
        <v>164</v>
      </c>
      <c r="AU224" s="202" t="s">
        <v>22</v>
      </c>
      <c r="AV224" s="14" t="s">
        <v>158</v>
      </c>
      <c r="AW224" s="14" t="s">
        <v>43</v>
      </c>
      <c r="AX224" s="14" t="s">
        <v>89</v>
      </c>
      <c r="AY224" s="202" t="s">
        <v>152</v>
      </c>
    </row>
    <row r="225" s="12" customFormat="1" ht="22.8" customHeight="1">
      <c r="A225" s="12"/>
      <c r="B225" s="158"/>
      <c r="C225" s="12"/>
      <c r="D225" s="159" t="s">
        <v>81</v>
      </c>
      <c r="E225" s="169" t="s">
        <v>195</v>
      </c>
      <c r="F225" s="169" t="s">
        <v>461</v>
      </c>
      <c r="G225" s="12"/>
      <c r="H225" s="12"/>
      <c r="I225" s="161"/>
      <c r="J225" s="170">
        <f>BK225</f>
        <v>0</v>
      </c>
      <c r="K225" s="12"/>
      <c r="L225" s="158"/>
      <c r="M225" s="163"/>
      <c r="N225" s="164"/>
      <c r="O225" s="164"/>
      <c r="P225" s="165">
        <f>SUM(P226:P239)</f>
        <v>0</v>
      </c>
      <c r="Q225" s="164"/>
      <c r="R225" s="165">
        <f>SUM(R226:R239)</f>
        <v>10.313320000000001</v>
      </c>
      <c r="S225" s="164"/>
      <c r="T225" s="166">
        <f>SUM(T226:T239)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159" t="s">
        <v>89</v>
      </c>
      <c r="AT225" s="167" t="s">
        <v>81</v>
      </c>
      <c r="AU225" s="167" t="s">
        <v>89</v>
      </c>
      <c r="AY225" s="159" t="s">
        <v>152</v>
      </c>
      <c r="BK225" s="168">
        <f>SUM(BK226:BK239)</f>
        <v>0</v>
      </c>
    </row>
    <row r="226" s="2" customFormat="1" ht="24.15" customHeight="1">
      <c r="A226" s="37"/>
      <c r="B226" s="171"/>
      <c r="C226" s="172" t="s">
        <v>299</v>
      </c>
      <c r="D226" s="172" t="s">
        <v>154</v>
      </c>
      <c r="E226" s="173" t="s">
        <v>752</v>
      </c>
      <c r="F226" s="174" t="s">
        <v>753</v>
      </c>
      <c r="G226" s="175" t="s">
        <v>259</v>
      </c>
      <c r="H226" s="176">
        <v>4</v>
      </c>
      <c r="I226" s="177"/>
      <c r="J226" s="178">
        <f>ROUND(I226*H226,2)</f>
        <v>0</v>
      </c>
      <c r="K226" s="179"/>
      <c r="L226" s="38"/>
      <c r="M226" s="180" t="s">
        <v>3</v>
      </c>
      <c r="N226" s="181" t="s">
        <v>53</v>
      </c>
      <c r="O226" s="71"/>
      <c r="P226" s="182">
        <f>O226*H226</f>
        <v>0</v>
      </c>
      <c r="Q226" s="182">
        <v>0.42368</v>
      </c>
      <c r="R226" s="182">
        <f>Q226*H226</f>
        <v>1.69472</v>
      </c>
      <c r="S226" s="182">
        <v>0</v>
      </c>
      <c r="T226" s="183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4" t="s">
        <v>158</v>
      </c>
      <c r="AT226" s="184" t="s">
        <v>154</v>
      </c>
      <c r="AU226" s="184" t="s">
        <v>22</v>
      </c>
      <c r="AY226" s="17" t="s">
        <v>152</v>
      </c>
      <c r="BE226" s="185">
        <f>IF(N226="základní",J226,0)</f>
        <v>0</v>
      </c>
      <c r="BF226" s="185">
        <f>IF(N226="snížená",J226,0)</f>
        <v>0</v>
      </c>
      <c r="BG226" s="185">
        <f>IF(N226="zákl. přenesená",J226,0)</f>
        <v>0</v>
      </c>
      <c r="BH226" s="185">
        <f>IF(N226="sníž. přenesená",J226,0)</f>
        <v>0</v>
      </c>
      <c r="BI226" s="185">
        <f>IF(N226="nulová",J226,0)</f>
        <v>0</v>
      </c>
      <c r="BJ226" s="17" t="s">
        <v>89</v>
      </c>
      <c r="BK226" s="185">
        <f>ROUND(I226*H226,2)</f>
        <v>0</v>
      </c>
      <c r="BL226" s="17" t="s">
        <v>158</v>
      </c>
      <c r="BM226" s="184" t="s">
        <v>754</v>
      </c>
    </row>
    <row r="227" s="2" customFormat="1">
      <c r="A227" s="37"/>
      <c r="B227" s="38"/>
      <c r="C227" s="37"/>
      <c r="D227" s="186" t="s">
        <v>160</v>
      </c>
      <c r="E227" s="37"/>
      <c r="F227" s="187" t="s">
        <v>755</v>
      </c>
      <c r="G227" s="37"/>
      <c r="H227" s="37"/>
      <c r="I227" s="188"/>
      <c r="J227" s="37"/>
      <c r="K227" s="37"/>
      <c r="L227" s="38"/>
      <c r="M227" s="189"/>
      <c r="N227" s="190"/>
      <c r="O227" s="71"/>
      <c r="P227" s="71"/>
      <c r="Q227" s="71"/>
      <c r="R227" s="71"/>
      <c r="S227" s="71"/>
      <c r="T227" s="72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7" t="s">
        <v>160</v>
      </c>
      <c r="AU227" s="17" t="s">
        <v>22</v>
      </c>
    </row>
    <row r="228" s="2" customFormat="1" ht="24.15" customHeight="1">
      <c r="A228" s="37"/>
      <c r="B228" s="171"/>
      <c r="C228" s="172" t="s">
        <v>302</v>
      </c>
      <c r="D228" s="172" t="s">
        <v>154</v>
      </c>
      <c r="E228" s="173" t="s">
        <v>462</v>
      </c>
      <c r="F228" s="174" t="s">
        <v>463</v>
      </c>
      <c r="G228" s="175" t="s">
        <v>259</v>
      </c>
      <c r="H228" s="176">
        <v>2</v>
      </c>
      <c r="I228" s="177"/>
      <c r="J228" s="178">
        <f>ROUND(I228*H228,2)</f>
        <v>0</v>
      </c>
      <c r="K228" s="179"/>
      <c r="L228" s="38"/>
      <c r="M228" s="180" t="s">
        <v>3</v>
      </c>
      <c r="N228" s="181" t="s">
        <v>53</v>
      </c>
      <c r="O228" s="71"/>
      <c r="P228" s="182">
        <f>O228*H228</f>
        <v>0</v>
      </c>
      <c r="Q228" s="182">
        <v>0.42080000000000001</v>
      </c>
      <c r="R228" s="182">
        <f>Q228*H228</f>
        <v>0.84160000000000001</v>
      </c>
      <c r="S228" s="182">
        <v>0</v>
      </c>
      <c r="T228" s="183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84" t="s">
        <v>158</v>
      </c>
      <c r="AT228" s="184" t="s">
        <v>154</v>
      </c>
      <c r="AU228" s="184" t="s">
        <v>22</v>
      </c>
      <c r="AY228" s="17" t="s">
        <v>152</v>
      </c>
      <c r="BE228" s="185">
        <f>IF(N228="základní",J228,0)</f>
        <v>0</v>
      </c>
      <c r="BF228" s="185">
        <f>IF(N228="snížená",J228,0)</f>
        <v>0</v>
      </c>
      <c r="BG228" s="185">
        <f>IF(N228="zákl. přenesená",J228,0)</f>
        <v>0</v>
      </c>
      <c r="BH228" s="185">
        <f>IF(N228="sníž. přenesená",J228,0)</f>
        <v>0</v>
      </c>
      <c r="BI228" s="185">
        <f>IF(N228="nulová",J228,0)</f>
        <v>0</v>
      </c>
      <c r="BJ228" s="17" t="s">
        <v>89</v>
      </c>
      <c r="BK228" s="185">
        <f>ROUND(I228*H228,2)</f>
        <v>0</v>
      </c>
      <c r="BL228" s="17" t="s">
        <v>158</v>
      </c>
      <c r="BM228" s="184" t="s">
        <v>756</v>
      </c>
    </row>
    <row r="229" s="2" customFormat="1">
      <c r="A229" s="37"/>
      <c r="B229" s="38"/>
      <c r="C229" s="37"/>
      <c r="D229" s="186" t="s">
        <v>160</v>
      </c>
      <c r="E229" s="37"/>
      <c r="F229" s="187" t="s">
        <v>465</v>
      </c>
      <c r="G229" s="37"/>
      <c r="H229" s="37"/>
      <c r="I229" s="188"/>
      <c r="J229" s="37"/>
      <c r="K229" s="37"/>
      <c r="L229" s="38"/>
      <c r="M229" s="189"/>
      <c r="N229" s="190"/>
      <c r="O229" s="71"/>
      <c r="P229" s="71"/>
      <c r="Q229" s="71"/>
      <c r="R229" s="71"/>
      <c r="S229" s="71"/>
      <c r="T229" s="72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7" t="s">
        <v>160</v>
      </c>
      <c r="AU229" s="17" t="s">
        <v>22</v>
      </c>
    </row>
    <row r="230" s="2" customFormat="1" ht="33" customHeight="1">
      <c r="A230" s="37"/>
      <c r="B230" s="171"/>
      <c r="C230" s="172" t="s">
        <v>308</v>
      </c>
      <c r="D230" s="172" t="s">
        <v>154</v>
      </c>
      <c r="E230" s="173" t="s">
        <v>466</v>
      </c>
      <c r="F230" s="174" t="s">
        <v>467</v>
      </c>
      <c r="G230" s="175" t="s">
        <v>259</v>
      </c>
      <c r="H230" s="176">
        <v>20</v>
      </c>
      <c r="I230" s="177"/>
      <c r="J230" s="178">
        <f>ROUND(I230*H230,2)</f>
        <v>0</v>
      </c>
      <c r="K230" s="179"/>
      <c r="L230" s="38"/>
      <c r="M230" s="180" t="s">
        <v>3</v>
      </c>
      <c r="N230" s="181" t="s">
        <v>53</v>
      </c>
      <c r="O230" s="71"/>
      <c r="P230" s="182">
        <f>O230*H230</f>
        <v>0</v>
      </c>
      <c r="Q230" s="182">
        <v>0.31108000000000002</v>
      </c>
      <c r="R230" s="182">
        <f>Q230*H230</f>
        <v>6.2216000000000005</v>
      </c>
      <c r="S230" s="182">
        <v>0</v>
      </c>
      <c r="T230" s="183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4" t="s">
        <v>158</v>
      </c>
      <c r="AT230" s="184" t="s">
        <v>154</v>
      </c>
      <c r="AU230" s="184" t="s">
        <v>22</v>
      </c>
      <c r="AY230" s="17" t="s">
        <v>152</v>
      </c>
      <c r="BE230" s="185">
        <f>IF(N230="základní",J230,0)</f>
        <v>0</v>
      </c>
      <c r="BF230" s="185">
        <f>IF(N230="snížená",J230,0)</f>
        <v>0</v>
      </c>
      <c r="BG230" s="185">
        <f>IF(N230="zákl. přenesená",J230,0)</f>
        <v>0</v>
      </c>
      <c r="BH230" s="185">
        <f>IF(N230="sníž. přenesená",J230,0)</f>
        <v>0</v>
      </c>
      <c r="BI230" s="185">
        <f>IF(N230="nulová",J230,0)</f>
        <v>0</v>
      </c>
      <c r="BJ230" s="17" t="s">
        <v>89</v>
      </c>
      <c r="BK230" s="185">
        <f>ROUND(I230*H230,2)</f>
        <v>0</v>
      </c>
      <c r="BL230" s="17" t="s">
        <v>158</v>
      </c>
      <c r="BM230" s="184" t="s">
        <v>757</v>
      </c>
    </row>
    <row r="231" s="2" customFormat="1">
      <c r="A231" s="37"/>
      <c r="B231" s="38"/>
      <c r="C231" s="37"/>
      <c r="D231" s="186" t="s">
        <v>160</v>
      </c>
      <c r="E231" s="37"/>
      <c r="F231" s="187" t="s">
        <v>469</v>
      </c>
      <c r="G231" s="37"/>
      <c r="H231" s="37"/>
      <c r="I231" s="188"/>
      <c r="J231" s="37"/>
      <c r="K231" s="37"/>
      <c r="L231" s="38"/>
      <c r="M231" s="189"/>
      <c r="N231" s="190"/>
      <c r="O231" s="71"/>
      <c r="P231" s="71"/>
      <c r="Q231" s="71"/>
      <c r="R231" s="71"/>
      <c r="S231" s="71"/>
      <c r="T231" s="72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7" t="s">
        <v>160</v>
      </c>
      <c r="AU231" s="17" t="s">
        <v>22</v>
      </c>
    </row>
    <row r="232" s="2" customFormat="1">
      <c r="A232" s="37"/>
      <c r="B232" s="38"/>
      <c r="C232" s="37"/>
      <c r="D232" s="191" t="s">
        <v>162</v>
      </c>
      <c r="E232" s="37"/>
      <c r="F232" s="192" t="s">
        <v>758</v>
      </c>
      <c r="G232" s="37"/>
      <c r="H232" s="37"/>
      <c r="I232" s="188"/>
      <c r="J232" s="37"/>
      <c r="K232" s="37"/>
      <c r="L232" s="38"/>
      <c r="M232" s="189"/>
      <c r="N232" s="190"/>
      <c r="O232" s="71"/>
      <c r="P232" s="71"/>
      <c r="Q232" s="71"/>
      <c r="R232" s="71"/>
      <c r="S232" s="71"/>
      <c r="T232" s="72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T232" s="17" t="s">
        <v>162</v>
      </c>
      <c r="AU232" s="17" t="s">
        <v>22</v>
      </c>
    </row>
    <row r="233" s="13" customFormat="1">
      <c r="A233" s="13"/>
      <c r="B233" s="193"/>
      <c r="C233" s="13"/>
      <c r="D233" s="191" t="s">
        <v>164</v>
      </c>
      <c r="E233" s="194" t="s">
        <v>3</v>
      </c>
      <c r="F233" s="195" t="s">
        <v>264</v>
      </c>
      <c r="G233" s="13"/>
      <c r="H233" s="196">
        <v>20</v>
      </c>
      <c r="I233" s="197"/>
      <c r="J233" s="13"/>
      <c r="K233" s="13"/>
      <c r="L233" s="193"/>
      <c r="M233" s="198"/>
      <c r="N233" s="199"/>
      <c r="O233" s="199"/>
      <c r="P233" s="199"/>
      <c r="Q233" s="199"/>
      <c r="R233" s="199"/>
      <c r="S233" s="199"/>
      <c r="T233" s="200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94" t="s">
        <v>164</v>
      </c>
      <c r="AU233" s="194" t="s">
        <v>22</v>
      </c>
      <c r="AV233" s="13" t="s">
        <v>22</v>
      </c>
      <c r="AW233" s="13" t="s">
        <v>43</v>
      </c>
      <c r="AX233" s="13" t="s">
        <v>82</v>
      </c>
      <c r="AY233" s="194" t="s">
        <v>152</v>
      </c>
    </row>
    <row r="234" s="14" customFormat="1">
      <c r="A234" s="14"/>
      <c r="B234" s="201"/>
      <c r="C234" s="14"/>
      <c r="D234" s="191" t="s">
        <v>164</v>
      </c>
      <c r="E234" s="202" t="s">
        <v>3</v>
      </c>
      <c r="F234" s="203" t="s">
        <v>166</v>
      </c>
      <c r="G234" s="14"/>
      <c r="H234" s="204">
        <v>20</v>
      </c>
      <c r="I234" s="205"/>
      <c r="J234" s="14"/>
      <c r="K234" s="14"/>
      <c r="L234" s="201"/>
      <c r="M234" s="206"/>
      <c r="N234" s="207"/>
      <c r="O234" s="207"/>
      <c r="P234" s="207"/>
      <c r="Q234" s="207"/>
      <c r="R234" s="207"/>
      <c r="S234" s="207"/>
      <c r="T234" s="208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02" t="s">
        <v>164</v>
      </c>
      <c r="AU234" s="202" t="s">
        <v>22</v>
      </c>
      <c r="AV234" s="14" t="s">
        <v>158</v>
      </c>
      <c r="AW234" s="14" t="s">
        <v>43</v>
      </c>
      <c r="AX234" s="14" t="s">
        <v>89</v>
      </c>
      <c r="AY234" s="202" t="s">
        <v>152</v>
      </c>
    </row>
    <row r="235" s="2" customFormat="1" ht="33" customHeight="1">
      <c r="A235" s="37"/>
      <c r="B235" s="171"/>
      <c r="C235" s="172" t="s">
        <v>314</v>
      </c>
      <c r="D235" s="172" t="s">
        <v>154</v>
      </c>
      <c r="E235" s="173" t="s">
        <v>466</v>
      </c>
      <c r="F235" s="174" t="s">
        <v>467</v>
      </c>
      <c r="G235" s="175" t="s">
        <v>259</v>
      </c>
      <c r="H235" s="176">
        <v>5</v>
      </c>
      <c r="I235" s="177"/>
      <c r="J235" s="178">
        <f>ROUND(I235*H235,2)</f>
        <v>0</v>
      </c>
      <c r="K235" s="179"/>
      <c r="L235" s="38"/>
      <c r="M235" s="180" t="s">
        <v>3</v>
      </c>
      <c r="N235" s="181" t="s">
        <v>53</v>
      </c>
      <c r="O235" s="71"/>
      <c r="P235" s="182">
        <f>O235*H235</f>
        <v>0</v>
      </c>
      <c r="Q235" s="182">
        <v>0.31108000000000002</v>
      </c>
      <c r="R235" s="182">
        <f>Q235*H235</f>
        <v>1.5554000000000001</v>
      </c>
      <c r="S235" s="182">
        <v>0</v>
      </c>
      <c r="T235" s="183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84" t="s">
        <v>158</v>
      </c>
      <c r="AT235" s="184" t="s">
        <v>154</v>
      </c>
      <c r="AU235" s="184" t="s">
        <v>22</v>
      </c>
      <c r="AY235" s="17" t="s">
        <v>152</v>
      </c>
      <c r="BE235" s="185">
        <f>IF(N235="základní",J235,0)</f>
        <v>0</v>
      </c>
      <c r="BF235" s="185">
        <f>IF(N235="snížená",J235,0)</f>
        <v>0</v>
      </c>
      <c r="BG235" s="185">
        <f>IF(N235="zákl. přenesená",J235,0)</f>
        <v>0</v>
      </c>
      <c r="BH235" s="185">
        <f>IF(N235="sníž. přenesená",J235,0)</f>
        <v>0</v>
      </c>
      <c r="BI235" s="185">
        <f>IF(N235="nulová",J235,0)</f>
        <v>0</v>
      </c>
      <c r="BJ235" s="17" t="s">
        <v>89</v>
      </c>
      <c r="BK235" s="185">
        <f>ROUND(I235*H235,2)</f>
        <v>0</v>
      </c>
      <c r="BL235" s="17" t="s">
        <v>158</v>
      </c>
      <c r="BM235" s="184" t="s">
        <v>759</v>
      </c>
    </row>
    <row r="236" s="2" customFormat="1">
      <c r="A236" s="37"/>
      <c r="B236" s="38"/>
      <c r="C236" s="37"/>
      <c r="D236" s="186" t="s">
        <v>160</v>
      </c>
      <c r="E236" s="37"/>
      <c r="F236" s="187" t="s">
        <v>469</v>
      </c>
      <c r="G236" s="37"/>
      <c r="H236" s="37"/>
      <c r="I236" s="188"/>
      <c r="J236" s="37"/>
      <c r="K236" s="37"/>
      <c r="L236" s="38"/>
      <c r="M236" s="189"/>
      <c r="N236" s="190"/>
      <c r="O236" s="71"/>
      <c r="P236" s="71"/>
      <c r="Q236" s="71"/>
      <c r="R236" s="71"/>
      <c r="S236" s="71"/>
      <c r="T236" s="72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7" t="s">
        <v>160</v>
      </c>
      <c r="AU236" s="17" t="s">
        <v>22</v>
      </c>
    </row>
    <row r="237" s="2" customFormat="1">
      <c r="A237" s="37"/>
      <c r="B237" s="38"/>
      <c r="C237" s="37"/>
      <c r="D237" s="191" t="s">
        <v>162</v>
      </c>
      <c r="E237" s="37"/>
      <c r="F237" s="192" t="s">
        <v>760</v>
      </c>
      <c r="G237" s="37"/>
      <c r="H237" s="37"/>
      <c r="I237" s="188"/>
      <c r="J237" s="37"/>
      <c r="K237" s="37"/>
      <c r="L237" s="38"/>
      <c r="M237" s="189"/>
      <c r="N237" s="190"/>
      <c r="O237" s="71"/>
      <c r="P237" s="71"/>
      <c r="Q237" s="71"/>
      <c r="R237" s="71"/>
      <c r="S237" s="71"/>
      <c r="T237" s="72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7" t="s">
        <v>162</v>
      </c>
      <c r="AU237" s="17" t="s">
        <v>22</v>
      </c>
    </row>
    <row r="238" s="13" customFormat="1">
      <c r="A238" s="13"/>
      <c r="B238" s="193"/>
      <c r="C238" s="13"/>
      <c r="D238" s="191" t="s">
        <v>164</v>
      </c>
      <c r="E238" s="194" t="s">
        <v>3</v>
      </c>
      <c r="F238" s="195" t="s">
        <v>182</v>
      </c>
      <c r="G238" s="13"/>
      <c r="H238" s="196">
        <v>5</v>
      </c>
      <c r="I238" s="197"/>
      <c r="J238" s="13"/>
      <c r="K238" s="13"/>
      <c r="L238" s="193"/>
      <c r="M238" s="198"/>
      <c r="N238" s="199"/>
      <c r="O238" s="199"/>
      <c r="P238" s="199"/>
      <c r="Q238" s="199"/>
      <c r="R238" s="199"/>
      <c r="S238" s="199"/>
      <c r="T238" s="20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94" t="s">
        <v>164</v>
      </c>
      <c r="AU238" s="194" t="s">
        <v>22</v>
      </c>
      <c r="AV238" s="13" t="s">
        <v>22</v>
      </c>
      <c r="AW238" s="13" t="s">
        <v>43</v>
      </c>
      <c r="AX238" s="13" t="s">
        <v>82</v>
      </c>
      <c r="AY238" s="194" t="s">
        <v>152</v>
      </c>
    </row>
    <row r="239" s="14" customFormat="1">
      <c r="A239" s="14"/>
      <c r="B239" s="201"/>
      <c r="C239" s="14"/>
      <c r="D239" s="191" t="s">
        <v>164</v>
      </c>
      <c r="E239" s="202" t="s">
        <v>3</v>
      </c>
      <c r="F239" s="203" t="s">
        <v>166</v>
      </c>
      <c r="G239" s="14"/>
      <c r="H239" s="204">
        <v>5</v>
      </c>
      <c r="I239" s="205"/>
      <c r="J239" s="14"/>
      <c r="K239" s="14"/>
      <c r="L239" s="201"/>
      <c r="M239" s="206"/>
      <c r="N239" s="207"/>
      <c r="O239" s="207"/>
      <c r="P239" s="207"/>
      <c r="Q239" s="207"/>
      <c r="R239" s="207"/>
      <c r="S239" s="207"/>
      <c r="T239" s="208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02" t="s">
        <v>164</v>
      </c>
      <c r="AU239" s="202" t="s">
        <v>22</v>
      </c>
      <c r="AV239" s="14" t="s">
        <v>158</v>
      </c>
      <c r="AW239" s="14" t="s">
        <v>43</v>
      </c>
      <c r="AX239" s="14" t="s">
        <v>89</v>
      </c>
      <c r="AY239" s="202" t="s">
        <v>152</v>
      </c>
    </row>
    <row r="240" s="12" customFormat="1" ht="22.8" customHeight="1">
      <c r="A240" s="12"/>
      <c r="B240" s="158"/>
      <c r="C240" s="12"/>
      <c r="D240" s="159" t="s">
        <v>81</v>
      </c>
      <c r="E240" s="169" t="s">
        <v>201</v>
      </c>
      <c r="F240" s="169" t="s">
        <v>470</v>
      </c>
      <c r="G240" s="12"/>
      <c r="H240" s="12"/>
      <c r="I240" s="161"/>
      <c r="J240" s="170">
        <f>BK240</f>
        <v>0</v>
      </c>
      <c r="K240" s="12"/>
      <c r="L240" s="158"/>
      <c r="M240" s="163"/>
      <c r="N240" s="164"/>
      <c r="O240" s="164"/>
      <c r="P240" s="165">
        <f>SUM(P241:P335)</f>
        <v>0</v>
      </c>
      <c r="Q240" s="164"/>
      <c r="R240" s="165">
        <f>SUM(R241:R335)</f>
        <v>55.282294</v>
      </c>
      <c r="S240" s="164"/>
      <c r="T240" s="166">
        <f>SUM(T241:T335)</f>
        <v>0.16600000000000001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59" t="s">
        <v>89</v>
      </c>
      <c r="AT240" s="167" t="s">
        <v>81</v>
      </c>
      <c r="AU240" s="167" t="s">
        <v>89</v>
      </c>
      <c r="AY240" s="159" t="s">
        <v>152</v>
      </c>
      <c r="BK240" s="168">
        <f>SUM(BK241:BK335)</f>
        <v>0</v>
      </c>
    </row>
    <row r="241" s="2" customFormat="1" ht="24.15" customHeight="1">
      <c r="A241" s="37"/>
      <c r="B241" s="171"/>
      <c r="C241" s="172" t="s">
        <v>317</v>
      </c>
      <c r="D241" s="172" t="s">
        <v>154</v>
      </c>
      <c r="E241" s="173" t="s">
        <v>761</v>
      </c>
      <c r="F241" s="174" t="s">
        <v>762</v>
      </c>
      <c r="G241" s="175" t="s">
        <v>259</v>
      </c>
      <c r="H241" s="176">
        <v>4</v>
      </c>
      <c r="I241" s="177"/>
      <c r="J241" s="178">
        <f>ROUND(I241*H241,2)</f>
        <v>0</v>
      </c>
      <c r="K241" s="179"/>
      <c r="L241" s="38"/>
      <c r="M241" s="180" t="s">
        <v>3</v>
      </c>
      <c r="N241" s="181" t="s">
        <v>53</v>
      </c>
      <c r="O241" s="71"/>
      <c r="P241" s="182">
        <f>O241*H241</f>
        <v>0</v>
      </c>
      <c r="Q241" s="182">
        <v>0.00069999999999999999</v>
      </c>
      <c r="R241" s="182">
        <f>Q241*H241</f>
        <v>0.0028</v>
      </c>
      <c r="S241" s="182">
        <v>0</v>
      </c>
      <c r="T241" s="183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4" t="s">
        <v>158</v>
      </c>
      <c r="AT241" s="184" t="s">
        <v>154</v>
      </c>
      <c r="AU241" s="184" t="s">
        <v>22</v>
      </c>
      <c r="AY241" s="17" t="s">
        <v>152</v>
      </c>
      <c r="BE241" s="185">
        <f>IF(N241="základní",J241,0)</f>
        <v>0</v>
      </c>
      <c r="BF241" s="185">
        <f>IF(N241="snížená",J241,0)</f>
        <v>0</v>
      </c>
      <c r="BG241" s="185">
        <f>IF(N241="zákl. přenesená",J241,0)</f>
        <v>0</v>
      </c>
      <c r="BH241" s="185">
        <f>IF(N241="sníž. přenesená",J241,0)</f>
        <v>0</v>
      </c>
      <c r="BI241" s="185">
        <f>IF(N241="nulová",J241,0)</f>
        <v>0</v>
      </c>
      <c r="BJ241" s="17" t="s">
        <v>89</v>
      </c>
      <c r="BK241" s="185">
        <f>ROUND(I241*H241,2)</f>
        <v>0</v>
      </c>
      <c r="BL241" s="17" t="s">
        <v>158</v>
      </c>
      <c r="BM241" s="184" t="s">
        <v>763</v>
      </c>
    </row>
    <row r="242" s="2" customFormat="1">
      <c r="A242" s="37"/>
      <c r="B242" s="38"/>
      <c r="C242" s="37"/>
      <c r="D242" s="186" t="s">
        <v>160</v>
      </c>
      <c r="E242" s="37"/>
      <c r="F242" s="187" t="s">
        <v>764</v>
      </c>
      <c r="G242" s="37"/>
      <c r="H242" s="37"/>
      <c r="I242" s="188"/>
      <c r="J242" s="37"/>
      <c r="K242" s="37"/>
      <c r="L242" s="38"/>
      <c r="M242" s="189"/>
      <c r="N242" s="190"/>
      <c r="O242" s="71"/>
      <c r="P242" s="71"/>
      <c r="Q242" s="71"/>
      <c r="R242" s="71"/>
      <c r="S242" s="71"/>
      <c r="T242" s="72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T242" s="17" t="s">
        <v>160</v>
      </c>
      <c r="AU242" s="17" t="s">
        <v>22</v>
      </c>
    </row>
    <row r="243" s="2" customFormat="1">
      <c r="A243" s="37"/>
      <c r="B243" s="38"/>
      <c r="C243" s="37"/>
      <c r="D243" s="191" t="s">
        <v>162</v>
      </c>
      <c r="E243" s="37"/>
      <c r="F243" s="192" t="s">
        <v>690</v>
      </c>
      <c r="G243" s="37"/>
      <c r="H243" s="37"/>
      <c r="I243" s="188"/>
      <c r="J243" s="37"/>
      <c r="K243" s="37"/>
      <c r="L243" s="38"/>
      <c r="M243" s="189"/>
      <c r="N243" s="190"/>
      <c r="O243" s="71"/>
      <c r="P243" s="71"/>
      <c r="Q243" s="71"/>
      <c r="R243" s="71"/>
      <c r="S243" s="71"/>
      <c r="T243" s="72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7" t="s">
        <v>162</v>
      </c>
      <c r="AU243" s="17" t="s">
        <v>22</v>
      </c>
    </row>
    <row r="244" s="13" customFormat="1">
      <c r="A244" s="13"/>
      <c r="B244" s="193"/>
      <c r="C244" s="13"/>
      <c r="D244" s="191" t="s">
        <v>164</v>
      </c>
      <c r="E244" s="194" t="s">
        <v>3</v>
      </c>
      <c r="F244" s="195" t="s">
        <v>765</v>
      </c>
      <c r="G244" s="13"/>
      <c r="H244" s="196">
        <v>4</v>
      </c>
      <c r="I244" s="197"/>
      <c r="J244" s="13"/>
      <c r="K244" s="13"/>
      <c r="L244" s="193"/>
      <c r="M244" s="198"/>
      <c r="N244" s="199"/>
      <c r="O244" s="199"/>
      <c r="P244" s="199"/>
      <c r="Q244" s="199"/>
      <c r="R244" s="199"/>
      <c r="S244" s="199"/>
      <c r="T244" s="20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94" t="s">
        <v>164</v>
      </c>
      <c r="AU244" s="194" t="s">
        <v>22</v>
      </c>
      <c r="AV244" s="13" t="s">
        <v>22</v>
      </c>
      <c r="AW244" s="13" t="s">
        <v>43</v>
      </c>
      <c r="AX244" s="13" t="s">
        <v>82</v>
      </c>
      <c r="AY244" s="194" t="s">
        <v>152</v>
      </c>
    </row>
    <row r="245" s="14" customFormat="1">
      <c r="A245" s="14"/>
      <c r="B245" s="201"/>
      <c r="C245" s="14"/>
      <c r="D245" s="191" t="s">
        <v>164</v>
      </c>
      <c r="E245" s="202" t="s">
        <v>3</v>
      </c>
      <c r="F245" s="203" t="s">
        <v>166</v>
      </c>
      <c r="G245" s="14"/>
      <c r="H245" s="204">
        <v>4</v>
      </c>
      <c r="I245" s="205"/>
      <c r="J245" s="14"/>
      <c r="K245" s="14"/>
      <c r="L245" s="201"/>
      <c r="M245" s="206"/>
      <c r="N245" s="207"/>
      <c r="O245" s="207"/>
      <c r="P245" s="207"/>
      <c r="Q245" s="207"/>
      <c r="R245" s="207"/>
      <c r="S245" s="207"/>
      <c r="T245" s="208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02" t="s">
        <v>164</v>
      </c>
      <c r="AU245" s="202" t="s">
        <v>22</v>
      </c>
      <c r="AV245" s="14" t="s">
        <v>158</v>
      </c>
      <c r="AW245" s="14" t="s">
        <v>43</v>
      </c>
      <c r="AX245" s="14" t="s">
        <v>89</v>
      </c>
      <c r="AY245" s="202" t="s">
        <v>152</v>
      </c>
    </row>
    <row r="246" s="2" customFormat="1" ht="24.15" customHeight="1">
      <c r="A246" s="37"/>
      <c r="B246" s="171"/>
      <c r="C246" s="212" t="s">
        <v>323</v>
      </c>
      <c r="D246" s="212" t="s">
        <v>389</v>
      </c>
      <c r="E246" s="213" t="s">
        <v>766</v>
      </c>
      <c r="F246" s="214" t="s">
        <v>767</v>
      </c>
      <c r="G246" s="215" t="s">
        <v>259</v>
      </c>
      <c r="H246" s="216">
        <v>2</v>
      </c>
      <c r="I246" s="217"/>
      <c r="J246" s="218">
        <f>ROUND(I246*H246,2)</f>
        <v>0</v>
      </c>
      <c r="K246" s="219"/>
      <c r="L246" s="220"/>
      <c r="M246" s="221" t="s">
        <v>3</v>
      </c>
      <c r="N246" s="222" t="s">
        <v>53</v>
      </c>
      <c r="O246" s="71"/>
      <c r="P246" s="182">
        <f>O246*H246</f>
        <v>0</v>
      </c>
      <c r="Q246" s="182">
        <v>0.0077000000000000002</v>
      </c>
      <c r="R246" s="182">
        <f>Q246*H246</f>
        <v>0.015400000000000001</v>
      </c>
      <c r="S246" s="182">
        <v>0</v>
      </c>
      <c r="T246" s="183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84" t="s">
        <v>195</v>
      </c>
      <c r="AT246" s="184" t="s">
        <v>389</v>
      </c>
      <c r="AU246" s="184" t="s">
        <v>22</v>
      </c>
      <c r="AY246" s="17" t="s">
        <v>152</v>
      </c>
      <c r="BE246" s="185">
        <f>IF(N246="základní",J246,0)</f>
        <v>0</v>
      </c>
      <c r="BF246" s="185">
        <f>IF(N246="snížená",J246,0)</f>
        <v>0</v>
      </c>
      <c r="BG246" s="185">
        <f>IF(N246="zákl. přenesená",J246,0)</f>
        <v>0</v>
      </c>
      <c r="BH246" s="185">
        <f>IF(N246="sníž. přenesená",J246,0)</f>
        <v>0</v>
      </c>
      <c r="BI246" s="185">
        <f>IF(N246="nulová",J246,0)</f>
        <v>0</v>
      </c>
      <c r="BJ246" s="17" t="s">
        <v>89</v>
      </c>
      <c r="BK246" s="185">
        <f>ROUND(I246*H246,2)</f>
        <v>0</v>
      </c>
      <c r="BL246" s="17" t="s">
        <v>158</v>
      </c>
      <c r="BM246" s="184" t="s">
        <v>768</v>
      </c>
    </row>
    <row r="247" s="2" customFormat="1">
      <c r="A247" s="37"/>
      <c r="B247" s="38"/>
      <c r="C247" s="37"/>
      <c r="D247" s="186" t="s">
        <v>160</v>
      </c>
      <c r="E247" s="37"/>
      <c r="F247" s="187" t="s">
        <v>769</v>
      </c>
      <c r="G247" s="37"/>
      <c r="H247" s="37"/>
      <c r="I247" s="188"/>
      <c r="J247" s="37"/>
      <c r="K247" s="37"/>
      <c r="L247" s="38"/>
      <c r="M247" s="189"/>
      <c r="N247" s="190"/>
      <c r="O247" s="71"/>
      <c r="P247" s="71"/>
      <c r="Q247" s="71"/>
      <c r="R247" s="71"/>
      <c r="S247" s="71"/>
      <c r="T247" s="72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7" t="s">
        <v>160</v>
      </c>
      <c r="AU247" s="17" t="s">
        <v>22</v>
      </c>
    </row>
    <row r="248" s="2" customFormat="1">
      <c r="A248" s="37"/>
      <c r="B248" s="38"/>
      <c r="C248" s="37"/>
      <c r="D248" s="191" t="s">
        <v>162</v>
      </c>
      <c r="E248" s="37"/>
      <c r="F248" s="192" t="s">
        <v>770</v>
      </c>
      <c r="G248" s="37"/>
      <c r="H248" s="37"/>
      <c r="I248" s="188"/>
      <c r="J248" s="37"/>
      <c r="K248" s="37"/>
      <c r="L248" s="38"/>
      <c r="M248" s="189"/>
      <c r="N248" s="190"/>
      <c r="O248" s="71"/>
      <c r="P248" s="71"/>
      <c r="Q248" s="71"/>
      <c r="R248" s="71"/>
      <c r="S248" s="71"/>
      <c r="T248" s="72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7" t="s">
        <v>162</v>
      </c>
      <c r="AU248" s="17" t="s">
        <v>22</v>
      </c>
    </row>
    <row r="249" s="13" customFormat="1">
      <c r="A249" s="13"/>
      <c r="B249" s="193"/>
      <c r="C249" s="13"/>
      <c r="D249" s="191" t="s">
        <v>164</v>
      </c>
      <c r="E249" s="194" t="s">
        <v>3</v>
      </c>
      <c r="F249" s="195" t="s">
        <v>22</v>
      </c>
      <c r="G249" s="13"/>
      <c r="H249" s="196">
        <v>2</v>
      </c>
      <c r="I249" s="197"/>
      <c r="J249" s="13"/>
      <c r="K249" s="13"/>
      <c r="L249" s="193"/>
      <c r="M249" s="198"/>
      <c r="N249" s="199"/>
      <c r="O249" s="199"/>
      <c r="P249" s="199"/>
      <c r="Q249" s="199"/>
      <c r="R249" s="199"/>
      <c r="S249" s="199"/>
      <c r="T249" s="200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194" t="s">
        <v>164</v>
      </c>
      <c r="AU249" s="194" t="s">
        <v>22</v>
      </c>
      <c r="AV249" s="13" t="s">
        <v>22</v>
      </c>
      <c r="AW249" s="13" t="s">
        <v>43</v>
      </c>
      <c r="AX249" s="13" t="s">
        <v>82</v>
      </c>
      <c r="AY249" s="194" t="s">
        <v>152</v>
      </c>
    </row>
    <row r="250" s="14" customFormat="1">
      <c r="A250" s="14"/>
      <c r="B250" s="201"/>
      <c r="C250" s="14"/>
      <c r="D250" s="191" t="s">
        <v>164</v>
      </c>
      <c r="E250" s="202" t="s">
        <v>3</v>
      </c>
      <c r="F250" s="203" t="s">
        <v>166</v>
      </c>
      <c r="G250" s="14"/>
      <c r="H250" s="204">
        <v>2</v>
      </c>
      <c r="I250" s="205"/>
      <c r="J250" s="14"/>
      <c r="K250" s="14"/>
      <c r="L250" s="201"/>
      <c r="M250" s="206"/>
      <c r="N250" s="207"/>
      <c r="O250" s="207"/>
      <c r="P250" s="207"/>
      <c r="Q250" s="207"/>
      <c r="R250" s="207"/>
      <c r="S250" s="207"/>
      <c r="T250" s="208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02" t="s">
        <v>164</v>
      </c>
      <c r="AU250" s="202" t="s">
        <v>22</v>
      </c>
      <c r="AV250" s="14" t="s">
        <v>158</v>
      </c>
      <c r="AW250" s="14" t="s">
        <v>43</v>
      </c>
      <c r="AX250" s="14" t="s">
        <v>89</v>
      </c>
      <c r="AY250" s="202" t="s">
        <v>152</v>
      </c>
    </row>
    <row r="251" s="2" customFormat="1" ht="24.15" customHeight="1">
      <c r="A251" s="37"/>
      <c r="B251" s="171"/>
      <c r="C251" s="212" t="s">
        <v>329</v>
      </c>
      <c r="D251" s="212" t="s">
        <v>389</v>
      </c>
      <c r="E251" s="213" t="s">
        <v>766</v>
      </c>
      <c r="F251" s="214" t="s">
        <v>767</v>
      </c>
      <c r="G251" s="215" t="s">
        <v>259</v>
      </c>
      <c r="H251" s="216">
        <v>2</v>
      </c>
      <c r="I251" s="217"/>
      <c r="J251" s="218">
        <f>ROUND(I251*H251,2)</f>
        <v>0</v>
      </c>
      <c r="K251" s="219"/>
      <c r="L251" s="220"/>
      <c r="M251" s="221" t="s">
        <v>3</v>
      </c>
      <c r="N251" s="222" t="s">
        <v>53</v>
      </c>
      <c r="O251" s="71"/>
      <c r="P251" s="182">
        <f>O251*H251</f>
        <v>0</v>
      </c>
      <c r="Q251" s="182">
        <v>0.0077000000000000002</v>
      </c>
      <c r="R251" s="182">
        <f>Q251*H251</f>
        <v>0.015400000000000001</v>
      </c>
      <c r="S251" s="182">
        <v>0</v>
      </c>
      <c r="T251" s="183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84" t="s">
        <v>195</v>
      </c>
      <c r="AT251" s="184" t="s">
        <v>389</v>
      </c>
      <c r="AU251" s="184" t="s">
        <v>22</v>
      </c>
      <c r="AY251" s="17" t="s">
        <v>152</v>
      </c>
      <c r="BE251" s="185">
        <f>IF(N251="základní",J251,0)</f>
        <v>0</v>
      </c>
      <c r="BF251" s="185">
        <f>IF(N251="snížená",J251,0)</f>
        <v>0</v>
      </c>
      <c r="BG251" s="185">
        <f>IF(N251="zákl. přenesená",J251,0)</f>
        <v>0</v>
      </c>
      <c r="BH251" s="185">
        <f>IF(N251="sníž. přenesená",J251,0)</f>
        <v>0</v>
      </c>
      <c r="BI251" s="185">
        <f>IF(N251="nulová",J251,0)</f>
        <v>0</v>
      </c>
      <c r="BJ251" s="17" t="s">
        <v>89</v>
      </c>
      <c r="BK251" s="185">
        <f>ROUND(I251*H251,2)</f>
        <v>0</v>
      </c>
      <c r="BL251" s="17" t="s">
        <v>158</v>
      </c>
      <c r="BM251" s="184" t="s">
        <v>771</v>
      </c>
    </row>
    <row r="252" s="2" customFormat="1">
      <c r="A252" s="37"/>
      <c r="B252" s="38"/>
      <c r="C252" s="37"/>
      <c r="D252" s="186" t="s">
        <v>160</v>
      </c>
      <c r="E252" s="37"/>
      <c r="F252" s="187" t="s">
        <v>769</v>
      </c>
      <c r="G252" s="37"/>
      <c r="H252" s="37"/>
      <c r="I252" s="188"/>
      <c r="J252" s="37"/>
      <c r="K252" s="37"/>
      <c r="L252" s="38"/>
      <c r="M252" s="189"/>
      <c r="N252" s="190"/>
      <c r="O252" s="71"/>
      <c r="P252" s="71"/>
      <c r="Q252" s="71"/>
      <c r="R252" s="71"/>
      <c r="S252" s="71"/>
      <c r="T252" s="72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7" t="s">
        <v>160</v>
      </c>
      <c r="AU252" s="17" t="s">
        <v>22</v>
      </c>
    </row>
    <row r="253" s="2" customFormat="1">
      <c r="A253" s="37"/>
      <c r="B253" s="38"/>
      <c r="C253" s="37"/>
      <c r="D253" s="191" t="s">
        <v>162</v>
      </c>
      <c r="E253" s="37"/>
      <c r="F253" s="192" t="s">
        <v>772</v>
      </c>
      <c r="G253" s="37"/>
      <c r="H253" s="37"/>
      <c r="I253" s="188"/>
      <c r="J253" s="37"/>
      <c r="K253" s="37"/>
      <c r="L253" s="38"/>
      <c r="M253" s="189"/>
      <c r="N253" s="190"/>
      <c r="O253" s="71"/>
      <c r="P253" s="71"/>
      <c r="Q253" s="71"/>
      <c r="R253" s="71"/>
      <c r="S253" s="71"/>
      <c r="T253" s="72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7" t="s">
        <v>162</v>
      </c>
      <c r="AU253" s="17" t="s">
        <v>22</v>
      </c>
    </row>
    <row r="254" s="13" customFormat="1">
      <c r="A254" s="13"/>
      <c r="B254" s="193"/>
      <c r="C254" s="13"/>
      <c r="D254" s="191" t="s">
        <v>164</v>
      </c>
      <c r="E254" s="194" t="s">
        <v>3</v>
      </c>
      <c r="F254" s="195" t="s">
        <v>22</v>
      </c>
      <c r="G254" s="13"/>
      <c r="H254" s="196">
        <v>2</v>
      </c>
      <c r="I254" s="197"/>
      <c r="J254" s="13"/>
      <c r="K254" s="13"/>
      <c r="L254" s="193"/>
      <c r="M254" s="198"/>
      <c r="N254" s="199"/>
      <c r="O254" s="199"/>
      <c r="P254" s="199"/>
      <c r="Q254" s="199"/>
      <c r="R254" s="199"/>
      <c r="S254" s="199"/>
      <c r="T254" s="20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94" t="s">
        <v>164</v>
      </c>
      <c r="AU254" s="194" t="s">
        <v>22</v>
      </c>
      <c r="AV254" s="13" t="s">
        <v>22</v>
      </c>
      <c r="AW254" s="13" t="s">
        <v>43</v>
      </c>
      <c r="AX254" s="13" t="s">
        <v>82</v>
      </c>
      <c r="AY254" s="194" t="s">
        <v>152</v>
      </c>
    </row>
    <row r="255" s="14" customFormat="1">
      <c r="A255" s="14"/>
      <c r="B255" s="201"/>
      <c r="C255" s="14"/>
      <c r="D255" s="191" t="s">
        <v>164</v>
      </c>
      <c r="E255" s="202" t="s">
        <v>3</v>
      </c>
      <c r="F255" s="203" t="s">
        <v>166</v>
      </c>
      <c r="G255" s="14"/>
      <c r="H255" s="204">
        <v>2</v>
      </c>
      <c r="I255" s="205"/>
      <c r="J255" s="14"/>
      <c r="K255" s="14"/>
      <c r="L255" s="201"/>
      <c r="M255" s="206"/>
      <c r="N255" s="207"/>
      <c r="O255" s="207"/>
      <c r="P255" s="207"/>
      <c r="Q255" s="207"/>
      <c r="R255" s="207"/>
      <c r="S255" s="207"/>
      <c r="T255" s="208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02" t="s">
        <v>164</v>
      </c>
      <c r="AU255" s="202" t="s">
        <v>22</v>
      </c>
      <c r="AV255" s="14" t="s">
        <v>158</v>
      </c>
      <c r="AW255" s="14" t="s">
        <v>43</v>
      </c>
      <c r="AX255" s="14" t="s">
        <v>89</v>
      </c>
      <c r="AY255" s="202" t="s">
        <v>152</v>
      </c>
    </row>
    <row r="256" s="2" customFormat="1" ht="24.15" customHeight="1">
      <c r="A256" s="37"/>
      <c r="B256" s="171"/>
      <c r="C256" s="172" t="s">
        <v>335</v>
      </c>
      <c r="D256" s="172" t="s">
        <v>154</v>
      </c>
      <c r="E256" s="173" t="s">
        <v>761</v>
      </c>
      <c r="F256" s="174" t="s">
        <v>762</v>
      </c>
      <c r="G256" s="175" t="s">
        <v>259</v>
      </c>
      <c r="H256" s="176">
        <v>1</v>
      </c>
      <c r="I256" s="177"/>
      <c r="J256" s="178">
        <f>ROUND(I256*H256,2)</f>
        <v>0</v>
      </c>
      <c r="K256" s="179"/>
      <c r="L256" s="38"/>
      <c r="M256" s="180" t="s">
        <v>3</v>
      </c>
      <c r="N256" s="181" t="s">
        <v>53</v>
      </c>
      <c r="O256" s="71"/>
      <c r="P256" s="182">
        <f>O256*H256</f>
        <v>0</v>
      </c>
      <c r="Q256" s="182">
        <v>0.00069999999999999999</v>
      </c>
      <c r="R256" s="182">
        <f>Q256*H256</f>
        <v>0.00069999999999999999</v>
      </c>
      <c r="S256" s="182">
        <v>0</v>
      </c>
      <c r="T256" s="183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84" t="s">
        <v>158</v>
      </c>
      <c r="AT256" s="184" t="s">
        <v>154</v>
      </c>
      <c r="AU256" s="184" t="s">
        <v>22</v>
      </c>
      <c r="AY256" s="17" t="s">
        <v>152</v>
      </c>
      <c r="BE256" s="185">
        <f>IF(N256="základní",J256,0)</f>
        <v>0</v>
      </c>
      <c r="BF256" s="185">
        <f>IF(N256="snížená",J256,0)</f>
        <v>0</v>
      </c>
      <c r="BG256" s="185">
        <f>IF(N256="zákl. přenesená",J256,0)</f>
        <v>0</v>
      </c>
      <c r="BH256" s="185">
        <f>IF(N256="sníž. přenesená",J256,0)</f>
        <v>0</v>
      </c>
      <c r="BI256" s="185">
        <f>IF(N256="nulová",J256,0)</f>
        <v>0</v>
      </c>
      <c r="BJ256" s="17" t="s">
        <v>89</v>
      </c>
      <c r="BK256" s="185">
        <f>ROUND(I256*H256,2)</f>
        <v>0</v>
      </c>
      <c r="BL256" s="17" t="s">
        <v>158</v>
      </c>
      <c r="BM256" s="184" t="s">
        <v>773</v>
      </c>
    </row>
    <row r="257" s="2" customFormat="1">
      <c r="A257" s="37"/>
      <c r="B257" s="38"/>
      <c r="C257" s="37"/>
      <c r="D257" s="186" t="s">
        <v>160</v>
      </c>
      <c r="E257" s="37"/>
      <c r="F257" s="187" t="s">
        <v>764</v>
      </c>
      <c r="G257" s="37"/>
      <c r="H257" s="37"/>
      <c r="I257" s="188"/>
      <c r="J257" s="37"/>
      <c r="K257" s="37"/>
      <c r="L257" s="38"/>
      <c r="M257" s="189"/>
      <c r="N257" s="190"/>
      <c r="O257" s="71"/>
      <c r="P257" s="71"/>
      <c r="Q257" s="71"/>
      <c r="R257" s="71"/>
      <c r="S257" s="71"/>
      <c r="T257" s="72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7" t="s">
        <v>160</v>
      </c>
      <c r="AU257" s="17" t="s">
        <v>22</v>
      </c>
    </row>
    <row r="258" s="2" customFormat="1">
      <c r="A258" s="37"/>
      <c r="B258" s="38"/>
      <c r="C258" s="37"/>
      <c r="D258" s="191" t="s">
        <v>162</v>
      </c>
      <c r="E258" s="37"/>
      <c r="F258" s="192" t="s">
        <v>774</v>
      </c>
      <c r="G258" s="37"/>
      <c r="H258" s="37"/>
      <c r="I258" s="188"/>
      <c r="J258" s="37"/>
      <c r="K258" s="37"/>
      <c r="L258" s="38"/>
      <c r="M258" s="189"/>
      <c r="N258" s="190"/>
      <c r="O258" s="71"/>
      <c r="P258" s="71"/>
      <c r="Q258" s="71"/>
      <c r="R258" s="71"/>
      <c r="S258" s="71"/>
      <c r="T258" s="72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7" t="s">
        <v>162</v>
      </c>
      <c r="AU258" s="17" t="s">
        <v>22</v>
      </c>
    </row>
    <row r="259" s="13" customFormat="1">
      <c r="A259" s="13"/>
      <c r="B259" s="193"/>
      <c r="C259" s="13"/>
      <c r="D259" s="191" t="s">
        <v>164</v>
      </c>
      <c r="E259" s="194" t="s">
        <v>3</v>
      </c>
      <c r="F259" s="195" t="s">
        <v>89</v>
      </c>
      <c r="G259" s="13"/>
      <c r="H259" s="196">
        <v>1</v>
      </c>
      <c r="I259" s="197"/>
      <c r="J259" s="13"/>
      <c r="K259" s="13"/>
      <c r="L259" s="193"/>
      <c r="M259" s="198"/>
      <c r="N259" s="199"/>
      <c r="O259" s="199"/>
      <c r="P259" s="199"/>
      <c r="Q259" s="199"/>
      <c r="R259" s="199"/>
      <c r="S259" s="199"/>
      <c r="T259" s="200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194" t="s">
        <v>164</v>
      </c>
      <c r="AU259" s="194" t="s">
        <v>22</v>
      </c>
      <c r="AV259" s="13" t="s">
        <v>22</v>
      </c>
      <c r="AW259" s="13" t="s">
        <v>43</v>
      </c>
      <c r="AX259" s="13" t="s">
        <v>82</v>
      </c>
      <c r="AY259" s="194" t="s">
        <v>152</v>
      </c>
    </row>
    <row r="260" s="14" customFormat="1">
      <c r="A260" s="14"/>
      <c r="B260" s="201"/>
      <c r="C260" s="14"/>
      <c r="D260" s="191" t="s">
        <v>164</v>
      </c>
      <c r="E260" s="202" t="s">
        <v>3</v>
      </c>
      <c r="F260" s="203" t="s">
        <v>166</v>
      </c>
      <c r="G260" s="14"/>
      <c r="H260" s="204">
        <v>1</v>
      </c>
      <c r="I260" s="205"/>
      <c r="J260" s="14"/>
      <c r="K260" s="14"/>
      <c r="L260" s="201"/>
      <c r="M260" s="206"/>
      <c r="N260" s="207"/>
      <c r="O260" s="207"/>
      <c r="P260" s="207"/>
      <c r="Q260" s="207"/>
      <c r="R260" s="207"/>
      <c r="S260" s="207"/>
      <c r="T260" s="208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02" t="s">
        <v>164</v>
      </c>
      <c r="AU260" s="202" t="s">
        <v>22</v>
      </c>
      <c r="AV260" s="14" t="s">
        <v>158</v>
      </c>
      <c r="AW260" s="14" t="s">
        <v>43</v>
      </c>
      <c r="AX260" s="14" t="s">
        <v>89</v>
      </c>
      <c r="AY260" s="202" t="s">
        <v>152</v>
      </c>
    </row>
    <row r="261" s="2" customFormat="1" ht="24.15" customHeight="1">
      <c r="A261" s="37"/>
      <c r="B261" s="171"/>
      <c r="C261" s="172" t="s">
        <v>509</v>
      </c>
      <c r="D261" s="172" t="s">
        <v>154</v>
      </c>
      <c r="E261" s="173" t="s">
        <v>775</v>
      </c>
      <c r="F261" s="174" t="s">
        <v>776</v>
      </c>
      <c r="G261" s="175" t="s">
        <v>259</v>
      </c>
      <c r="H261" s="176">
        <v>2</v>
      </c>
      <c r="I261" s="177"/>
      <c r="J261" s="178">
        <f>ROUND(I261*H261,2)</f>
        <v>0</v>
      </c>
      <c r="K261" s="179"/>
      <c r="L261" s="38"/>
      <c r="M261" s="180" t="s">
        <v>3</v>
      </c>
      <c r="N261" s="181" t="s">
        <v>53</v>
      </c>
      <c r="O261" s="71"/>
      <c r="P261" s="182">
        <f>O261*H261</f>
        <v>0</v>
      </c>
      <c r="Q261" s="182">
        <v>0.10940999999999999</v>
      </c>
      <c r="R261" s="182">
        <f>Q261*H261</f>
        <v>0.21881999999999999</v>
      </c>
      <c r="S261" s="182">
        <v>0</v>
      </c>
      <c r="T261" s="183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84" t="s">
        <v>158</v>
      </c>
      <c r="AT261" s="184" t="s">
        <v>154</v>
      </c>
      <c r="AU261" s="184" t="s">
        <v>22</v>
      </c>
      <c r="AY261" s="17" t="s">
        <v>152</v>
      </c>
      <c r="BE261" s="185">
        <f>IF(N261="základní",J261,0)</f>
        <v>0</v>
      </c>
      <c r="BF261" s="185">
        <f>IF(N261="snížená",J261,0)</f>
        <v>0</v>
      </c>
      <c r="BG261" s="185">
        <f>IF(N261="zákl. přenesená",J261,0)</f>
        <v>0</v>
      </c>
      <c r="BH261" s="185">
        <f>IF(N261="sníž. přenesená",J261,0)</f>
        <v>0</v>
      </c>
      <c r="BI261" s="185">
        <f>IF(N261="nulová",J261,0)</f>
        <v>0</v>
      </c>
      <c r="BJ261" s="17" t="s">
        <v>89</v>
      </c>
      <c r="BK261" s="185">
        <f>ROUND(I261*H261,2)</f>
        <v>0</v>
      </c>
      <c r="BL261" s="17" t="s">
        <v>158</v>
      </c>
      <c r="BM261" s="184" t="s">
        <v>777</v>
      </c>
    </row>
    <row r="262" s="2" customFormat="1">
      <c r="A262" s="37"/>
      <c r="B262" s="38"/>
      <c r="C262" s="37"/>
      <c r="D262" s="186" t="s">
        <v>160</v>
      </c>
      <c r="E262" s="37"/>
      <c r="F262" s="187" t="s">
        <v>778</v>
      </c>
      <c r="G262" s="37"/>
      <c r="H262" s="37"/>
      <c r="I262" s="188"/>
      <c r="J262" s="37"/>
      <c r="K262" s="37"/>
      <c r="L262" s="38"/>
      <c r="M262" s="189"/>
      <c r="N262" s="190"/>
      <c r="O262" s="71"/>
      <c r="P262" s="71"/>
      <c r="Q262" s="71"/>
      <c r="R262" s="71"/>
      <c r="S262" s="71"/>
      <c r="T262" s="72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7" t="s">
        <v>160</v>
      </c>
      <c r="AU262" s="17" t="s">
        <v>22</v>
      </c>
    </row>
    <row r="263" s="2" customFormat="1">
      <c r="A263" s="37"/>
      <c r="B263" s="38"/>
      <c r="C263" s="37"/>
      <c r="D263" s="191" t="s">
        <v>162</v>
      </c>
      <c r="E263" s="37"/>
      <c r="F263" s="192" t="s">
        <v>690</v>
      </c>
      <c r="G263" s="37"/>
      <c r="H263" s="37"/>
      <c r="I263" s="188"/>
      <c r="J263" s="37"/>
      <c r="K263" s="37"/>
      <c r="L263" s="38"/>
      <c r="M263" s="189"/>
      <c r="N263" s="190"/>
      <c r="O263" s="71"/>
      <c r="P263" s="71"/>
      <c r="Q263" s="71"/>
      <c r="R263" s="71"/>
      <c r="S263" s="71"/>
      <c r="T263" s="72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17" t="s">
        <v>162</v>
      </c>
      <c r="AU263" s="17" t="s">
        <v>22</v>
      </c>
    </row>
    <row r="264" s="13" customFormat="1">
      <c r="A264" s="13"/>
      <c r="B264" s="193"/>
      <c r="C264" s="13"/>
      <c r="D264" s="191" t="s">
        <v>164</v>
      </c>
      <c r="E264" s="194" t="s">
        <v>3</v>
      </c>
      <c r="F264" s="195" t="s">
        <v>22</v>
      </c>
      <c r="G264" s="13"/>
      <c r="H264" s="196">
        <v>2</v>
      </c>
      <c r="I264" s="197"/>
      <c r="J264" s="13"/>
      <c r="K264" s="13"/>
      <c r="L264" s="193"/>
      <c r="M264" s="198"/>
      <c r="N264" s="199"/>
      <c r="O264" s="199"/>
      <c r="P264" s="199"/>
      <c r="Q264" s="199"/>
      <c r="R264" s="199"/>
      <c r="S264" s="199"/>
      <c r="T264" s="20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194" t="s">
        <v>164</v>
      </c>
      <c r="AU264" s="194" t="s">
        <v>22</v>
      </c>
      <c r="AV264" s="13" t="s">
        <v>22</v>
      </c>
      <c r="AW264" s="13" t="s">
        <v>43</v>
      </c>
      <c r="AX264" s="13" t="s">
        <v>82</v>
      </c>
      <c r="AY264" s="194" t="s">
        <v>152</v>
      </c>
    </row>
    <row r="265" s="14" customFormat="1">
      <c r="A265" s="14"/>
      <c r="B265" s="201"/>
      <c r="C265" s="14"/>
      <c r="D265" s="191" t="s">
        <v>164</v>
      </c>
      <c r="E265" s="202" t="s">
        <v>3</v>
      </c>
      <c r="F265" s="203" t="s">
        <v>166</v>
      </c>
      <c r="G265" s="14"/>
      <c r="H265" s="204">
        <v>2</v>
      </c>
      <c r="I265" s="205"/>
      <c r="J265" s="14"/>
      <c r="K265" s="14"/>
      <c r="L265" s="201"/>
      <c r="M265" s="206"/>
      <c r="N265" s="207"/>
      <c r="O265" s="207"/>
      <c r="P265" s="207"/>
      <c r="Q265" s="207"/>
      <c r="R265" s="207"/>
      <c r="S265" s="207"/>
      <c r="T265" s="208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02" t="s">
        <v>164</v>
      </c>
      <c r="AU265" s="202" t="s">
        <v>22</v>
      </c>
      <c r="AV265" s="14" t="s">
        <v>158</v>
      </c>
      <c r="AW265" s="14" t="s">
        <v>43</v>
      </c>
      <c r="AX265" s="14" t="s">
        <v>89</v>
      </c>
      <c r="AY265" s="202" t="s">
        <v>152</v>
      </c>
    </row>
    <row r="266" s="2" customFormat="1" ht="21.75" customHeight="1">
      <c r="A266" s="37"/>
      <c r="B266" s="171"/>
      <c r="C266" s="212" t="s">
        <v>516</v>
      </c>
      <c r="D266" s="212" t="s">
        <v>389</v>
      </c>
      <c r="E266" s="213" t="s">
        <v>779</v>
      </c>
      <c r="F266" s="214" t="s">
        <v>780</v>
      </c>
      <c r="G266" s="215" t="s">
        <v>259</v>
      </c>
      <c r="H266" s="216">
        <v>2</v>
      </c>
      <c r="I266" s="217"/>
      <c r="J266" s="218">
        <f>ROUND(I266*H266,2)</f>
        <v>0</v>
      </c>
      <c r="K266" s="219"/>
      <c r="L266" s="220"/>
      <c r="M266" s="221" t="s">
        <v>3</v>
      </c>
      <c r="N266" s="222" t="s">
        <v>53</v>
      </c>
      <c r="O266" s="71"/>
      <c r="P266" s="182">
        <f>O266*H266</f>
        <v>0</v>
      </c>
      <c r="Q266" s="182">
        <v>0.0061000000000000004</v>
      </c>
      <c r="R266" s="182">
        <f>Q266*H266</f>
        <v>0.012200000000000001</v>
      </c>
      <c r="S266" s="182">
        <v>0</v>
      </c>
      <c r="T266" s="183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184" t="s">
        <v>195</v>
      </c>
      <c r="AT266" s="184" t="s">
        <v>389</v>
      </c>
      <c r="AU266" s="184" t="s">
        <v>22</v>
      </c>
      <c r="AY266" s="17" t="s">
        <v>152</v>
      </c>
      <c r="BE266" s="185">
        <f>IF(N266="základní",J266,0)</f>
        <v>0</v>
      </c>
      <c r="BF266" s="185">
        <f>IF(N266="snížená",J266,0)</f>
        <v>0</v>
      </c>
      <c r="BG266" s="185">
        <f>IF(N266="zákl. přenesená",J266,0)</f>
        <v>0</v>
      </c>
      <c r="BH266" s="185">
        <f>IF(N266="sníž. přenesená",J266,0)</f>
        <v>0</v>
      </c>
      <c r="BI266" s="185">
        <f>IF(N266="nulová",J266,0)</f>
        <v>0</v>
      </c>
      <c r="BJ266" s="17" t="s">
        <v>89</v>
      </c>
      <c r="BK266" s="185">
        <f>ROUND(I266*H266,2)</f>
        <v>0</v>
      </c>
      <c r="BL266" s="17" t="s">
        <v>158</v>
      </c>
      <c r="BM266" s="184" t="s">
        <v>781</v>
      </c>
    </row>
    <row r="267" s="2" customFormat="1">
      <c r="A267" s="37"/>
      <c r="B267" s="38"/>
      <c r="C267" s="37"/>
      <c r="D267" s="186" t="s">
        <v>160</v>
      </c>
      <c r="E267" s="37"/>
      <c r="F267" s="187" t="s">
        <v>782</v>
      </c>
      <c r="G267" s="37"/>
      <c r="H267" s="37"/>
      <c r="I267" s="188"/>
      <c r="J267" s="37"/>
      <c r="K267" s="37"/>
      <c r="L267" s="38"/>
      <c r="M267" s="189"/>
      <c r="N267" s="190"/>
      <c r="O267" s="71"/>
      <c r="P267" s="71"/>
      <c r="Q267" s="71"/>
      <c r="R267" s="71"/>
      <c r="S267" s="71"/>
      <c r="T267" s="72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7" t="s">
        <v>160</v>
      </c>
      <c r="AU267" s="17" t="s">
        <v>22</v>
      </c>
    </row>
    <row r="268" s="2" customFormat="1">
      <c r="A268" s="37"/>
      <c r="B268" s="38"/>
      <c r="C268" s="37"/>
      <c r="D268" s="191" t="s">
        <v>162</v>
      </c>
      <c r="E268" s="37"/>
      <c r="F268" s="192" t="s">
        <v>690</v>
      </c>
      <c r="G268" s="37"/>
      <c r="H268" s="37"/>
      <c r="I268" s="188"/>
      <c r="J268" s="37"/>
      <c r="K268" s="37"/>
      <c r="L268" s="38"/>
      <c r="M268" s="189"/>
      <c r="N268" s="190"/>
      <c r="O268" s="71"/>
      <c r="P268" s="71"/>
      <c r="Q268" s="71"/>
      <c r="R268" s="71"/>
      <c r="S268" s="71"/>
      <c r="T268" s="72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7" t="s">
        <v>162</v>
      </c>
      <c r="AU268" s="17" t="s">
        <v>22</v>
      </c>
    </row>
    <row r="269" s="13" customFormat="1">
      <c r="A269" s="13"/>
      <c r="B269" s="193"/>
      <c r="C269" s="13"/>
      <c r="D269" s="191" t="s">
        <v>164</v>
      </c>
      <c r="E269" s="194" t="s">
        <v>3</v>
      </c>
      <c r="F269" s="195" t="s">
        <v>22</v>
      </c>
      <c r="G269" s="13"/>
      <c r="H269" s="196">
        <v>2</v>
      </c>
      <c r="I269" s="197"/>
      <c r="J269" s="13"/>
      <c r="K269" s="13"/>
      <c r="L269" s="193"/>
      <c r="M269" s="198"/>
      <c r="N269" s="199"/>
      <c r="O269" s="199"/>
      <c r="P269" s="199"/>
      <c r="Q269" s="199"/>
      <c r="R269" s="199"/>
      <c r="S269" s="199"/>
      <c r="T269" s="200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94" t="s">
        <v>164</v>
      </c>
      <c r="AU269" s="194" t="s">
        <v>22</v>
      </c>
      <c r="AV269" s="13" t="s">
        <v>22</v>
      </c>
      <c r="AW269" s="13" t="s">
        <v>43</v>
      </c>
      <c r="AX269" s="13" t="s">
        <v>82</v>
      </c>
      <c r="AY269" s="194" t="s">
        <v>152</v>
      </c>
    </row>
    <row r="270" s="14" customFormat="1">
      <c r="A270" s="14"/>
      <c r="B270" s="201"/>
      <c r="C270" s="14"/>
      <c r="D270" s="191" t="s">
        <v>164</v>
      </c>
      <c r="E270" s="202" t="s">
        <v>3</v>
      </c>
      <c r="F270" s="203" t="s">
        <v>166</v>
      </c>
      <c r="G270" s="14"/>
      <c r="H270" s="204">
        <v>2</v>
      </c>
      <c r="I270" s="205"/>
      <c r="J270" s="14"/>
      <c r="K270" s="14"/>
      <c r="L270" s="201"/>
      <c r="M270" s="206"/>
      <c r="N270" s="207"/>
      <c r="O270" s="207"/>
      <c r="P270" s="207"/>
      <c r="Q270" s="207"/>
      <c r="R270" s="207"/>
      <c r="S270" s="207"/>
      <c r="T270" s="208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02" t="s">
        <v>164</v>
      </c>
      <c r="AU270" s="202" t="s">
        <v>22</v>
      </c>
      <c r="AV270" s="14" t="s">
        <v>158</v>
      </c>
      <c r="AW270" s="14" t="s">
        <v>43</v>
      </c>
      <c r="AX270" s="14" t="s">
        <v>89</v>
      </c>
      <c r="AY270" s="202" t="s">
        <v>152</v>
      </c>
    </row>
    <row r="271" s="2" customFormat="1" ht="16.5" customHeight="1">
      <c r="A271" s="37"/>
      <c r="B271" s="171"/>
      <c r="C271" s="212" t="s">
        <v>524</v>
      </c>
      <c r="D271" s="212" t="s">
        <v>389</v>
      </c>
      <c r="E271" s="213" t="s">
        <v>783</v>
      </c>
      <c r="F271" s="214" t="s">
        <v>784</v>
      </c>
      <c r="G271" s="215" t="s">
        <v>259</v>
      </c>
      <c r="H271" s="216">
        <v>2</v>
      </c>
      <c r="I271" s="217"/>
      <c r="J271" s="218">
        <f>ROUND(I271*H271,2)</f>
        <v>0</v>
      </c>
      <c r="K271" s="219"/>
      <c r="L271" s="220"/>
      <c r="M271" s="221" t="s">
        <v>3</v>
      </c>
      <c r="N271" s="222" t="s">
        <v>53</v>
      </c>
      <c r="O271" s="71"/>
      <c r="P271" s="182">
        <f>O271*H271</f>
        <v>0</v>
      </c>
      <c r="Q271" s="182">
        <v>0.00010000000000000001</v>
      </c>
      <c r="R271" s="182">
        <f>Q271*H271</f>
        <v>0.00020000000000000001</v>
      </c>
      <c r="S271" s="182">
        <v>0</v>
      </c>
      <c r="T271" s="183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84" t="s">
        <v>195</v>
      </c>
      <c r="AT271" s="184" t="s">
        <v>389</v>
      </c>
      <c r="AU271" s="184" t="s">
        <v>22</v>
      </c>
      <c r="AY271" s="17" t="s">
        <v>152</v>
      </c>
      <c r="BE271" s="185">
        <f>IF(N271="základní",J271,0)</f>
        <v>0</v>
      </c>
      <c r="BF271" s="185">
        <f>IF(N271="snížená",J271,0)</f>
        <v>0</v>
      </c>
      <c r="BG271" s="185">
        <f>IF(N271="zákl. přenesená",J271,0)</f>
        <v>0</v>
      </c>
      <c r="BH271" s="185">
        <f>IF(N271="sníž. přenesená",J271,0)</f>
        <v>0</v>
      </c>
      <c r="BI271" s="185">
        <f>IF(N271="nulová",J271,0)</f>
        <v>0</v>
      </c>
      <c r="BJ271" s="17" t="s">
        <v>89</v>
      </c>
      <c r="BK271" s="185">
        <f>ROUND(I271*H271,2)</f>
        <v>0</v>
      </c>
      <c r="BL271" s="17" t="s">
        <v>158</v>
      </c>
      <c r="BM271" s="184" t="s">
        <v>785</v>
      </c>
    </row>
    <row r="272" s="2" customFormat="1">
      <c r="A272" s="37"/>
      <c r="B272" s="38"/>
      <c r="C272" s="37"/>
      <c r="D272" s="186" t="s">
        <v>160</v>
      </c>
      <c r="E272" s="37"/>
      <c r="F272" s="187" t="s">
        <v>786</v>
      </c>
      <c r="G272" s="37"/>
      <c r="H272" s="37"/>
      <c r="I272" s="188"/>
      <c r="J272" s="37"/>
      <c r="K272" s="37"/>
      <c r="L272" s="38"/>
      <c r="M272" s="189"/>
      <c r="N272" s="190"/>
      <c r="O272" s="71"/>
      <c r="P272" s="71"/>
      <c r="Q272" s="71"/>
      <c r="R272" s="71"/>
      <c r="S272" s="71"/>
      <c r="T272" s="72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7" t="s">
        <v>160</v>
      </c>
      <c r="AU272" s="17" t="s">
        <v>22</v>
      </c>
    </row>
    <row r="273" s="2" customFormat="1">
      <c r="A273" s="37"/>
      <c r="B273" s="38"/>
      <c r="C273" s="37"/>
      <c r="D273" s="191" t="s">
        <v>162</v>
      </c>
      <c r="E273" s="37"/>
      <c r="F273" s="192" t="s">
        <v>690</v>
      </c>
      <c r="G273" s="37"/>
      <c r="H273" s="37"/>
      <c r="I273" s="188"/>
      <c r="J273" s="37"/>
      <c r="K273" s="37"/>
      <c r="L273" s="38"/>
      <c r="M273" s="189"/>
      <c r="N273" s="190"/>
      <c r="O273" s="71"/>
      <c r="P273" s="71"/>
      <c r="Q273" s="71"/>
      <c r="R273" s="71"/>
      <c r="S273" s="71"/>
      <c r="T273" s="72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7" t="s">
        <v>162</v>
      </c>
      <c r="AU273" s="17" t="s">
        <v>22</v>
      </c>
    </row>
    <row r="274" s="13" customFormat="1">
      <c r="A274" s="13"/>
      <c r="B274" s="193"/>
      <c r="C274" s="13"/>
      <c r="D274" s="191" t="s">
        <v>164</v>
      </c>
      <c r="E274" s="194" t="s">
        <v>3</v>
      </c>
      <c r="F274" s="195" t="s">
        <v>22</v>
      </c>
      <c r="G274" s="13"/>
      <c r="H274" s="196">
        <v>2</v>
      </c>
      <c r="I274" s="197"/>
      <c r="J274" s="13"/>
      <c r="K274" s="13"/>
      <c r="L274" s="193"/>
      <c r="M274" s="198"/>
      <c r="N274" s="199"/>
      <c r="O274" s="199"/>
      <c r="P274" s="199"/>
      <c r="Q274" s="199"/>
      <c r="R274" s="199"/>
      <c r="S274" s="199"/>
      <c r="T274" s="200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194" t="s">
        <v>164</v>
      </c>
      <c r="AU274" s="194" t="s">
        <v>22</v>
      </c>
      <c r="AV274" s="13" t="s">
        <v>22</v>
      </c>
      <c r="AW274" s="13" t="s">
        <v>43</v>
      </c>
      <c r="AX274" s="13" t="s">
        <v>82</v>
      </c>
      <c r="AY274" s="194" t="s">
        <v>152</v>
      </c>
    </row>
    <row r="275" s="14" customFormat="1">
      <c r="A275" s="14"/>
      <c r="B275" s="201"/>
      <c r="C275" s="14"/>
      <c r="D275" s="191" t="s">
        <v>164</v>
      </c>
      <c r="E275" s="202" t="s">
        <v>3</v>
      </c>
      <c r="F275" s="203" t="s">
        <v>166</v>
      </c>
      <c r="G275" s="14"/>
      <c r="H275" s="204">
        <v>2</v>
      </c>
      <c r="I275" s="205"/>
      <c r="J275" s="14"/>
      <c r="K275" s="14"/>
      <c r="L275" s="201"/>
      <c r="M275" s="206"/>
      <c r="N275" s="207"/>
      <c r="O275" s="207"/>
      <c r="P275" s="207"/>
      <c r="Q275" s="207"/>
      <c r="R275" s="207"/>
      <c r="S275" s="207"/>
      <c r="T275" s="208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02" t="s">
        <v>164</v>
      </c>
      <c r="AU275" s="202" t="s">
        <v>22</v>
      </c>
      <c r="AV275" s="14" t="s">
        <v>158</v>
      </c>
      <c r="AW275" s="14" t="s">
        <v>43</v>
      </c>
      <c r="AX275" s="14" t="s">
        <v>89</v>
      </c>
      <c r="AY275" s="202" t="s">
        <v>152</v>
      </c>
    </row>
    <row r="276" s="2" customFormat="1" ht="21.75" customHeight="1">
      <c r="A276" s="37"/>
      <c r="B276" s="171"/>
      <c r="C276" s="212" t="s">
        <v>529</v>
      </c>
      <c r="D276" s="212" t="s">
        <v>389</v>
      </c>
      <c r="E276" s="213" t="s">
        <v>787</v>
      </c>
      <c r="F276" s="214" t="s">
        <v>788</v>
      </c>
      <c r="G276" s="215" t="s">
        <v>259</v>
      </c>
      <c r="H276" s="216">
        <v>8</v>
      </c>
      <c r="I276" s="217"/>
      <c r="J276" s="218">
        <f>ROUND(I276*H276,2)</f>
        <v>0</v>
      </c>
      <c r="K276" s="219"/>
      <c r="L276" s="220"/>
      <c r="M276" s="221" t="s">
        <v>3</v>
      </c>
      <c r="N276" s="222" t="s">
        <v>53</v>
      </c>
      <c r="O276" s="71"/>
      <c r="P276" s="182">
        <f>O276*H276</f>
        <v>0</v>
      </c>
      <c r="Q276" s="182">
        <v>0.00035</v>
      </c>
      <c r="R276" s="182">
        <f>Q276*H276</f>
        <v>0.0028</v>
      </c>
      <c r="S276" s="182">
        <v>0</v>
      </c>
      <c r="T276" s="183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184" t="s">
        <v>195</v>
      </c>
      <c r="AT276" s="184" t="s">
        <v>389</v>
      </c>
      <c r="AU276" s="184" t="s">
        <v>22</v>
      </c>
      <c r="AY276" s="17" t="s">
        <v>152</v>
      </c>
      <c r="BE276" s="185">
        <f>IF(N276="základní",J276,0)</f>
        <v>0</v>
      </c>
      <c r="BF276" s="185">
        <f>IF(N276="snížená",J276,0)</f>
        <v>0</v>
      </c>
      <c r="BG276" s="185">
        <f>IF(N276="zákl. přenesená",J276,0)</f>
        <v>0</v>
      </c>
      <c r="BH276" s="185">
        <f>IF(N276="sníž. přenesená",J276,0)</f>
        <v>0</v>
      </c>
      <c r="BI276" s="185">
        <f>IF(N276="nulová",J276,0)</f>
        <v>0</v>
      </c>
      <c r="BJ276" s="17" t="s">
        <v>89</v>
      </c>
      <c r="BK276" s="185">
        <f>ROUND(I276*H276,2)</f>
        <v>0</v>
      </c>
      <c r="BL276" s="17" t="s">
        <v>158</v>
      </c>
      <c r="BM276" s="184" t="s">
        <v>789</v>
      </c>
    </row>
    <row r="277" s="2" customFormat="1">
      <c r="A277" s="37"/>
      <c r="B277" s="38"/>
      <c r="C277" s="37"/>
      <c r="D277" s="186" t="s">
        <v>160</v>
      </c>
      <c r="E277" s="37"/>
      <c r="F277" s="187" t="s">
        <v>790</v>
      </c>
      <c r="G277" s="37"/>
      <c r="H277" s="37"/>
      <c r="I277" s="188"/>
      <c r="J277" s="37"/>
      <c r="K277" s="37"/>
      <c r="L277" s="38"/>
      <c r="M277" s="189"/>
      <c r="N277" s="190"/>
      <c r="O277" s="71"/>
      <c r="P277" s="71"/>
      <c r="Q277" s="71"/>
      <c r="R277" s="71"/>
      <c r="S277" s="71"/>
      <c r="T277" s="72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7" t="s">
        <v>160</v>
      </c>
      <c r="AU277" s="17" t="s">
        <v>22</v>
      </c>
    </row>
    <row r="278" s="2" customFormat="1">
      <c r="A278" s="37"/>
      <c r="B278" s="38"/>
      <c r="C278" s="37"/>
      <c r="D278" s="191" t="s">
        <v>162</v>
      </c>
      <c r="E278" s="37"/>
      <c r="F278" s="192" t="s">
        <v>690</v>
      </c>
      <c r="G278" s="37"/>
      <c r="H278" s="37"/>
      <c r="I278" s="188"/>
      <c r="J278" s="37"/>
      <c r="K278" s="37"/>
      <c r="L278" s="38"/>
      <c r="M278" s="189"/>
      <c r="N278" s="190"/>
      <c r="O278" s="71"/>
      <c r="P278" s="71"/>
      <c r="Q278" s="71"/>
      <c r="R278" s="71"/>
      <c r="S278" s="71"/>
      <c r="T278" s="72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7" t="s">
        <v>162</v>
      </c>
      <c r="AU278" s="17" t="s">
        <v>22</v>
      </c>
    </row>
    <row r="279" s="13" customFormat="1">
      <c r="A279" s="13"/>
      <c r="B279" s="193"/>
      <c r="C279" s="13"/>
      <c r="D279" s="191" t="s">
        <v>164</v>
      </c>
      <c r="E279" s="194" t="s">
        <v>3</v>
      </c>
      <c r="F279" s="195" t="s">
        <v>791</v>
      </c>
      <c r="G279" s="13"/>
      <c r="H279" s="196">
        <v>8</v>
      </c>
      <c r="I279" s="197"/>
      <c r="J279" s="13"/>
      <c r="K279" s="13"/>
      <c r="L279" s="193"/>
      <c r="M279" s="198"/>
      <c r="N279" s="199"/>
      <c r="O279" s="199"/>
      <c r="P279" s="199"/>
      <c r="Q279" s="199"/>
      <c r="R279" s="199"/>
      <c r="S279" s="199"/>
      <c r="T279" s="200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94" t="s">
        <v>164</v>
      </c>
      <c r="AU279" s="194" t="s">
        <v>22</v>
      </c>
      <c r="AV279" s="13" t="s">
        <v>22</v>
      </c>
      <c r="AW279" s="13" t="s">
        <v>43</v>
      </c>
      <c r="AX279" s="13" t="s">
        <v>82</v>
      </c>
      <c r="AY279" s="194" t="s">
        <v>152</v>
      </c>
    </row>
    <row r="280" s="14" customFormat="1">
      <c r="A280" s="14"/>
      <c r="B280" s="201"/>
      <c r="C280" s="14"/>
      <c r="D280" s="191" t="s">
        <v>164</v>
      </c>
      <c r="E280" s="202" t="s">
        <v>3</v>
      </c>
      <c r="F280" s="203" t="s">
        <v>166</v>
      </c>
      <c r="G280" s="14"/>
      <c r="H280" s="204">
        <v>8</v>
      </c>
      <c r="I280" s="205"/>
      <c r="J280" s="14"/>
      <c r="K280" s="14"/>
      <c r="L280" s="201"/>
      <c r="M280" s="206"/>
      <c r="N280" s="207"/>
      <c r="O280" s="207"/>
      <c r="P280" s="207"/>
      <c r="Q280" s="207"/>
      <c r="R280" s="207"/>
      <c r="S280" s="207"/>
      <c r="T280" s="208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02" t="s">
        <v>164</v>
      </c>
      <c r="AU280" s="202" t="s">
        <v>22</v>
      </c>
      <c r="AV280" s="14" t="s">
        <v>158</v>
      </c>
      <c r="AW280" s="14" t="s">
        <v>43</v>
      </c>
      <c r="AX280" s="14" t="s">
        <v>89</v>
      </c>
      <c r="AY280" s="202" t="s">
        <v>152</v>
      </c>
    </row>
    <row r="281" s="2" customFormat="1" ht="24.15" customHeight="1">
      <c r="A281" s="37"/>
      <c r="B281" s="171"/>
      <c r="C281" s="172" t="s">
        <v>538</v>
      </c>
      <c r="D281" s="172" t="s">
        <v>154</v>
      </c>
      <c r="E281" s="173" t="s">
        <v>775</v>
      </c>
      <c r="F281" s="174" t="s">
        <v>776</v>
      </c>
      <c r="G281" s="175" t="s">
        <v>259</v>
      </c>
      <c r="H281" s="176">
        <v>1</v>
      </c>
      <c r="I281" s="177"/>
      <c r="J281" s="178">
        <f>ROUND(I281*H281,2)</f>
        <v>0</v>
      </c>
      <c r="K281" s="179"/>
      <c r="L281" s="38"/>
      <c r="M281" s="180" t="s">
        <v>3</v>
      </c>
      <c r="N281" s="181" t="s">
        <v>53</v>
      </c>
      <c r="O281" s="71"/>
      <c r="P281" s="182">
        <f>O281*H281</f>
        <v>0</v>
      </c>
      <c r="Q281" s="182">
        <v>0.10940999999999999</v>
      </c>
      <c r="R281" s="182">
        <f>Q281*H281</f>
        <v>0.10940999999999999</v>
      </c>
      <c r="S281" s="182">
        <v>0</v>
      </c>
      <c r="T281" s="183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184" t="s">
        <v>158</v>
      </c>
      <c r="AT281" s="184" t="s">
        <v>154</v>
      </c>
      <c r="AU281" s="184" t="s">
        <v>22</v>
      </c>
      <c r="AY281" s="17" t="s">
        <v>152</v>
      </c>
      <c r="BE281" s="185">
        <f>IF(N281="základní",J281,0)</f>
        <v>0</v>
      </c>
      <c r="BF281" s="185">
        <f>IF(N281="snížená",J281,0)</f>
        <v>0</v>
      </c>
      <c r="BG281" s="185">
        <f>IF(N281="zákl. přenesená",J281,0)</f>
        <v>0</v>
      </c>
      <c r="BH281" s="185">
        <f>IF(N281="sníž. přenesená",J281,0)</f>
        <v>0</v>
      </c>
      <c r="BI281" s="185">
        <f>IF(N281="nulová",J281,0)</f>
        <v>0</v>
      </c>
      <c r="BJ281" s="17" t="s">
        <v>89</v>
      </c>
      <c r="BK281" s="185">
        <f>ROUND(I281*H281,2)</f>
        <v>0</v>
      </c>
      <c r="BL281" s="17" t="s">
        <v>158</v>
      </c>
      <c r="BM281" s="184" t="s">
        <v>792</v>
      </c>
    </row>
    <row r="282" s="2" customFormat="1">
      <c r="A282" s="37"/>
      <c r="B282" s="38"/>
      <c r="C282" s="37"/>
      <c r="D282" s="186" t="s">
        <v>160</v>
      </c>
      <c r="E282" s="37"/>
      <c r="F282" s="187" t="s">
        <v>778</v>
      </c>
      <c r="G282" s="37"/>
      <c r="H282" s="37"/>
      <c r="I282" s="188"/>
      <c r="J282" s="37"/>
      <c r="K282" s="37"/>
      <c r="L282" s="38"/>
      <c r="M282" s="189"/>
      <c r="N282" s="190"/>
      <c r="O282" s="71"/>
      <c r="P282" s="71"/>
      <c r="Q282" s="71"/>
      <c r="R282" s="71"/>
      <c r="S282" s="71"/>
      <c r="T282" s="72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7" t="s">
        <v>160</v>
      </c>
      <c r="AU282" s="17" t="s">
        <v>22</v>
      </c>
    </row>
    <row r="283" s="2" customFormat="1">
      <c r="A283" s="37"/>
      <c r="B283" s="38"/>
      <c r="C283" s="37"/>
      <c r="D283" s="191" t="s">
        <v>162</v>
      </c>
      <c r="E283" s="37"/>
      <c r="F283" s="192" t="s">
        <v>793</v>
      </c>
      <c r="G283" s="37"/>
      <c r="H283" s="37"/>
      <c r="I283" s="188"/>
      <c r="J283" s="37"/>
      <c r="K283" s="37"/>
      <c r="L283" s="38"/>
      <c r="M283" s="189"/>
      <c r="N283" s="190"/>
      <c r="O283" s="71"/>
      <c r="P283" s="71"/>
      <c r="Q283" s="71"/>
      <c r="R283" s="71"/>
      <c r="S283" s="71"/>
      <c r="T283" s="72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7" t="s">
        <v>162</v>
      </c>
      <c r="AU283" s="17" t="s">
        <v>22</v>
      </c>
    </row>
    <row r="284" s="13" customFormat="1">
      <c r="A284" s="13"/>
      <c r="B284" s="193"/>
      <c r="C284" s="13"/>
      <c r="D284" s="191" t="s">
        <v>164</v>
      </c>
      <c r="E284" s="194" t="s">
        <v>3</v>
      </c>
      <c r="F284" s="195" t="s">
        <v>89</v>
      </c>
      <c r="G284" s="13"/>
      <c r="H284" s="196">
        <v>1</v>
      </c>
      <c r="I284" s="197"/>
      <c r="J284" s="13"/>
      <c r="K284" s="13"/>
      <c r="L284" s="193"/>
      <c r="M284" s="198"/>
      <c r="N284" s="199"/>
      <c r="O284" s="199"/>
      <c r="P284" s="199"/>
      <c r="Q284" s="199"/>
      <c r="R284" s="199"/>
      <c r="S284" s="199"/>
      <c r="T284" s="200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194" t="s">
        <v>164</v>
      </c>
      <c r="AU284" s="194" t="s">
        <v>22</v>
      </c>
      <c r="AV284" s="13" t="s">
        <v>22</v>
      </c>
      <c r="AW284" s="13" t="s">
        <v>43</v>
      </c>
      <c r="AX284" s="13" t="s">
        <v>82</v>
      </c>
      <c r="AY284" s="194" t="s">
        <v>152</v>
      </c>
    </row>
    <row r="285" s="14" customFormat="1">
      <c r="A285" s="14"/>
      <c r="B285" s="201"/>
      <c r="C285" s="14"/>
      <c r="D285" s="191" t="s">
        <v>164</v>
      </c>
      <c r="E285" s="202" t="s">
        <v>3</v>
      </c>
      <c r="F285" s="203" t="s">
        <v>166</v>
      </c>
      <c r="G285" s="14"/>
      <c r="H285" s="204">
        <v>1</v>
      </c>
      <c r="I285" s="205"/>
      <c r="J285" s="14"/>
      <c r="K285" s="14"/>
      <c r="L285" s="201"/>
      <c r="M285" s="206"/>
      <c r="N285" s="207"/>
      <c r="O285" s="207"/>
      <c r="P285" s="207"/>
      <c r="Q285" s="207"/>
      <c r="R285" s="207"/>
      <c r="S285" s="207"/>
      <c r="T285" s="208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02" t="s">
        <v>164</v>
      </c>
      <c r="AU285" s="202" t="s">
        <v>22</v>
      </c>
      <c r="AV285" s="14" t="s">
        <v>158</v>
      </c>
      <c r="AW285" s="14" t="s">
        <v>43</v>
      </c>
      <c r="AX285" s="14" t="s">
        <v>89</v>
      </c>
      <c r="AY285" s="202" t="s">
        <v>152</v>
      </c>
    </row>
    <row r="286" s="2" customFormat="1" ht="21.75" customHeight="1">
      <c r="A286" s="37"/>
      <c r="B286" s="171"/>
      <c r="C286" s="212" t="s">
        <v>794</v>
      </c>
      <c r="D286" s="212" t="s">
        <v>389</v>
      </c>
      <c r="E286" s="213" t="s">
        <v>787</v>
      </c>
      <c r="F286" s="214" t="s">
        <v>788</v>
      </c>
      <c r="G286" s="215" t="s">
        <v>259</v>
      </c>
      <c r="H286" s="216">
        <v>2</v>
      </c>
      <c r="I286" s="217"/>
      <c r="J286" s="218">
        <f>ROUND(I286*H286,2)</f>
        <v>0</v>
      </c>
      <c r="K286" s="219"/>
      <c r="L286" s="220"/>
      <c r="M286" s="221" t="s">
        <v>3</v>
      </c>
      <c r="N286" s="222" t="s">
        <v>53</v>
      </c>
      <c r="O286" s="71"/>
      <c r="P286" s="182">
        <f>O286*H286</f>
        <v>0</v>
      </c>
      <c r="Q286" s="182">
        <v>0.00035</v>
      </c>
      <c r="R286" s="182">
        <f>Q286*H286</f>
        <v>0.00069999999999999999</v>
      </c>
      <c r="S286" s="182">
        <v>0</v>
      </c>
      <c r="T286" s="183">
        <f>S286*H286</f>
        <v>0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184" t="s">
        <v>195</v>
      </c>
      <c r="AT286" s="184" t="s">
        <v>389</v>
      </c>
      <c r="AU286" s="184" t="s">
        <v>22</v>
      </c>
      <c r="AY286" s="17" t="s">
        <v>152</v>
      </c>
      <c r="BE286" s="185">
        <f>IF(N286="základní",J286,0)</f>
        <v>0</v>
      </c>
      <c r="BF286" s="185">
        <f>IF(N286="snížená",J286,0)</f>
        <v>0</v>
      </c>
      <c r="BG286" s="185">
        <f>IF(N286="zákl. přenesená",J286,0)</f>
        <v>0</v>
      </c>
      <c r="BH286" s="185">
        <f>IF(N286="sníž. přenesená",J286,0)</f>
        <v>0</v>
      </c>
      <c r="BI286" s="185">
        <f>IF(N286="nulová",J286,0)</f>
        <v>0</v>
      </c>
      <c r="BJ286" s="17" t="s">
        <v>89</v>
      </c>
      <c r="BK286" s="185">
        <f>ROUND(I286*H286,2)</f>
        <v>0</v>
      </c>
      <c r="BL286" s="17" t="s">
        <v>158</v>
      </c>
      <c r="BM286" s="184" t="s">
        <v>795</v>
      </c>
    </row>
    <row r="287" s="2" customFormat="1">
      <c r="A287" s="37"/>
      <c r="B287" s="38"/>
      <c r="C287" s="37"/>
      <c r="D287" s="186" t="s">
        <v>160</v>
      </c>
      <c r="E287" s="37"/>
      <c r="F287" s="187" t="s">
        <v>790</v>
      </c>
      <c r="G287" s="37"/>
      <c r="H287" s="37"/>
      <c r="I287" s="188"/>
      <c r="J287" s="37"/>
      <c r="K287" s="37"/>
      <c r="L287" s="38"/>
      <c r="M287" s="189"/>
      <c r="N287" s="190"/>
      <c r="O287" s="71"/>
      <c r="P287" s="71"/>
      <c r="Q287" s="71"/>
      <c r="R287" s="71"/>
      <c r="S287" s="71"/>
      <c r="T287" s="72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7" t="s">
        <v>160</v>
      </c>
      <c r="AU287" s="17" t="s">
        <v>22</v>
      </c>
    </row>
    <row r="288" s="2" customFormat="1">
      <c r="A288" s="37"/>
      <c r="B288" s="38"/>
      <c r="C288" s="37"/>
      <c r="D288" s="191" t="s">
        <v>162</v>
      </c>
      <c r="E288" s="37"/>
      <c r="F288" s="192" t="s">
        <v>684</v>
      </c>
      <c r="G288" s="37"/>
      <c r="H288" s="37"/>
      <c r="I288" s="188"/>
      <c r="J288" s="37"/>
      <c r="K288" s="37"/>
      <c r="L288" s="38"/>
      <c r="M288" s="189"/>
      <c r="N288" s="190"/>
      <c r="O288" s="71"/>
      <c r="P288" s="71"/>
      <c r="Q288" s="71"/>
      <c r="R288" s="71"/>
      <c r="S288" s="71"/>
      <c r="T288" s="72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7" t="s">
        <v>162</v>
      </c>
      <c r="AU288" s="17" t="s">
        <v>22</v>
      </c>
    </row>
    <row r="289" s="13" customFormat="1">
      <c r="A289" s="13"/>
      <c r="B289" s="193"/>
      <c r="C289" s="13"/>
      <c r="D289" s="191" t="s">
        <v>164</v>
      </c>
      <c r="E289" s="194" t="s">
        <v>3</v>
      </c>
      <c r="F289" s="195" t="s">
        <v>796</v>
      </c>
      <c r="G289" s="13"/>
      <c r="H289" s="196">
        <v>2</v>
      </c>
      <c r="I289" s="197"/>
      <c r="J289" s="13"/>
      <c r="K289" s="13"/>
      <c r="L289" s="193"/>
      <c r="M289" s="198"/>
      <c r="N289" s="199"/>
      <c r="O289" s="199"/>
      <c r="P289" s="199"/>
      <c r="Q289" s="199"/>
      <c r="R289" s="199"/>
      <c r="S289" s="199"/>
      <c r="T289" s="200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94" t="s">
        <v>164</v>
      </c>
      <c r="AU289" s="194" t="s">
        <v>22</v>
      </c>
      <c r="AV289" s="13" t="s">
        <v>22</v>
      </c>
      <c r="AW289" s="13" t="s">
        <v>43</v>
      </c>
      <c r="AX289" s="13" t="s">
        <v>82</v>
      </c>
      <c r="AY289" s="194" t="s">
        <v>152</v>
      </c>
    </row>
    <row r="290" s="14" customFormat="1">
      <c r="A290" s="14"/>
      <c r="B290" s="201"/>
      <c r="C290" s="14"/>
      <c r="D290" s="191" t="s">
        <v>164</v>
      </c>
      <c r="E290" s="202" t="s">
        <v>3</v>
      </c>
      <c r="F290" s="203" t="s">
        <v>166</v>
      </c>
      <c r="G290" s="14"/>
      <c r="H290" s="204">
        <v>2</v>
      </c>
      <c r="I290" s="205"/>
      <c r="J290" s="14"/>
      <c r="K290" s="14"/>
      <c r="L290" s="201"/>
      <c r="M290" s="206"/>
      <c r="N290" s="207"/>
      <c r="O290" s="207"/>
      <c r="P290" s="207"/>
      <c r="Q290" s="207"/>
      <c r="R290" s="207"/>
      <c r="S290" s="207"/>
      <c r="T290" s="208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02" t="s">
        <v>164</v>
      </c>
      <c r="AU290" s="202" t="s">
        <v>22</v>
      </c>
      <c r="AV290" s="14" t="s">
        <v>158</v>
      </c>
      <c r="AW290" s="14" t="s">
        <v>43</v>
      </c>
      <c r="AX290" s="14" t="s">
        <v>89</v>
      </c>
      <c r="AY290" s="202" t="s">
        <v>152</v>
      </c>
    </row>
    <row r="291" s="2" customFormat="1" ht="24.15" customHeight="1">
      <c r="A291" s="37"/>
      <c r="B291" s="171"/>
      <c r="C291" s="172" t="s">
        <v>797</v>
      </c>
      <c r="D291" s="172" t="s">
        <v>154</v>
      </c>
      <c r="E291" s="173" t="s">
        <v>798</v>
      </c>
      <c r="F291" s="174" t="s">
        <v>799</v>
      </c>
      <c r="G291" s="175" t="s">
        <v>157</v>
      </c>
      <c r="H291" s="176">
        <v>8</v>
      </c>
      <c r="I291" s="177"/>
      <c r="J291" s="178">
        <f>ROUND(I291*H291,2)</f>
        <v>0</v>
      </c>
      <c r="K291" s="179"/>
      <c r="L291" s="38"/>
      <c r="M291" s="180" t="s">
        <v>3</v>
      </c>
      <c r="N291" s="181" t="s">
        <v>53</v>
      </c>
      <c r="O291" s="71"/>
      <c r="P291" s="182">
        <f>O291*H291</f>
        <v>0</v>
      </c>
      <c r="Q291" s="182">
        <v>0.00059999999999999995</v>
      </c>
      <c r="R291" s="182">
        <f>Q291*H291</f>
        <v>0.0047999999999999996</v>
      </c>
      <c r="S291" s="182">
        <v>0</v>
      </c>
      <c r="T291" s="183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184" t="s">
        <v>158</v>
      </c>
      <c r="AT291" s="184" t="s">
        <v>154</v>
      </c>
      <c r="AU291" s="184" t="s">
        <v>22</v>
      </c>
      <c r="AY291" s="17" t="s">
        <v>152</v>
      </c>
      <c r="BE291" s="185">
        <f>IF(N291="základní",J291,0)</f>
        <v>0</v>
      </c>
      <c r="BF291" s="185">
        <f>IF(N291="snížená",J291,0)</f>
        <v>0</v>
      </c>
      <c r="BG291" s="185">
        <f>IF(N291="zákl. přenesená",J291,0)</f>
        <v>0</v>
      </c>
      <c r="BH291" s="185">
        <f>IF(N291="sníž. přenesená",J291,0)</f>
        <v>0</v>
      </c>
      <c r="BI291" s="185">
        <f>IF(N291="nulová",J291,0)</f>
        <v>0</v>
      </c>
      <c r="BJ291" s="17" t="s">
        <v>89</v>
      </c>
      <c r="BK291" s="185">
        <f>ROUND(I291*H291,2)</f>
        <v>0</v>
      </c>
      <c r="BL291" s="17" t="s">
        <v>158</v>
      </c>
      <c r="BM291" s="184" t="s">
        <v>800</v>
      </c>
    </row>
    <row r="292" s="2" customFormat="1">
      <c r="A292" s="37"/>
      <c r="B292" s="38"/>
      <c r="C292" s="37"/>
      <c r="D292" s="186" t="s">
        <v>160</v>
      </c>
      <c r="E292" s="37"/>
      <c r="F292" s="187" t="s">
        <v>801</v>
      </c>
      <c r="G292" s="37"/>
      <c r="H292" s="37"/>
      <c r="I292" s="188"/>
      <c r="J292" s="37"/>
      <c r="K292" s="37"/>
      <c r="L292" s="38"/>
      <c r="M292" s="189"/>
      <c r="N292" s="190"/>
      <c r="O292" s="71"/>
      <c r="P292" s="71"/>
      <c r="Q292" s="71"/>
      <c r="R292" s="71"/>
      <c r="S292" s="71"/>
      <c r="T292" s="72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7" t="s">
        <v>160</v>
      </c>
      <c r="AU292" s="17" t="s">
        <v>22</v>
      </c>
    </row>
    <row r="293" s="2" customFormat="1">
      <c r="A293" s="37"/>
      <c r="B293" s="38"/>
      <c r="C293" s="37"/>
      <c r="D293" s="191" t="s">
        <v>162</v>
      </c>
      <c r="E293" s="37"/>
      <c r="F293" s="192" t="s">
        <v>802</v>
      </c>
      <c r="G293" s="37"/>
      <c r="H293" s="37"/>
      <c r="I293" s="188"/>
      <c r="J293" s="37"/>
      <c r="K293" s="37"/>
      <c r="L293" s="38"/>
      <c r="M293" s="189"/>
      <c r="N293" s="190"/>
      <c r="O293" s="71"/>
      <c r="P293" s="71"/>
      <c r="Q293" s="71"/>
      <c r="R293" s="71"/>
      <c r="S293" s="71"/>
      <c r="T293" s="72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17" t="s">
        <v>162</v>
      </c>
      <c r="AU293" s="17" t="s">
        <v>22</v>
      </c>
    </row>
    <row r="294" s="13" customFormat="1">
      <c r="A294" s="13"/>
      <c r="B294" s="193"/>
      <c r="C294" s="13"/>
      <c r="D294" s="191" t="s">
        <v>164</v>
      </c>
      <c r="E294" s="194" t="s">
        <v>3</v>
      </c>
      <c r="F294" s="195" t="s">
        <v>803</v>
      </c>
      <c r="G294" s="13"/>
      <c r="H294" s="196">
        <v>8</v>
      </c>
      <c r="I294" s="197"/>
      <c r="J294" s="13"/>
      <c r="K294" s="13"/>
      <c r="L294" s="193"/>
      <c r="M294" s="198"/>
      <c r="N294" s="199"/>
      <c r="O294" s="199"/>
      <c r="P294" s="199"/>
      <c r="Q294" s="199"/>
      <c r="R294" s="199"/>
      <c r="S294" s="199"/>
      <c r="T294" s="200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194" t="s">
        <v>164</v>
      </c>
      <c r="AU294" s="194" t="s">
        <v>22</v>
      </c>
      <c r="AV294" s="13" t="s">
        <v>22</v>
      </c>
      <c r="AW294" s="13" t="s">
        <v>43</v>
      </c>
      <c r="AX294" s="13" t="s">
        <v>82</v>
      </c>
      <c r="AY294" s="194" t="s">
        <v>152</v>
      </c>
    </row>
    <row r="295" s="14" customFormat="1">
      <c r="A295" s="14"/>
      <c r="B295" s="201"/>
      <c r="C295" s="14"/>
      <c r="D295" s="191" t="s">
        <v>164</v>
      </c>
      <c r="E295" s="202" t="s">
        <v>3</v>
      </c>
      <c r="F295" s="203" t="s">
        <v>166</v>
      </c>
      <c r="G295" s="14"/>
      <c r="H295" s="204">
        <v>8</v>
      </c>
      <c r="I295" s="205"/>
      <c r="J295" s="14"/>
      <c r="K295" s="14"/>
      <c r="L295" s="201"/>
      <c r="M295" s="206"/>
      <c r="N295" s="207"/>
      <c r="O295" s="207"/>
      <c r="P295" s="207"/>
      <c r="Q295" s="207"/>
      <c r="R295" s="207"/>
      <c r="S295" s="207"/>
      <c r="T295" s="208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02" t="s">
        <v>164</v>
      </c>
      <c r="AU295" s="202" t="s">
        <v>22</v>
      </c>
      <c r="AV295" s="14" t="s">
        <v>158</v>
      </c>
      <c r="AW295" s="14" t="s">
        <v>43</v>
      </c>
      <c r="AX295" s="14" t="s">
        <v>89</v>
      </c>
      <c r="AY295" s="202" t="s">
        <v>152</v>
      </c>
    </row>
    <row r="296" s="2" customFormat="1" ht="33" customHeight="1">
      <c r="A296" s="37"/>
      <c r="B296" s="171"/>
      <c r="C296" s="172" t="s">
        <v>30</v>
      </c>
      <c r="D296" s="172" t="s">
        <v>154</v>
      </c>
      <c r="E296" s="173" t="s">
        <v>804</v>
      </c>
      <c r="F296" s="174" t="s">
        <v>805</v>
      </c>
      <c r="G296" s="175" t="s">
        <v>230</v>
      </c>
      <c r="H296" s="176">
        <v>397</v>
      </c>
      <c r="I296" s="177"/>
      <c r="J296" s="178">
        <f>ROUND(I296*H296,2)</f>
        <v>0</v>
      </c>
      <c r="K296" s="179"/>
      <c r="L296" s="38"/>
      <c r="M296" s="180" t="s">
        <v>3</v>
      </c>
      <c r="N296" s="181" t="s">
        <v>53</v>
      </c>
      <c r="O296" s="71"/>
      <c r="P296" s="182">
        <f>O296*H296</f>
        <v>0</v>
      </c>
      <c r="Q296" s="182">
        <v>0.080879999999999994</v>
      </c>
      <c r="R296" s="182">
        <f>Q296*H296</f>
        <v>32.109359999999995</v>
      </c>
      <c r="S296" s="182">
        <v>0</v>
      </c>
      <c r="T296" s="183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184" t="s">
        <v>158</v>
      </c>
      <c r="AT296" s="184" t="s">
        <v>154</v>
      </c>
      <c r="AU296" s="184" t="s">
        <v>22</v>
      </c>
      <c r="AY296" s="17" t="s">
        <v>152</v>
      </c>
      <c r="BE296" s="185">
        <f>IF(N296="základní",J296,0)</f>
        <v>0</v>
      </c>
      <c r="BF296" s="185">
        <f>IF(N296="snížená",J296,0)</f>
        <v>0</v>
      </c>
      <c r="BG296" s="185">
        <f>IF(N296="zákl. přenesená",J296,0)</f>
        <v>0</v>
      </c>
      <c r="BH296" s="185">
        <f>IF(N296="sníž. přenesená",J296,0)</f>
        <v>0</v>
      </c>
      <c r="BI296" s="185">
        <f>IF(N296="nulová",J296,0)</f>
        <v>0</v>
      </c>
      <c r="BJ296" s="17" t="s">
        <v>89</v>
      </c>
      <c r="BK296" s="185">
        <f>ROUND(I296*H296,2)</f>
        <v>0</v>
      </c>
      <c r="BL296" s="17" t="s">
        <v>158</v>
      </c>
      <c r="BM296" s="184" t="s">
        <v>806</v>
      </c>
    </row>
    <row r="297" s="2" customFormat="1">
      <c r="A297" s="37"/>
      <c r="B297" s="38"/>
      <c r="C297" s="37"/>
      <c r="D297" s="186" t="s">
        <v>160</v>
      </c>
      <c r="E297" s="37"/>
      <c r="F297" s="187" t="s">
        <v>807</v>
      </c>
      <c r="G297" s="37"/>
      <c r="H297" s="37"/>
      <c r="I297" s="188"/>
      <c r="J297" s="37"/>
      <c r="K297" s="37"/>
      <c r="L297" s="38"/>
      <c r="M297" s="189"/>
      <c r="N297" s="190"/>
      <c r="O297" s="71"/>
      <c r="P297" s="71"/>
      <c r="Q297" s="71"/>
      <c r="R297" s="71"/>
      <c r="S297" s="71"/>
      <c r="T297" s="72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T297" s="17" t="s">
        <v>160</v>
      </c>
      <c r="AU297" s="17" t="s">
        <v>22</v>
      </c>
    </row>
    <row r="298" s="2" customFormat="1">
      <c r="A298" s="37"/>
      <c r="B298" s="38"/>
      <c r="C298" s="37"/>
      <c r="D298" s="191" t="s">
        <v>162</v>
      </c>
      <c r="E298" s="37"/>
      <c r="F298" s="192" t="s">
        <v>808</v>
      </c>
      <c r="G298" s="37"/>
      <c r="H298" s="37"/>
      <c r="I298" s="188"/>
      <c r="J298" s="37"/>
      <c r="K298" s="37"/>
      <c r="L298" s="38"/>
      <c r="M298" s="189"/>
      <c r="N298" s="190"/>
      <c r="O298" s="71"/>
      <c r="P298" s="71"/>
      <c r="Q298" s="71"/>
      <c r="R298" s="71"/>
      <c r="S298" s="71"/>
      <c r="T298" s="72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7" t="s">
        <v>162</v>
      </c>
      <c r="AU298" s="17" t="s">
        <v>22</v>
      </c>
    </row>
    <row r="299" s="13" customFormat="1">
      <c r="A299" s="13"/>
      <c r="B299" s="193"/>
      <c r="C299" s="13"/>
      <c r="D299" s="191" t="s">
        <v>164</v>
      </c>
      <c r="E299" s="194" t="s">
        <v>3</v>
      </c>
      <c r="F299" s="195" t="s">
        <v>809</v>
      </c>
      <c r="G299" s="13"/>
      <c r="H299" s="196">
        <v>397</v>
      </c>
      <c r="I299" s="197"/>
      <c r="J299" s="13"/>
      <c r="K299" s="13"/>
      <c r="L299" s="193"/>
      <c r="M299" s="198"/>
      <c r="N299" s="199"/>
      <c r="O299" s="199"/>
      <c r="P299" s="199"/>
      <c r="Q299" s="199"/>
      <c r="R299" s="199"/>
      <c r="S299" s="199"/>
      <c r="T299" s="200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194" t="s">
        <v>164</v>
      </c>
      <c r="AU299" s="194" t="s">
        <v>22</v>
      </c>
      <c r="AV299" s="13" t="s">
        <v>22</v>
      </c>
      <c r="AW299" s="13" t="s">
        <v>43</v>
      </c>
      <c r="AX299" s="13" t="s">
        <v>82</v>
      </c>
      <c r="AY299" s="194" t="s">
        <v>152</v>
      </c>
    </row>
    <row r="300" s="14" customFormat="1">
      <c r="A300" s="14"/>
      <c r="B300" s="201"/>
      <c r="C300" s="14"/>
      <c r="D300" s="191" t="s">
        <v>164</v>
      </c>
      <c r="E300" s="202" t="s">
        <v>3</v>
      </c>
      <c r="F300" s="203" t="s">
        <v>166</v>
      </c>
      <c r="G300" s="14"/>
      <c r="H300" s="204">
        <v>397</v>
      </c>
      <c r="I300" s="205"/>
      <c r="J300" s="14"/>
      <c r="K300" s="14"/>
      <c r="L300" s="201"/>
      <c r="M300" s="206"/>
      <c r="N300" s="207"/>
      <c r="O300" s="207"/>
      <c r="P300" s="207"/>
      <c r="Q300" s="207"/>
      <c r="R300" s="207"/>
      <c r="S300" s="207"/>
      <c r="T300" s="208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02" t="s">
        <v>164</v>
      </c>
      <c r="AU300" s="202" t="s">
        <v>22</v>
      </c>
      <c r="AV300" s="14" t="s">
        <v>158</v>
      </c>
      <c r="AW300" s="14" t="s">
        <v>43</v>
      </c>
      <c r="AX300" s="14" t="s">
        <v>89</v>
      </c>
      <c r="AY300" s="202" t="s">
        <v>152</v>
      </c>
    </row>
    <row r="301" s="2" customFormat="1" ht="16.5" customHeight="1">
      <c r="A301" s="37"/>
      <c r="B301" s="171"/>
      <c r="C301" s="212" t="s">
        <v>810</v>
      </c>
      <c r="D301" s="212" t="s">
        <v>389</v>
      </c>
      <c r="E301" s="213" t="s">
        <v>811</v>
      </c>
      <c r="F301" s="214" t="s">
        <v>812</v>
      </c>
      <c r="G301" s="215" t="s">
        <v>230</v>
      </c>
      <c r="H301" s="216">
        <v>400.97000000000003</v>
      </c>
      <c r="I301" s="217"/>
      <c r="J301" s="218">
        <f>ROUND(I301*H301,2)</f>
        <v>0</v>
      </c>
      <c r="K301" s="219"/>
      <c r="L301" s="220"/>
      <c r="M301" s="221" t="s">
        <v>3</v>
      </c>
      <c r="N301" s="222" t="s">
        <v>53</v>
      </c>
      <c r="O301" s="71"/>
      <c r="P301" s="182">
        <f>O301*H301</f>
        <v>0</v>
      </c>
      <c r="Q301" s="182">
        <v>0.056000000000000001</v>
      </c>
      <c r="R301" s="182">
        <f>Q301*H301</f>
        <v>22.454320000000003</v>
      </c>
      <c r="S301" s="182">
        <v>0</v>
      </c>
      <c r="T301" s="183">
        <f>S301*H301</f>
        <v>0</v>
      </c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R301" s="184" t="s">
        <v>195</v>
      </c>
      <c r="AT301" s="184" t="s">
        <v>389</v>
      </c>
      <c r="AU301" s="184" t="s">
        <v>22</v>
      </c>
      <c r="AY301" s="17" t="s">
        <v>152</v>
      </c>
      <c r="BE301" s="185">
        <f>IF(N301="základní",J301,0)</f>
        <v>0</v>
      </c>
      <c r="BF301" s="185">
        <f>IF(N301="snížená",J301,0)</f>
        <v>0</v>
      </c>
      <c r="BG301" s="185">
        <f>IF(N301="zákl. přenesená",J301,0)</f>
        <v>0</v>
      </c>
      <c r="BH301" s="185">
        <f>IF(N301="sníž. přenesená",J301,0)</f>
        <v>0</v>
      </c>
      <c r="BI301" s="185">
        <f>IF(N301="nulová",J301,0)</f>
        <v>0</v>
      </c>
      <c r="BJ301" s="17" t="s">
        <v>89</v>
      </c>
      <c r="BK301" s="185">
        <f>ROUND(I301*H301,2)</f>
        <v>0</v>
      </c>
      <c r="BL301" s="17" t="s">
        <v>158</v>
      </c>
      <c r="BM301" s="184" t="s">
        <v>813</v>
      </c>
    </row>
    <row r="302" s="2" customFormat="1">
      <c r="A302" s="37"/>
      <c r="B302" s="38"/>
      <c r="C302" s="37"/>
      <c r="D302" s="186" t="s">
        <v>160</v>
      </c>
      <c r="E302" s="37"/>
      <c r="F302" s="187" t="s">
        <v>814</v>
      </c>
      <c r="G302" s="37"/>
      <c r="H302" s="37"/>
      <c r="I302" s="188"/>
      <c r="J302" s="37"/>
      <c r="K302" s="37"/>
      <c r="L302" s="38"/>
      <c r="M302" s="189"/>
      <c r="N302" s="190"/>
      <c r="O302" s="71"/>
      <c r="P302" s="71"/>
      <c r="Q302" s="71"/>
      <c r="R302" s="71"/>
      <c r="S302" s="71"/>
      <c r="T302" s="72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17" t="s">
        <v>160</v>
      </c>
      <c r="AU302" s="17" t="s">
        <v>22</v>
      </c>
    </row>
    <row r="303" s="2" customFormat="1">
      <c r="A303" s="37"/>
      <c r="B303" s="38"/>
      <c r="C303" s="37"/>
      <c r="D303" s="191" t="s">
        <v>162</v>
      </c>
      <c r="E303" s="37"/>
      <c r="F303" s="192" t="s">
        <v>815</v>
      </c>
      <c r="G303" s="37"/>
      <c r="H303" s="37"/>
      <c r="I303" s="188"/>
      <c r="J303" s="37"/>
      <c r="K303" s="37"/>
      <c r="L303" s="38"/>
      <c r="M303" s="189"/>
      <c r="N303" s="190"/>
      <c r="O303" s="71"/>
      <c r="P303" s="71"/>
      <c r="Q303" s="71"/>
      <c r="R303" s="71"/>
      <c r="S303" s="71"/>
      <c r="T303" s="72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T303" s="17" t="s">
        <v>162</v>
      </c>
      <c r="AU303" s="17" t="s">
        <v>22</v>
      </c>
    </row>
    <row r="304" s="13" customFormat="1">
      <c r="A304" s="13"/>
      <c r="B304" s="193"/>
      <c r="C304" s="13"/>
      <c r="D304" s="191" t="s">
        <v>164</v>
      </c>
      <c r="E304" s="194" t="s">
        <v>3</v>
      </c>
      <c r="F304" s="195" t="s">
        <v>816</v>
      </c>
      <c r="G304" s="13"/>
      <c r="H304" s="196">
        <v>400.97000000000003</v>
      </c>
      <c r="I304" s="197"/>
      <c r="J304" s="13"/>
      <c r="K304" s="13"/>
      <c r="L304" s="193"/>
      <c r="M304" s="198"/>
      <c r="N304" s="199"/>
      <c r="O304" s="199"/>
      <c r="P304" s="199"/>
      <c r="Q304" s="199"/>
      <c r="R304" s="199"/>
      <c r="S304" s="199"/>
      <c r="T304" s="200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194" t="s">
        <v>164</v>
      </c>
      <c r="AU304" s="194" t="s">
        <v>22</v>
      </c>
      <c r="AV304" s="13" t="s">
        <v>22</v>
      </c>
      <c r="AW304" s="13" t="s">
        <v>43</v>
      </c>
      <c r="AX304" s="13" t="s">
        <v>82</v>
      </c>
      <c r="AY304" s="194" t="s">
        <v>152</v>
      </c>
    </row>
    <row r="305" s="14" customFormat="1">
      <c r="A305" s="14"/>
      <c r="B305" s="201"/>
      <c r="C305" s="14"/>
      <c r="D305" s="191" t="s">
        <v>164</v>
      </c>
      <c r="E305" s="202" t="s">
        <v>3</v>
      </c>
      <c r="F305" s="203" t="s">
        <v>166</v>
      </c>
      <c r="G305" s="14"/>
      <c r="H305" s="204">
        <v>400.97000000000003</v>
      </c>
      <c r="I305" s="205"/>
      <c r="J305" s="14"/>
      <c r="K305" s="14"/>
      <c r="L305" s="201"/>
      <c r="M305" s="206"/>
      <c r="N305" s="207"/>
      <c r="O305" s="207"/>
      <c r="P305" s="207"/>
      <c r="Q305" s="207"/>
      <c r="R305" s="207"/>
      <c r="S305" s="207"/>
      <c r="T305" s="208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02" t="s">
        <v>164</v>
      </c>
      <c r="AU305" s="202" t="s">
        <v>22</v>
      </c>
      <c r="AV305" s="14" t="s">
        <v>158</v>
      </c>
      <c r="AW305" s="14" t="s">
        <v>43</v>
      </c>
      <c r="AX305" s="14" t="s">
        <v>89</v>
      </c>
      <c r="AY305" s="202" t="s">
        <v>152</v>
      </c>
    </row>
    <row r="306" s="2" customFormat="1" ht="16.5" customHeight="1">
      <c r="A306" s="37"/>
      <c r="B306" s="171"/>
      <c r="C306" s="172" t="s">
        <v>817</v>
      </c>
      <c r="D306" s="172" t="s">
        <v>154</v>
      </c>
      <c r="E306" s="173" t="s">
        <v>818</v>
      </c>
      <c r="F306" s="174" t="s">
        <v>819</v>
      </c>
      <c r="G306" s="175" t="s">
        <v>157</v>
      </c>
      <c r="H306" s="176">
        <v>8</v>
      </c>
      <c r="I306" s="177"/>
      <c r="J306" s="178">
        <f>ROUND(I306*H306,2)</f>
        <v>0</v>
      </c>
      <c r="K306" s="179"/>
      <c r="L306" s="38"/>
      <c r="M306" s="180" t="s">
        <v>3</v>
      </c>
      <c r="N306" s="181" t="s">
        <v>53</v>
      </c>
      <c r="O306" s="71"/>
      <c r="P306" s="182">
        <f>O306*H306</f>
        <v>0</v>
      </c>
      <c r="Q306" s="182">
        <v>1.0000000000000001E-05</v>
      </c>
      <c r="R306" s="182">
        <f>Q306*H306</f>
        <v>8.0000000000000007E-05</v>
      </c>
      <c r="S306" s="182">
        <v>0</v>
      </c>
      <c r="T306" s="183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184" t="s">
        <v>158</v>
      </c>
      <c r="AT306" s="184" t="s">
        <v>154</v>
      </c>
      <c r="AU306" s="184" t="s">
        <v>22</v>
      </c>
      <c r="AY306" s="17" t="s">
        <v>152</v>
      </c>
      <c r="BE306" s="185">
        <f>IF(N306="základní",J306,0)</f>
        <v>0</v>
      </c>
      <c r="BF306" s="185">
        <f>IF(N306="snížená",J306,0)</f>
        <v>0</v>
      </c>
      <c r="BG306" s="185">
        <f>IF(N306="zákl. přenesená",J306,0)</f>
        <v>0</v>
      </c>
      <c r="BH306" s="185">
        <f>IF(N306="sníž. přenesená",J306,0)</f>
        <v>0</v>
      </c>
      <c r="BI306" s="185">
        <f>IF(N306="nulová",J306,0)</f>
        <v>0</v>
      </c>
      <c r="BJ306" s="17" t="s">
        <v>89</v>
      </c>
      <c r="BK306" s="185">
        <f>ROUND(I306*H306,2)</f>
        <v>0</v>
      </c>
      <c r="BL306" s="17" t="s">
        <v>158</v>
      </c>
      <c r="BM306" s="184" t="s">
        <v>820</v>
      </c>
    </row>
    <row r="307" s="2" customFormat="1">
      <c r="A307" s="37"/>
      <c r="B307" s="38"/>
      <c r="C307" s="37"/>
      <c r="D307" s="186" t="s">
        <v>160</v>
      </c>
      <c r="E307" s="37"/>
      <c r="F307" s="187" t="s">
        <v>821</v>
      </c>
      <c r="G307" s="37"/>
      <c r="H307" s="37"/>
      <c r="I307" s="188"/>
      <c r="J307" s="37"/>
      <c r="K307" s="37"/>
      <c r="L307" s="38"/>
      <c r="M307" s="189"/>
      <c r="N307" s="190"/>
      <c r="O307" s="71"/>
      <c r="P307" s="71"/>
      <c r="Q307" s="71"/>
      <c r="R307" s="71"/>
      <c r="S307" s="71"/>
      <c r="T307" s="72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7" t="s">
        <v>160</v>
      </c>
      <c r="AU307" s="17" t="s">
        <v>22</v>
      </c>
    </row>
    <row r="308" s="2" customFormat="1">
      <c r="A308" s="37"/>
      <c r="B308" s="38"/>
      <c r="C308" s="37"/>
      <c r="D308" s="191" t="s">
        <v>162</v>
      </c>
      <c r="E308" s="37"/>
      <c r="F308" s="192" t="s">
        <v>802</v>
      </c>
      <c r="G308" s="37"/>
      <c r="H308" s="37"/>
      <c r="I308" s="188"/>
      <c r="J308" s="37"/>
      <c r="K308" s="37"/>
      <c r="L308" s="38"/>
      <c r="M308" s="189"/>
      <c r="N308" s="190"/>
      <c r="O308" s="71"/>
      <c r="P308" s="71"/>
      <c r="Q308" s="71"/>
      <c r="R308" s="71"/>
      <c r="S308" s="71"/>
      <c r="T308" s="72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T308" s="17" t="s">
        <v>162</v>
      </c>
      <c r="AU308" s="17" t="s">
        <v>22</v>
      </c>
    </row>
    <row r="309" s="13" customFormat="1">
      <c r="A309" s="13"/>
      <c r="B309" s="193"/>
      <c r="C309" s="13"/>
      <c r="D309" s="191" t="s">
        <v>164</v>
      </c>
      <c r="E309" s="194" t="s">
        <v>3</v>
      </c>
      <c r="F309" s="195" t="s">
        <v>803</v>
      </c>
      <c r="G309" s="13"/>
      <c r="H309" s="196">
        <v>8</v>
      </c>
      <c r="I309" s="197"/>
      <c r="J309" s="13"/>
      <c r="K309" s="13"/>
      <c r="L309" s="193"/>
      <c r="M309" s="198"/>
      <c r="N309" s="199"/>
      <c r="O309" s="199"/>
      <c r="P309" s="199"/>
      <c r="Q309" s="199"/>
      <c r="R309" s="199"/>
      <c r="S309" s="199"/>
      <c r="T309" s="200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194" t="s">
        <v>164</v>
      </c>
      <c r="AU309" s="194" t="s">
        <v>22</v>
      </c>
      <c r="AV309" s="13" t="s">
        <v>22</v>
      </c>
      <c r="AW309" s="13" t="s">
        <v>43</v>
      </c>
      <c r="AX309" s="13" t="s">
        <v>82</v>
      </c>
      <c r="AY309" s="194" t="s">
        <v>152</v>
      </c>
    </row>
    <row r="310" s="14" customFormat="1">
      <c r="A310" s="14"/>
      <c r="B310" s="201"/>
      <c r="C310" s="14"/>
      <c r="D310" s="191" t="s">
        <v>164</v>
      </c>
      <c r="E310" s="202" t="s">
        <v>3</v>
      </c>
      <c r="F310" s="203" t="s">
        <v>166</v>
      </c>
      <c r="G310" s="14"/>
      <c r="H310" s="204">
        <v>8</v>
      </c>
      <c r="I310" s="205"/>
      <c r="J310" s="14"/>
      <c r="K310" s="14"/>
      <c r="L310" s="201"/>
      <c r="M310" s="206"/>
      <c r="N310" s="207"/>
      <c r="O310" s="207"/>
      <c r="P310" s="207"/>
      <c r="Q310" s="207"/>
      <c r="R310" s="207"/>
      <c r="S310" s="207"/>
      <c r="T310" s="208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02" t="s">
        <v>164</v>
      </c>
      <c r="AU310" s="202" t="s">
        <v>22</v>
      </c>
      <c r="AV310" s="14" t="s">
        <v>158</v>
      </c>
      <c r="AW310" s="14" t="s">
        <v>43</v>
      </c>
      <c r="AX310" s="14" t="s">
        <v>89</v>
      </c>
      <c r="AY310" s="202" t="s">
        <v>152</v>
      </c>
    </row>
    <row r="311" s="2" customFormat="1" ht="24.15" customHeight="1">
      <c r="A311" s="37"/>
      <c r="B311" s="171"/>
      <c r="C311" s="172" t="s">
        <v>822</v>
      </c>
      <c r="D311" s="172" t="s">
        <v>154</v>
      </c>
      <c r="E311" s="173" t="s">
        <v>510</v>
      </c>
      <c r="F311" s="174" t="s">
        <v>511</v>
      </c>
      <c r="G311" s="175" t="s">
        <v>157</v>
      </c>
      <c r="H311" s="176">
        <v>201.5</v>
      </c>
      <c r="I311" s="177"/>
      <c r="J311" s="178">
        <f>ROUND(I311*H311,2)</f>
        <v>0</v>
      </c>
      <c r="K311" s="179"/>
      <c r="L311" s="38"/>
      <c r="M311" s="180" t="s">
        <v>3</v>
      </c>
      <c r="N311" s="181" t="s">
        <v>53</v>
      </c>
      <c r="O311" s="71"/>
      <c r="P311" s="182">
        <f>O311*H311</f>
        <v>0</v>
      </c>
      <c r="Q311" s="182">
        <v>0.00036000000000000002</v>
      </c>
      <c r="R311" s="182">
        <f>Q311*H311</f>
        <v>0.072540000000000007</v>
      </c>
      <c r="S311" s="182">
        <v>0</v>
      </c>
      <c r="T311" s="183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184" t="s">
        <v>158</v>
      </c>
      <c r="AT311" s="184" t="s">
        <v>154</v>
      </c>
      <c r="AU311" s="184" t="s">
        <v>22</v>
      </c>
      <c r="AY311" s="17" t="s">
        <v>152</v>
      </c>
      <c r="BE311" s="185">
        <f>IF(N311="základní",J311,0)</f>
        <v>0</v>
      </c>
      <c r="BF311" s="185">
        <f>IF(N311="snížená",J311,0)</f>
        <v>0</v>
      </c>
      <c r="BG311" s="185">
        <f>IF(N311="zákl. přenesená",J311,0)</f>
        <v>0</v>
      </c>
      <c r="BH311" s="185">
        <f>IF(N311="sníž. přenesená",J311,0)</f>
        <v>0</v>
      </c>
      <c r="BI311" s="185">
        <f>IF(N311="nulová",J311,0)</f>
        <v>0</v>
      </c>
      <c r="BJ311" s="17" t="s">
        <v>89</v>
      </c>
      <c r="BK311" s="185">
        <f>ROUND(I311*H311,2)</f>
        <v>0</v>
      </c>
      <c r="BL311" s="17" t="s">
        <v>158</v>
      </c>
      <c r="BM311" s="184" t="s">
        <v>823</v>
      </c>
    </row>
    <row r="312" s="2" customFormat="1">
      <c r="A312" s="37"/>
      <c r="B312" s="38"/>
      <c r="C312" s="37"/>
      <c r="D312" s="186" t="s">
        <v>160</v>
      </c>
      <c r="E312" s="37"/>
      <c r="F312" s="187" t="s">
        <v>513</v>
      </c>
      <c r="G312" s="37"/>
      <c r="H312" s="37"/>
      <c r="I312" s="188"/>
      <c r="J312" s="37"/>
      <c r="K312" s="37"/>
      <c r="L312" s="38"/>
      <c r="M312" s="189"/>
      <c r="N312" s="190"/>
      <c r="O312" s="71"/>
      <c r="P312" s="71"/>
      <c r="Q312" s="71"/>
      <c r="R312" s="71"/>
      <c r="S312" s="71"/>
      <c r="T312" s="72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7" t="s">
        <v>160</v>
      </c>
      <c r="AU312" s="17" t="s">
        <v>22</v>
      </c>
    </row>
    <row r="313" s="2" customFormat="1">
      <c r="A313" s="37"/>
      <c r="B313" s="38"/>
      <c r="C313" s="37"/>
      <c r="D313" s="191" t="s">
        <v>162</v>
      </c>
      <c r="E313" s="37"/>
      <c r="F313" s="192" t="s">
        <v>824</v>
      </c>
      <c r="G313" s="37"/>
      <c r="H313" s="37"/>
      <c r="I313" s="188"/>
      <c r="J313" s="37"/>
      <c r="K313" s="37"/>
      <c r="L313" s="38"/>
      <c r="M313" s="189"/>
      <c r="N313" s="190"/>
      <c r="O313" s="71"/>
      <c r="P313" s="71"/>
      <c r="Q313" s="71"/>
      <c r="R313" s="71"/>
      <c r="S313" s="71"/>
      <c r="T313" s="72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T313" s="17" t="s">
        <v>162</v>
      </c>
      <c r="AU313" s="17" t="s">
        <v>22</v>
      </c>
    </row>
    <row r="314" s="13" customFormat="1">
      <c r="A314" s="13"/>
      <c r="B314" s="193"/>
      <c r="C314" s="13"/>
      <c r="D314" s="191" t="s">
        <v>164</v>
      </c>
      <c r="E314" s="194" t="s">
        <v>3</v>
      </c>
      <c r="F314" s="195" t="s">
        <v>825</v>
      </c>
      <c r="G314" s="13"/>
      <c r="H314" s="196">
        <v>201.5</v>
      </c>
      <c r="I314" s="197"/>
      <c r="J314" s="13"/>
      <c r="K314" s="13"/>
      <c r="L314" s="193"/>
      <c r="M314" s="198"/>
      <c r="N314" s="199"/>
      <c r="O314" s="199"/>
      <c r="P314" s="199"/>
      <c r="Q314" s="199"/>
      <c r="R314" s="199"/>
      <c r="S314" s="199"/>
      <c r="T314" s="200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194" t="s">
        <v>164</v>
      </c>
      <c r="AU314" s="194" t="s">
        <v>22</v>
      </c>
      <c r="AV314" s="13" t="s">
        <v>22</v>
      </c>
      <c r="AW314" s="13" t="s">
        <v>43</v>
      </c>
      <c r="AX314" s="13" t="s">
        <v>82</v>
      </c>
      <c r="AY314" s="194" t="s">
        <v>152</v>
      </c>
    </row>
    <row r="315" s="14" customFormat="1">
      <c r="A315" s="14"/>
      <c r="B315" s="201"/>
      <c r="C315" s="14"/>
      <c r="D315" s="191" t="s">
        <v>164</v>
      </c>
      <c r="E315" s="202" t="s">
        <v>3</v>
      </c>
      <c r="F315" s="203" t="s">
        <v>166</v>
      </c>
      <c r="G315" s="14"/>
      <c r="H315" s="204">
        <v>201.5</v>
      </c>
      <c r="I315" s="205"/>
      <c r="J315" s="14"/>
      <c r="K315" s="14"/>
      <c r="L315" s="201"/>
      <c r="M315" s="206"/>
      <c r="N315" s="207"/>
      <c r="O315" s="207"/>
      <c r="P315" s="207"/>
      <c r="Q315" s="207"/>
      <c r="R315" s="207"/>
      <c r="S315" s="207"/>
      <c r="T315" s="208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02" t="s">
        <v>164</v>
      </c>
      <c r="AU315" s="202" t="s">
        <v>22</v>
      </c>
      <c r="AV315" s="14" t="s">
        <v>158</v>
      </c>
      <c r="AW315" s="14" t="s">
        <v>43</v>
      </c>
      <c r="AX315" s="14" t="s">
        <v>89</v>
      </c>
      <c r="AY315" s="202" t="s">
        <v>152</v>
      </c>
    </row>
    <row r="316" s="2" customFormat="1" ht="24.15" customHeight="1">
      <c r="A316" s="37"/>
      <c r="B316" s="171"/>
      <c r="C316" s="172" t="s">
        <v>826</v>
      </c>
      <c r="D316" s="172" t="s">
        <v>154</v>
      </c>
      <c r="E316" s="173" t="s">
        <v>827</v>
      </c>
      <c r="F316" s="174" t="s">
        <v>828</v>
      </c>
      <c r="G316" s="175" t="s">
        <v>157</v>
      </c>
      <c r="H316" s="176">
        <v>729.89999999999998</v>
      </c>
      <c r="I316" s="177"/>
      <c r="J316" s="178">
        <f>ROUND(I316*H316,2)</f>
        <v>0</v>
      </c>
      <c r="K316" s="179"/>
      <c r="L316" s="38"/>
      <c r="M316" s="180" t="s">
        <v>3</v>
      </c>
      <c r="N316" s="181" t="s">
        <v>53</v>
      </c>
      <c r="O316" s="71"/>
      <c r="P316" s="182">
        <f>O316*H316</f>
        <v>0</v>
      </c>
      <c r="Q316" s="182">
        <v>0.00036000000000000002</v>
      </c>
      <c r="R316" s="182">
        <f>Q316*H316</f>
        <v>0.262764</v>
      </c>
      <c r="S316" s="182">
        <v>0</v>
      </c>
      <c r="T316" s="183">
        <f>S316*H316</f>
        <v>0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R316" s="184" t="s">
        <v>158</v>
      </c>
      <c r="AT316" s="184" t="s">
        <v>154</v>
      </c>
      <c r="AU316" s="184" t="s">
        <v>22</v>
      </c>
      <c r="AY316" s="17" t="s">
        <v>152</v>
      </c>
      <c r="BE316" s="185">
        <f>IF(N316="základní",J316,0)</f>
        <v>0</v>
      </c>
      <c r="BF316" s="185">
        <f>IF(N316="snížená",J316,0)</f>
        <v>0</v>
      </c>
      <c r="BG316" s="185">
        <f>IF(N316="zákl. přenesená",J316,0)</f>
        <v>0</v>
      </c>
      <c r="BH316" s="185">
        <f>IF(N316="sníž. přenesená",J316,0)</f>
        <v>0</v>
      </c>
      <c r="BI316" s="185">
        <f>IF(N316="nulová",J316,0)</f>
        <v>0</v>
      </c>
      <c r="BJ316" s="17" t="s">
        <v>89</v>
      </c>
      <c r="BK316" s="185">
        <f>ROUND(I316*H316,2)</f>
        <v>0</v>
      </c>
      <c r="BL316" s="17" t="s">
        <v>158</v>
      </c>
      <c r="BM316" s="184" t="s">
        <v>829</v>
      </c>
    </row>
    <row r="317" s="2" customFormat="1">
      <c r="A317" s="37"/>
      <c r="B317" s="38"/>
      <c r="C317" s="37"/>
      <c r="D317" s="186" t="s">
        <v>160</v>
      </c>
      <c r="E317" s="37"/>
      <c r="F317" s="187" t="s">
        <v>830</v>
      </c>
      <c r="G317" s="37"/>
      <c r="H317" s="37"/>
      <c r="I317" s="188"/>
      <c r="J317" s="37"/>
      <c r="K317" s="37"/>
      <c r="L317" s="38"/>
      <c r="M317" s="189"/>
      <c r="N317" s="190"/>
      <c r="O317" s="71"/>
      <c r="P317" s="71"/>
      <c r="Q317" s="71"/>
      <c r="R317" s="71"/>
      <c r="S317" s="71"/>
      <c r="T317" s="72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T317" s="17" t="s">
        <v>160</v>
      </c>
      <c r="AU317" s="17" t="s">
        <v>22</v>
      </c>
    </row>
    <row r="318" s="2" customFormat="1">
      <c r="A318" s="37"/>
      <c r="B318" s="38"/>
      <c r="C318" s="37"/>
      <c r="D318" s="191" t="s">
        <v>162</v>
      </c>
      <c r="E318" s="37"/>
      <c r="F318" s="192" t="s">
        <v>831</v>
      </c>
      <c r="G318" s="37"/>
      <c r="H318" s="37"/>
      <c r="I318" s="188"/>
      <c r="J318" s="37"/>
      <c r="K318" s="37"/>
      <c r="L318" s="38"/>
      <c r="M318" s="189"/>
      <c r="N318" s="190"/>
      <c r="O318" s="71"/>
      <c r="P318" s="71"/>
      <c r="Q318" s="71"/>
      <c r="R318" s="71"/>
      <c r="S318" s="71"/>
      <c r="T318" s="72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T318" s="17" t="s">
        <v>162</v>
      </c>
      <c r="AU318" s="17" t="s">
        <v>22</v>
      </c>
    </row>
    <row r="319" s="13" customFormat="1">
      <c r="A319" s="13"/>
      <c r="B319" s="193"/>
      <c r="C319" s="13"/>
      <c r="D319" s="191" t="s">
        <v>164</v>
      </c>
      <c r="E319" s="194" t="s">
        <v>3</v>
      </c>
      <c r="F319" s="195" t="s">
        <v>832</v>
      </c>
      <c r="G319" s="13"/>
      <c r="H319" s="196">
        <v>729.89999999999998</v>
      </c>
      <c r="I319" s="197"/>
      <c r="J319" s="13"/>
      <c r="K319" s="13"/>
      <c r="L319" s="193"/>
      <c r="M319" s="198"/>
      <c r="N319" s="199"/>
      <c r="O319" s="199"/>
      <c r="P319" s="199"/>
      <c r="Q319" s="199"/>
      <c r="R319" s="199"/>
      <c r="S319" s="199"/>
      <c r="T319" s="200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194" t="s">
        <v>164</v>
      </c>
      <c r="AU319" s="194" t="s">
        <v>22</v>
      </c>
      <c r="AV319" s="13" t="s">
        <v>22</v>
      </c>
      <c r="AW319" s="13" t="s">
        <v>43</v>
      </c>
      <c r="AX319" s="13" t="s">
        <v>82</v>
      </c>
      <c r="AY319" s="194" t="s">
        <v>152</v>
      </c>
    </row>
    <row r="320" s="14" customFormat="1">
      <c r="A320" s="14"/>
      <c r="B320" s="201"/>
      <c r="C320" s="14"/>
      <c r="D320" s="191" t="s">
        <v>164</v>
      </c>
      <c r="E320" s="202" t="s">
        <v>3</v>
      </c>
      <c r="F320" s="203" t="s">
        <v>166</v>
      </c>
      <c r="G320" s="14"/>
      <c r="H320" s="204">
        <v>729.89999999999998</v>
      </c>
      <c r="I320" s="205"/>
      <c r="J320" s="14"/>
      <c r="K320" s="14"/>
      <c r="L320" s="201"/>
      <c r="M320" s="206"/>
      <c r="N320" s="207"/>
      <c r="O320" s="207"/>
      <c r="P320" s="207"/>
      <c r="Q320" s="207"/>
      <c r="R320" s="207"/>
      <c r="S320" s="207"/>
      <c r="T320" s="208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02" t="s">
        <v>164</v>
      </c>
      <c r="AU320" s="202" t="s">
        <v>22</v>
      </c>
      <c r="AV320" s="14" t="s">
        <v>158</v>
      </c>
      <c r="AW320" s="14" t="s">
        <v>43</v>
      </c>
      <c r="AX320" s="14" t="s">
        <v>89</v>
      </c>
      <c r="AY320" s="202" t="s">
        <v>152</v>
      </c>
    </row>
    <row r="321" s="2" customFormat="1" ht="16.5" customHeight="1">
      <c r="A321" s="37"/>
      <c r="B321" s="171"/>
      <c r="C321" s="172" t="s">
        <v>833</v>
      </c>
      <c r="D321" s="172" t="s">
        <v>154</v>
      </c>
      <c r="E321" s="173" t="s">
        <v>834</v>
      </c>
      <c r="F321" s="174" t="s">
        <v>835</v>
      </c>
      <c r="G321" s="175" t="s">
        <v>157</v>
      </c>
      <c r="H321" s="176">
        <v>8</v>
      </c>
      <c r="I321" s="177"/>
      <c r="J321" s="178">
        <f>ROUND(I321*H321,2)</f>
        <v>0</v>
      </c>
      <c r="K321" s="179"/>
      <c r="L321" s="38"/>
      <c r="M321" s="180" t="s">
        <v>3</v>
      </c>
      <c r="N321" s="181" t="s">
        <v>53</v>
      </c>
      <c r="O321" s="71"/>
      <c r="P321" s="182">
        <f>O321*H321</f>
        <v>0</v>
      </c>
      <c r="Q321" s="182">
        <v>0</v>
      </c>
      <c r="R321" s="182">
        <f>Q321*H321</f>
        <v>0</v>
      </c>
      <c r="S321" s="182">
        <v>0.01</v>
      </c>
      <c r="T321" s="183">
        <f>S321*H321</f>
        <v>0.080000000000000002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184" t="s">
        <v>158</v>
      </c>
      <c r="AT321" s="184" t="s">
        <v>154</v>
      </c>
      <c r="AU321" s="184" t="s">
        <v>22</v>
      </c>
      <c r="AY321" s="17" t="s">
        <v>152</v>
      </c>
      <c r="BE321" s="185">
        <f>IF(N321="základní",J321,0)</f>
        <v>0</v>
      </c>
      <c r="BF321" s="185">
        <f>IF(N321="snížená",J321,0)</f>
        <v>0</v>
      </c>
      <c r="BG321" s="185">
        <f>IF(N321="zákl. přenesená",J321,0)</f>
        <v>0</v>
      </c>
      <c r="BH321" s="185">
        <f>IF(N321="sníž. přenesená",J321,0)</f>
        <v>0</v>
      </c>
      <c r="BI321" s="185">
        <f>IF(N321="nulová",J321,0)</f>
        <v>0</v>
      </c>
      <c r="BJ321" s="17" t="s">
        <v>89</v>
      </c>
      <c r="BK321" s="185">
        <f>ROUND(I321*H321,2)</f>
        <v>0</v>
      </c>
      <c r="BL321" s="17" t="s">
        <v>158</v>
      </c>
      <c r="BM321" s="184" t="s">
        <v>836</v>
      </c>
    </row>
    <row r="322" s="2" customFormat="1">
      <c r="A322" s="37"/>
      <c r="B322" s="38"/>
      <c r="C322" s="37"/>
      <c r="D322" s="186" t="s">
        <v>160</v>
      </c>
      <c r="E322" s="37"/>
      <c r="F322" s="187" t="s">
        <v>837</v>
      </c>
      <c r="G322" s="37"/>
      <c r="H322" s="37"/>
      <c r="I322" s="188"/>
      <c r="J322" s="37"/>
      <c r="K322" s="37"/>
      <c r="L322" s="38"/>
      <c r="M322" s="189"/>
      <c r="N322" s="190"/>
      <c r="O322" s="71"/>
      <c r="P322" s="71"/>
      <c r="Q322" s="71"/>
      <c r="R322" s="71"/>
      <c r="S322" s="71"/>
      <c r="T322" s="72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T322" s="17" t="s">
        <v>160</v>
      </c>
      <c r="AU322" s="17" t="s">
        <v>22</v>
      </c>
    </row>
    <row r="323" s="2" customFormat="1">
      <c r="A323" s="37"/>
      <c r="B323" s="38"/>
      <c r="C323" s="37"/>
      <c r="D323" s="191" t="s">
        <v>162</v>
      </c>
      <c r="E323" s="37"/>
      <c r="F323" s="192" t="s">
        <v>838</v>
      </c>
      <c r="G323" s="37"/>
      <c r="H323" s="37"/>
      <c r="I323" s="188"/>
      <c r="J323" s="37"/>
      <c r="K323" s="37"/>
      <c r="L323" s="38"/>
      <c r="M323" s="189"/>
      <c r="N323" s="190"/>
      <c r="O323" s="71"/>
      <c r="P323" s="71"/>
      <c r="Q323" s="71"/>
      <c r="R323" s="71"/>
      <c r="S323" s="71"/>
      <c r="T323" s="72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T323" s="17" t="s">
        <v>162</v>
      </c>
      <c r="AU323" s="17" t="s">
        <v>22</v>
      </c>
    </row>
    <row r="324" s="13" customFormat="1">
      <c r="A324" s="13"/>
      <c r="B324" s="193"/>
      <c r="C324" s="13"/>
      <c r="D324" s="191" t="s">
        <v>164</v>
      </c>
      <c r="E324" s="194" t="s">
        <v>3</v>
      </c>
      <c r="F324" s="195" t="s">
        <v>803</v>
      </c>
      <c r="G324" s="13"/>
      <c r="H324" s="196">
        <v>8</v>
      </c>
      <c r="I324" s="197"/>
      <c r="J324" s="13"/>
      <c r="K324" s="13"/>
      <c r="L324" s="193"/>
      <c r="M324" s="198"/>
      <c r="N324" s="199"/>
      <c r="O324" s="199"/>
      <c r="P324" s="199"/>
      <c r="Q324" s="199"/>
      <c r="R324" s="199"/>
      <c r="S324" s="199"/>
      <c r="T324" s="200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194" t="s">
        <v>164</v>
      </c>
      <c r="AU324" s="194" t="s">
        <v>22</v>
      </c>
      <c r="AV324" s="13" t="s">
        <v>22</v>
      </c>
      <c r="AW324" s="13" t="s">
        <v>43</v>
      </c>
      <c r="AX324" s="13" t="s">
        <v>82</v>
      </c>
      <c r="AY324" s="194" t="s">
        <v>152</v>
      </c>
    </row>
    <row r="325" s="14" customFormat="1">
      <c r="A325" s="14"/>
      <c r="B325" s="201"/>
      <c r="C325" s="14"/>
      <c r="D325" s="191" t="s">
        <v>164</v>
      </c>
      <c r="E325" s="202" t="s">
        <v>3</v>
      </c>
      <c r="F325" s="203" t="s">
        <v>166</v>
      </c>
      <c r="G325" s="14"/>
      <c r="H325" s="204">
        <v>8</v>
      </c>
      <c r="I325" s="205"/>
      <c r="J325" s="14"/>
      <c r="K325" s="14"/>
      <c r="L325" s="201"/>
      <c r="M325" s="206"/>
      <c r="N325" s="207"/>
      <c r="O325" s="207"/>
      <c r="P325" s="207"/>
      <c r="Q325" s="207"/>
      <c r="R325" s="207"/>
      <c r="S325" s="207"/>
      <c r="T325" s="208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02" t="s">
        <v>164</v>
      </c>
      <c r="AU325" s="202" t="s">
        <v>22</v>
      </c>
      <c r="AV325" s="14" t="s">
        <v>158</v>
      </c>
      <c r="AW325" s="14" t="s">
        <v>43</v>
      </c>
      <c r="AX325" s="14" t="s">
        <v>89</v>
      </c>
      <c r="AY325" s="202" t="s">
        <v>152</v>
      </c>
    </row>
    <row r="326" s="2" customFormat="1" ht="24.15" customHeight="1">
      <c r="A326" s="37"/>
      <c r="B326" s="171"/>
      <c r="C326" s="172" t="s">
        <v>839</v>
      </c>
      <c r="D326" s="172" t="s">
        <v>154</v>
      </c>
      <c r="E326" s="173" t="s">
        <v>840</v>
      </c>
      <c r="F326" s="174" t="s">
        <v>841</v>
      </c>
      <c r="G326" s="175" t="s">
        <v>259</v>
      </c>
      <c r="H326" s="176">
        <v>1</v>
      </c>
      <c r="I326" s="177"/>
      <c r="J326" s="178">
        <f>ROUND(I326*H326,2)</f>
        <v>0</v>
      </c>
      <c r="K326" s="179"/>
      <c r="L326" s="38"/>
      <c r="M326" s="180" t="s">
        <v>3</v>
      </c>
      <c r="N326" s="181" t="s">
        <v>53</v>
      </c>
      <c r="O326" s="71"/>
      <c r="P326" s="182">
        <f>O326*H326</f>
        <v>0</v>
      </c>
      <c r="Q326" s="182">
        <v>0</v>
      </c>
      <c r="R326" s="182">
        <f>Q326*H326</f>
        <v>0</v>
      </c>
      <c r="S326" s="182">
        <v>0.082000000000000003</v>
      </c>
      <c r="T326" s="183">
        <f>S326*H326</f>
        <v>0.082000000000000003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184" t="s">
        <v>158</v>
      </c>
      <c r="AT326" s="184" t="s">
        <v>154</v>
      </c>
      <c r="AU326" s="184" t="s">
        <v>22</v>
      </c>
      <c r="AY326" s="17" t="s">
        <v>152</v>
      </c>
      <c r="BE326" s="185">
        <f>IF(N326="základní",J326,0)</f>
        <v>0</v>
      </c>
      <c r="BF326" s="185">
        <f>IF(N326="snížená",J326,0)</f>
        <v>0</v>
      </c>
      <c r="BG326" s="185">
        <f>IF(N326="zákl. přenesená",J326,0)</f>
        <v>0</v>
      </c>
      <c r="BH326" s="185">
        <f>IF(N326="sníž. přenesená",J326,0)</f>
        <v>0</v>
      </c>
      <c r="BI326" s="185">
        <f>IF(N326="nulová",J326,0)</f>
        <v>0</v>
      </c>
      <c r="BJ326" s="17" t="s">
        <v>89</v>
      </c>
      <c r="BK326" s="185">
        <f>ROUND(I326*H326,2)</f>
        <v>0</v>
      </c>
      <c r="BL326" s="17" t="s">
        <v>158</v>
      </c>
      <c r="BM326" s="184" t="s">
        <v>842</v>
      </c>
    </row>
    <row r="327" s="2" customFormat="1">
      <c r="A327" s="37"/>
      <c r="B327" s="38"/>
      <c r="C327" s="37"/>
      <c r="D327" s="186" t="s">
        <v>160</v>
      </c>
      <c r="E327" s="37"/>
      <c r="F327" s="187" t="s">
        <v>843</v>
      </c>
      <c r="G327" s="37"/>
      <c r="H327" s="37"/>
      <c r="I327" s="188"/>
      <c r="J327" s="37"/>
      <c r="K327" s="37"/>
      <c r="L327" s="38"/>
      <c r="M327" s="189"/>
      <c r="N327" s="190"/>
      <c r="O327" s="71"/>
      <c r="P327" s="71"/>
      <c r="Q327" s="71"/>
      <c r="R327" s="71"/>
      <c r="S327" s="71"/>
      <c r="T327" s="72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T327" s="17" t="s">
        <v>160</v>
      </c>
      <c r="AU327" s="17" t="s">
        <v>22</v>
      </c>
    </row>
    <row r="328" s="2" customFormat="1">
      <c r="A328" s="37"/>
      <c r="B328" s="38"/>
      <c r="C328" s="37"/>
      <c r="D328" s="191" t="s">
        <v>162</v>
      </c>
      <c r="E328" s="37"/>
      <c r="F328" s="192" t="s">
        <v>684</v>
      </c>
      <c r="G328" s="37"/>
      <c r="H328" s="37"/>
      <c r="I328" s="188"/>
      <c r="J328" s="37"/>
      <c r="K328" s="37"/>
      <c r="L328" s="38"/>
      <c r="M328" s="189"/>
      <c r="N328" s="190"/>
      <c r="O328" s="71"/>
      <c r="P328" s="71"/>
      <c r="Q328" s="71"/>
      <c r="R328" s="71"/>
      <c r="S328" s="71"/>
      <c r="T328" s="72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T328" s="17" t="s">
        <v>162</v>
      </c>
      <c r="AU328" s="17" t="s">
        <v>22</v>
      </c>
    </row>
    <row r="329" s="13" customFormat="1">
      <c r="A329" s="13"/>
      <c r="B329" s="193"/>
      <c r="C329" s="13"/>
      <c r="D329" s="191" t="s">
        <v>164</v>
      </c>
      <c r="E329" s="194" t="s">
        <v>3</v>
      </c>
      <c r="F329" s="195" t="s">
        <v>89</v>
      </c>
      <c r="G329" s="13"/>
      <c r="H329" s="196">
        <v>1</v>
      </c>
      <c r="I329" s="197"/>
      <c r="J329" s="13"/>
      <c r="K329" s="13"/>
      <c r="L329" s="193"/>
      <c r="M329" s="198"/>
      <c r="N329" s="199"/>
      <c r="O329" s="199"/>
      <c r="P329" s="199"/>
      <c r="Q329" s="199"/>
      <c r="R329" s="199"/>
      <c r="S329" s="199"/>
      <c r="T329" s="200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94" t="s">
        <v>164</v>
      </c>
      <c r="AU329" s="194" t="s">
        <v>22</v>
      </c>
      <c r="AV329" s="13" t="s">
        <v>22</v>
      </c>
      <c r="AW329" s="13" t="s">
        <v>43</v>
      </c>
      <c r="AX329" s="13" t="s">
        <v>82</v>
      </c>
      <c r="AY329" s="194" t="s">
        <v>152</v>
      </c>
    </row>
    <row r="330" s="14" customFormat="1">
      <c r="A330" s="14"/>
      <c r="B330" s="201"/>
      <c r="C330" s="14"/>
      <c r="D330" s="191" t="s">
        <v>164</v>
      </c>
      <c r="E330" s="202" t="s">
        <v>3</v>
      </c>
      <c r="F330" s="203" t="s">
        <v>166</v>
      </c>
      <c r="G330" s="14"/>
      <c r="H330" s="204">
        <v>1</v>
      </c>
      <c r="I330" s="205"/>
      <c r="J330" s="14"/>
      <c r="K330" s="14"/>
      <c r="L330" s="201"/>
      <c r="M330" s="206"/>
      <c r="N330" s="207"/>
      <c r="O330" s="207"/>
      <c r="P330" s="207"/>
      <c r="Q330" s="207"/>
      <c r="R330" s="207"/>
      <c r="S330" s="207"/>
      <c r="T330" s="208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02" t="s">
        <v>164</v>
      </c>
      <c r="AU330" s="202" t="s">
        <v>22</v>
      </c>
      <c r="AV330" s="14" t="s">
        <v>158</v>
      </c>
      <c r="AW330" s="14" t="s">
        <v>43</v>
      </c>
      <c r="AX330" s="14" t="s">
        <v>89</v>
      </c>
      <c r="AY330" s="202" t="s">
        <v>152</v>
      </c>
    </row>
    <row r="331" s="2" customFormat="1" ht="24.15" customHeight="1">
      <c r="A331" s="37"/>
      <c r="B331" s="171"/>
      <c r="C331" s="172" t="s">
        <v>844</v>
      </c>
      <c r="D331" s="172" t="s">
        <v>154</v>
      </c>
      <c r="E331" s="173" t="s">
        <v>845</v>
      </c>
      <c r="F331" s="174" t="s">
        <v>846</v>
      </c>
      <c r="G331" s="175" t="s">
        <v>259</v>
      </c>
      <c r="H331" s="176">
        <v>1</v>
      </c>
      <c r="I331" s="177"/>
      <c r="J331" s="178">
        <f>ROUND(I331*H331,2)</f>
        <v>0</v>
      </c>
      <c r="K331" s="179"/>
      <c r="L331" s="38"/>
      <c r="M331" s="180" t="s">
        <v>3</v>
      </c>
      <c r="N331" s="181" t="s">
        <v>53</v>
      </c>
      <c r="O331" s="71"/>
      <c r="P331" s="182">
        <f>O331*H331</f>
        <v>0</v>
      </c>
      <c r="Q331" s="182">
        <v>0</v>
      </c>
      <c r="R331" s="182">
        <f>Q331*H331</f>
        <v>0</v>
      </c>
      <c r="S331" s="182">
        <v>0.0040000000000000001</v>
      </c>
      <c r="T331" s="183">
        <f>S331*H331</f>
        <v>0.0040000000000000001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184" t="s">
        <v>158</v>
      </c>
      <c r="AT331" s="184" t="s">
        <v>154</v>
      </c>
      <c r="AU331" s="184" t="s">
        <v>22</v>
      </c>
      <c r="AY331" s="17" t="s">
        <v>152</v>
      </c>
      <c r="BE331" s="185">
        <f>IF(N331="základní",J331,0)</f>
        <v>0</v>
      </c>
      <c r="BF331" s="185">
        <f>IF(N331="snížená",J331,0)</f>
        <v>0</v>
      </c>
      <c r="BG331" s="185">
        <f>IF(N331="zákl. přenesená",J331,0)</f>
        <v>0</v>
      </c>
      <c r="BH331" s="185">
        <f>IF(N331="sníž. přenesená",J331,0)</f>
        <v>0</v>
      </c>
      <c r="BI331" s="185">
        <f>IF(N331="nulová",J331,0)</f>
        <v>0</v>
      </c>
      <c r="BJ331" s="17" t="s">
        <v>89</v>
      </c>
      <c r="BK331" s="185">
        <f>ROUND(I331*H331,2)</f>
        <v>0</v>
      </c>
      <c r="BL331" s="17" t="s">
        <v>158</v>
      </c>
      <c r="BM331" s="184" t="s">
        <v>847</v>
      </c>
    </row>
    <row r="332" s="2" customFormat="1">
      <c r="A332" s="37"/>
      <c r="B332" s="38"/>
      <c r="C332" s="37"/>
      <c r="D332" s="186" t="s">
        <v>160</v>
      </c>
      <c r="E332" s="37"/>
      <c r="F332" s="187" t="s">
        <v>848</v>
      </c>
      <c r="G332" s="37"/>
      <c r="H332" s="37"/>
      <c r="I332" s="188"/>
      <c r="J332" s="37"/>
      <c r="K332" s="37"/>
      <c r="L332" s="38"/>
      <c r="M332" s="189"/>
      <c r="N332" s="190"/>
      <c r="O332" s="71"/>
      <c r="P332" s="71"/>
      <c r="Q332" s="71"/>
      <c r="R332" s="71"/>
      <c r="S332" s="71"/>
      <c r="T332" s="72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T332" s="17" t="s">
        <v>160</v>
      </c>
      <c r="AU332" s="17" t="s">
        <v>22</v>
      </c>
    </row>
    <row r="333" s="2" customFormat="1">
      <c r="A333" s="37"/>
      <c r="B333" s="38"/>
      <c r="C333" s="37"/>
      <c r="D333" s="191" t="s">
        <v>162</v>
      </c>
      <c r="E333" s="37"/>
      <c r="F333" s="192" t="s">
        <v>684</v>
      </c>
      <c r="G333" s="37"/>
      <c r="H333" s="37"/>
      <c r="I333" s="188"/>
      <c r="J333" s="37"/>
      <c r="K333" s="37"/>
      <c r="L333" s="38"/>
      <c r="M333" s="189"/>
      <c r="N333" s="190"/>
      <c r="O333" s="71"/>
      <c r="P333" s="71"/>
      <c r="Q333" s="71"/>
      <c r="R333" s="71"/>
      <c r="S333" s="71"/>
      <c r="T333" s="72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T333" s="17" t="s">
        <v>162</v>
      </c>
      <c r="AU333" s="17" t="s">
        <v>22</v>
      </c>
    </row>
    <row r="334" s="13" customFormat="1">
      <c r="A334" s="13"/>
      <c r="B334" s="193"/>
      <c r="C334" s="13"/>
      <c r="D334" s="191" t="s">
        <v>164</v>
      </c>
      <c r="E334" s="194" t="s">
        <v>3</v>
      </c>
      <c r="F334" s="195" t="s">
        <v>89</v>
      </c>
      <c r="G334" s="13"/>
      <c r="H334" s="196">
        <v>1</v>
      </c>
      <c r="I334" s="197"/>
      <c r="J334" s="13"/>
      <c r="K334" s="13"/>
      <c r="L334" s="193"/>
      <c r="M334" s="198"/>
      <c r="N334" s="199"/>
      <c r="O334" s="199"/>
      <c r="P334" s="199"/>
      <c r="Q334" s="199"/>
      <c r="R334" s="199"/>
      <c r="S334" s="199"/>
      <c r="T334" s="200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194" t="s">
        <v>164</v>
      </c>
      <c r="AU334" s="194" t="s">
        <v>22</v>
      </c>
      <c r="AV334" s="13" t="s">
        <v>22</v>
      </c>
      <c r="AW334" s="13" t="s">
        <v>43</v>
      </c>
      <c r="AX334" s="13" t="s">
        <v>82</v>
      </c>
      <c r="AY334" s="194" t="s">
        <v>152</v>
      </c>
    </row>
    <row r="335" s="14" customFormat="1">
      <c r="A335" s="14"/>
      <c r="B335" s="201"/>
      <c r="C335" s="14"/>
      <c r="D335" s="191" t="s">
        <v>164</v>
      </c>
      <c r="E335" s="202" t="s">
        <v>3</v>
      </c>
      <c r="F335" s="203" t="s">
        <v>166</v>
      </c>
      <c r="G335" s="14"/>
      <c r="H335" s="204">
        <v>1</v>
      </c>
      <c r="I335" s="205"/>
      <c r="J335" s="14"/>
      <c r="K335" s="14"/>
      <c r="L335" s="201"/>
      <c r="M335" s="206"/>
      <c r="N335" s="207"/>
      <c r="O335" s="207"/>
      <c r="P335" s="207"/>
      <c r="Q335" s="207"/>
      <c r="R335" s="207"/>
      <c r="S335" s="207"/>
      <c r="T335" s="208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02" t="s">
        <v>164</v>
      </c>
      <c r="AU335" s="202" t="s">
        <v>22</v>
      </c>
      <c r="AV335" s="14" t="s">
        <v>158</v>
      </c>
      <c r="AW335" s="14" t="s">
        <v>43</v>
      </c>
      <c r="AX335" s="14" t="s">
        <v>89</v>
      </c>
      <c r="AY335" s="202" t="s">
        <v>152</v>
      </c>
    </row>
    <row r="336" s="12" customFormat="1" ht="22.8" customHeight="1">
      <c r="A336" s="12"/>
      <c r="B336" s="158"/>
      <c r="C336" s="12"/>
      <c r="D336" s="159" t="s">
        <v>81</v>
      </c>
      <c r="E336" s="169" t="s">
        <v>522</v>
      </c>
      <c r="F336" s="169" t="s">
        <v>523</v>
      </c>
      <c r="G336" s="12"/>
      <c r="H336" s="12"/>
      <c r="I336" s="161"/>
      <c r="J336" s="170">
        <f>BK336</f>
        <v>0</v>
      </c>
      <c r="K336" s="12"/>
      <c r="L336" s="158"/>
      <c r="M336" s="163"/>
      <c r="N336" s="164"/>
      <c r="O336" s="164"/>
      <c r="P336" s="165">
        <f>SUM(P337:P340)</f>
        <v>0</v>
      </c>
      <c r="Q336" s="164"/>
      <c r="R336" s="165">
        <f>SUM(R337:R340)</f>
        <v>0</v>
      </c>
      <c r="S336" s="164"/>
      <c r="T336" s="166">
        <f>SUM(T337:T340)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159" t="s">
        <v>89</v>
      </c>
      <c r="AT336" s="167" t="s">
        <v>81</v>
      </c>
      <c r="AU336" s="167" t="s">
        <v>89</v>
      </c>
      <c r="AY336" s="159" t="s">
        <v>152</v>
      </c>
      <c r="BK336" s="168">
        <f>SUM(BK337:BK340)</f>
        <v>0</v>
      </c>
    </row>
    <row r="337" s="2" customFormat="1" ht="24.15" customHeight="1">
      <c r="A337" s="37"/>
      <c r="B337" s="171"/>
      <c r="C337" s="172" t="s">
        <v>849</v>
      </c>
      <c r="D337" s="172" t="s">
        <v>154</v>
      </c>
      <c r="E337" s="173" t="s">
        <v>525</v>
      </c>
      <c r="F337" s="174" t="s">
        <v>526</v>
      </c>
      <c r="G337" s="175" t="s">
        <v>267</v>
      </c>
      <c r="H337" s="176">
        <v>176.184</v>
      </c>
      <c r="I337" s="177"/>
      <c r="J337" s="178">
        <f>ROUND(I337*H337,2)</f>
        <v>0</v>
      </c>
      <c r="K337" s="179"/>
      <c r="L337" s="38"/>
      <c r="M337" s="180" t="s">
        <v>3</v>
      </c>
      <c r="N337" s="181" t="s">
        <v>53</v>
      </c>
      <c r="O337" s="71"/>
      <c r="P337" s="182">
        <f>O337*H337</f>
        <v>0</v>
      </c>
      <c r="Q337" s="182">
        <v>0</v>
      </c>
      <c r="R337" s="182">
        <f>Q337*H337</f>
        <v>0</v>
      </c>
      <c r="S337" s="182">
        <v>0</v>
      </c>
      <c r="T337" s="183">
        <f>S337*H337</f>
        <v>0</v>
      </c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R337" s="184" t="s">
        <v>158</v>
      </c>
      <c r="AT337" s="184" t="s">
        <v>154</v>
      </c>
      <c r="AU337" s="184" t="s">
        <v>22</v>
      </c>
      <c r="AY337" s="17" t="s">
        <v>152</v>
      </c>
      <c r="BE337" s="185">
        <f>IF(N337="základní",J337,0)</f>
        <v>0</v>
      </c>
      <c r="BF337" s="185">
        <f>IF(N337="snížená",J337,0)</f>
        <v>0</v>
      </c>
      <c r="BG337" s="185">
        <f>IF(N337="zákl. přenesená",J337,0)</f>
        <v>0</v>
      </c>
      <c r="BH337" s="185">
        <f>IF(N337="sníž. přenesená",J337,0)</f>
        <v>0</v>
      </c>
      <c r="BI337" s="185">
        <f>IF(N337="nulová",J337,0)</f>
        <v>0</v>
      </c>
      <c r="BJ337" s="17" t="s">
        <v>89</v>
      </c>
      <c r="BK337" s="185">
        <f>ROUND(I337*H337,2)</f>
        <v>0</v>
      </c>
      <c r="BL337" s="17" t="s">
        <v>158</v>
      </c>
      <c r="BM337" s="184" t="s">
        <v>850</v>
      </c>
    </row>
    <row r="338" s="2" customFormat="1">
      <c r="A338" s="37"/>
      <c r="B338" s="38"/>
      <c r="C338" s="37"/>
      <c r="D338" s="186" t="s">
        <v>160</v>
      </c>
      <c r="E338" s="37"/>
      <c r="F338" s="187" t="s">
        <v>528</v>
      </c>
      <c r="G338" s="37"/>
      <c r="H338" s="37"/>
      <c r="I338" s="188"/>
      <c r="J338" s="37"/>
      <c r="K338" s="37"/>
      <c r="L338" s="38"/>
      <c r="M338" s="189"/>
      <c r="N338" s="190"/>
      <c r="O338" s="71"/>
      <c r="P338" s="71"/>
      <c r="Q338" s="71"/>
      <c r="R338" s="71"/>
      <c r="S338" s="71"/>
      <c r="T338" s="72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T338" s="17" t="s">
        <v>160</v>
      </c>
      <c r="AU338" s="17" t="s">
        <v>22</v>
      </c>
    </row>
    <row r="339" s="2" customFormat="1" ht="33" customHeight="1">
      <c r="A339" s="37"/>
      <c r="B339" s="171"/>
      <c r="C339" s="172" t="s">
        <v>851</v>
      </c>
      <c r="D339" s="172" t="s">
        <v>154</v>
      </c>
      <c r="E339" s="173" t="s">
        <v>530</v>
      </c>
      <c r="F339" s="174" t="s">
        <v>531</v>
      </c>
      <c r="G339" s="175" t="s">
        <v>267</v>
      </c>
      <c r="H339" s="176">
        <v>176.184</v>
      </c>
      <c r="I339" s="177"/>
      <c r="J339" s="178">
        <f>ROUND(I339*H339,2)</f>
        <v>0</v>
      </c>
      <c r="K339" s="179"/>
      <c r="L339" s="38"/>
      <c r="M339" s="180" t="s">
        <v>3</v>
      </c>
      <c r="N339" s="181" t="s">
        <v>53</v>
      </c>
      <c r="O339" s="71"/>
      <c r="P339" s="182">
        <f>O339*H339</f>
        <v>0</v>
      </c>
      <c r="Q339" s="182">
        <v>0</v>
      </c>
      <c r="R339" s="182">
        <f>Q339*H339</f>
        <v>0</v>
      </c>
      <c r="S339" s="182">
        <v>0</v>
      </c>
      <c r="T339" s="183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184" t="s">
        <v>158</v>
      </c>
      <c r="AT339" s="184" t="s">
        <v>154</v>
      </c>
      <c r="AU339" s="184" t="s">
        <v>22</v>
      </c>
      <c r="AY339" s="17" t="s">
        <v>152</v>
      </c>
      <c r="BE339" s="185">
        <f>IF(N339="základní",J339,0)</f>
        <v>0</v>
      </c>
      <c r="BF339" s="185">
        <f>IF(N339="snížená",J339,0)</f>
        <v>0</v>
      </c>
      <c r="BG339" s="185">
        <f>IF(N339="zákl. přenesená",J339,0)</f>
        <v>0</v>
      </c>
      <c r="BH339" s="185">
        <f>IF(N339="sníž. přenesená",J339,0)</f>
        <v>0</v>
      </c>
      <c r="BI339" s="185">
        <f>IF(N339="nulová",J339,0)</f>
        <v>0</v>
      </c>
      <c r="BJ339" s="17" t="s">
        <v>89</v>
      </c>
      <c r="BK339" s="185">
        <f>ROUND(I339*H339,2)</f>
        <v>0</v>
      </c>
      <c r="BL339" s="17" t="s">
        <v>158</v>
      </c>
      <c r="BM339" s="184" t="s">
        <v>852</v>
      </c>
    </row>
    <row r="340" s="2" customFormat="1">
      <c r="A340" s="37"/>
      <c r="B340" s="38"/>
      <c r="C340" s="37"/>
      <c r="D340" s="186" t="s">
        <v>160</v>
      </c>
      <c r="E340" s="37"/>
      <c r="F340" s="187" t="s">
        <v>533</v>
      </c>
      <c r="G340" s="37"/>
      <c r="H340" s="37"/>
      <c r="I340" s="188"/>
      <c r="J340" s="37"/>
      <c r="K340" s="37"/>
      <c r="L340" s="38"/>
      <c r="M340" s="223"/>
      <c r="N340" s="224"/>
      <c r="O340" s="225"/>
      <c r="P340" s="225"/>
      <c r="Q340" s="225"/>
      <c r="R340" s="225"/>
      <c r="S340" s="225"/>
      <c r="T340" s="226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7" t="s">
        <v>160</v>
      </c>
      <c r="AU340" s="17" t="s">
        <v>22</v>
      </c>
    </row>
    <row r="341" s="2" customFormat="1" ht="6.96" customHeight="1">
      <c r="A341" s="37"/>
      <c r="B341" s="54"/>
      <c r="C341" s="55"/>
      <c r="D341" s="55"/>
      <c r="E341" s="55"/>
      <c r="F341" s="55"/>
      <c r="G341" s="55"/>
      <c r="H341" s="55"/>
      <c r="I341" s="55"/>
      <c r="J341" s="55"/>
      <c r="K341" s="55"/>
      <c r="L341" s="38"/>
      <c r="M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</row>
  </sheetData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hyperlinks>
    <hyperlink ref="F95" r:id="rId1" display="https://podminky.urs.cz/item/CS_URS_2021_01/122251104"/>
    <hyperlink ref="F100" r:id="rId2" display="https://podminky.urs.cz/item/CS_URS_2021_01/132251101"/>
    <hyperlink ref="F105" r:id="rId3" display="https://podminky.urs.cz/item/CS_URS_2021_01/139001101"/>
    <hyperlink ref="F110" r:id="rId4" display="https://podminky.urs.cz/item/CS_URS_2021_01/139001101"/>
    <hyperlink ref="F115" r:id="rId5" display="https://podminky.urs.cz/item/CS_URS_2021_01/162751117"/>
    <hyperlink ref="F120" r:id="rId6" display="https://podminky.urs.cz/item/CS_URS_2021_01/162751117"/>
    <hyperlink ref="F125" r:id="rId7" display="https://podminky.urs.cz/item/CS_URS_2021_01/162751117"/>
    <hyperlink ref="F130" r:id="rId8" display="https://podminky.urs.cz/item/CS_URS_2021_01/167151101"/>
    <hyperlink ref="F135" r:id="rId9" display="https://podminky.urs.cz/item/CS_URS_2021_01/167151101"/>
    <hyperlink ref="F140" r:id="rId10" display="https://podminky.urs.cz/item/CS_URS_2021_01/171201221"/>
    <hyperlink ref="F145" r:id="rId11" display="https://podminky.urs.cz/item/CS_URS_2021_01/171201221"/>
    <hyperlink ref="F150" r:id="rId12" display="https://podminky.urs.cz/item/CS_URS_2021_01/171201221"/>
    <hyperlink ref="F155" r:id="rId13" display="https://podminky.urs.cz/item/CS_URS_2021_01/171251201"/>
    <hyperlink ref="F160" r:id="rId14" display="https://podminky.urs.cz/item/CS_URS_2021_01/171251201"/>
    <hyperlink ref="F165" r:id="rId15" display="https://podminky.urs.cz/item/CS_URS_2021_01/171251201"/>
    <hyperlink ref="F171" r:id="rId16" display="https://podminky.urs.cz/item/CS_URS_2021_01/564861111"/>
    <hyperlink ref="F176" r:id="rId17" display="https://podminky.urs.cz/item/CS_URS_2021_01/564861111"/>
    <hyperlink ref="F181" r:id="rId18" display="https://podminky.urs.cz/item/CS_URS_2021_01/564861111"/>
    <hyperlink ref="F186" r:id="rId19" display="https://podminky.urs.cz/item/CS_URS_2021_01/565155101"/>
    <hyperlink ref="F191" r:id="rId20" display="https://podminky.urs.cz/item/CS_URS_2021_01/567122112"/>
    <hyperlink ref="F196" r:id="rId21" display="https://podminky.urs.cz/item/CS_URS_2021_01/567142111"/>
    <hyperlink ref="F201" r:id="rId22" display="https://podminky.urs.cz/item/CS_URS_2021_01/573111112"/>
    <hyperlink ref="F206" r:id="rId23" display="https://podminky.urs.cz/item/CS_URS_2021_01/573211109"/>
    <hyperlink ref="F211" r:id="rId24" display="https://podminky.urs.cz/item/CS_URS_2021_01/577134111"/>
    <hyperlink ref="F216" r:id="rId25" display="https://podminky.urs.cz/item/CS_URS_2021_01/596211213"/>
    <hyperlink ref="F221" r:id="rId26" display="https://podminky.urs.cz/item/CS_URS_2021_01/59245279"/>
    <hyperlink ref="F227" r:id="rId27" display="https://podminky.urs.cz/item/CS_URS_2021_01/899231111"/>
    <hyperlink ref="F229" r:id="rId28" display="https://podminky.urs.cz/item/CS_URS_2021_01/899331111"/>
    <hyperlink ref="F231" r:id="rId29" display="https://podminky.urs.cz/item/CS_URS_2021_01/899431111"/>
    <hyperlink ref="F236" r:id="rId30" display="https://podminky.urs.cz/item/CS_URS_2021_01/899431111"/>
    <hyperlink ref="F242" r:id="rId31" display="https://podminky.urs.cz/item/CS_URS_2021_01/914111111"/>
    <hyperlink ref="F247" r:id="rId32" display="https://podminky.urs.cz/item/CS_URS_2021_01/40445626"/>
    <hyperlink ref="F252" r:id="rId33" display="https://podminky.urs.cz/item/CS_URS_2021_01/40445626"/>
    <hyperlink ref="F257" r:id="rId34" display="https://podminky.urs.cz/item/CS_URS_2021_01/914111111"/>
    <hyperlink ref="F262" r:id="rId35" display="https://podminky.urs.cz/item/CS_URS_2021_01/914511111"/>
    <hyperlink ref="F267" r:id="rId36" display="https://podminky.urs.cz/item/CS_URS_2021_01/40445225"/>
    <hyperlink ref="F272" r:id="rId37" display="https://podminky.urs.cz/item/CS_URS_2021_01/40445253"/>
    <hyperlink ref="F277" r:id="rId38" display="https://podminky.urs.cz/item/CS_URS_2021_01/40445256"/>
    <hyperlink ref="F282" r:id="rId39" display="https://podminky.urs.cz/item/CS_URS_2021_01/914511111"/>
    <hyperlink ref="F287" r:id="rId40" display="https://podminky.urs.cz/item/CS_URS_2021_01/40445256"/>
    <hyperlink ref="F292" r:id="rId41" display="https://podminky.urs.cz/item/CS_URS_2021_01/915131111"/>
    <hyperlink ref="F297" r:id="rId42" display="https://podminky.urs.cz/item/CS_URS_2021_01/915491211"/>
    <hyperlink ref="F302" r:id="rId43" display="https://podminky.urs.cz/item/CS_URS_2021_01/59218002"/>
    <hyperlink ref="F307" r:id="rId44" display="https://podminky.urs.cz/item/CS_URS_2021_01/915621111"/>
    <hyperlink ref="F312" r:id="rId45" display="https://podminky.urs.cz/item/CS_URS_2021_01/919726121"/>
    <hyperlink ref="F317" r:id="rId46" display="https://podminky.urs.cz/item/CS_URS_2021_01/919726202"/>
    <hyperlink ref="F322" r:id="rId47" display="https://podminky.urs.cz/item/CS_URS_2021_01/938908411"/>
    <hyperlink ref="F327" r:id="rId48" display="https://podminky.urs.cz/item/CS_URS_2021_01/966006132"/>
    <hyperlink ref="F332" r:id="rId49" display="https://podminky.urs.cz/item/CS_URS_2021_01/966006211"/>
    <hyperlink ref="F338" r:id="rId50" display="https://podminky.urs.cz/item/CS_URS_2021_01/998223011"/>
    <hyperlink ref="F340" r:id="rId51" display="https://podminky.urs.cz/item/CS_URS_2021_01/998223091"/>
  </hyperlinks>
  <pageMargins left="0.39375" right="0.39375" top="0.39375" bottom="0.39375" header="0" footer="0"/>
  <pageSetup orientation="portrait" blackAndWhite="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109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1" customFormat="1" ht="12" customHeight="1">
      <c r="B8" s="20"/>
      <c r="D8" s="30" t="s">
        <v>126</v>
      </c>
      <c r="L8" s="20"/>
    </row>
    <row r="9" s="2" customFormat="1" ht="23.25" customHeight="1">
      <c r="A9" s="37"/>
      <c r="B9" s="38"/>
      <c r="C9" s="37"/>
      <c r="D9" s="37"/>
      <c r="E9" s="121" t="s">
        <v>577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0" t="s">
        <v>128</v>
      </c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38"/>
      <c r="C11" s="37"/>
      <c r="D11" s="37"/>
      <c r="E11" s="61" t="s">
        <v>853</v>
      </c>
      <c r="F11" s="37"/>
      <c r="G11" s="37"/>
      <c r="H11" s="37"/>
      <c r="I11" s="37"/>
      <c r="J11" s="37"/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38"/>
      <c r="C13" s="37"/>
      <c r="D13" s="30" t="s">
        <v>19</v>
      </c>
      <c r="E13" s="37"/>
      <c r="F13" s="25" t="s">
        <v>20</v>
      </c>
      <c r="G13" s="37"/>
      <c r="H13" s="37"/>
      <c r="I13" s="30" t="s">
        <v>21</v>
      </c>
      <c r="J13" s="25" t="s">
        <v>22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23</v>
      </c>
      <c r="E14" s="37"/>
      <c r="F14" s="25" t="s">
        <v>24</v>
      </c>
      <c r="G14" s="37"/>
      <c r="H14" s="37"/>
      <c r="I14" s="30" t="s">
        <v>25</v>
      </c>
      <c r="J14" s="63" t="str">
        <f>'Rekapitulace stavby'!AN8</f>
        <v>4. 10. 2021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21.84" customHeight="1">
      <c r="A15" s="37"/>
      <c r="B15" s="38"/>
      <c r="C15" s="37"/>
      <c r="D15" s="24" t="s">
        <v>27</v>
      </c>
      <c r="E15" s="37"/>
      <c r="F15" s="32" t="s">
        <v>28</v>
      </c>
      <c r="G15" s="37"/>
      <c r="H15" s="37"/>
      <c r="I15" s="24" t="s">
        <v>29</v>
      </c>
      <c r="J15" s="32" t="s">
        <v>30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38"/>
      <c r="C16" s="37"/>
      <c r="D16" s="30" t="s">
        <v>31</v>
      </c>
      <c r="E16" s="37"/>
      <c r="F16" s="37"/>
      <c r="G16" s="37"/>
      <c r="H16" s="37"/>
      <c r="I16" s="30" t="s">
        <v>32</v>
      </c>
      <c r="J16" s="25" t="s">
        <v>33</v>
      </c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38"/>
      <c r="C17" s="37"/>
      <c r="D17" s="37"/>
      <c r="E17" s="25" t="s">
        <v>34</v>
      </c>
      <c r="F17" s="37"/>
      <c r="G17" s="37"/>
      <c r="H17" s="37"/>
      <c r="I17" s="30" t="s">
        <v>35</v>
      </c>
      <c r="J17" s="25" t="s">
        <v>36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38"/>
      <c r="C19" s="37"/>
      <c r="D19" s="30" t="s">
        <v>37</v>
      </c>
      <c r="E19" s="37"/>
      <c r="F19" s="37"/>
      <c r="G19" s="37"/>
      <c r="H19" s="37"/>
      <c r="I19" s="30" t="s">
        <v>32</v>
      </c>
      <c r="J19" s="31" t="str">
        <f>'Rekapitulace stavby'!AN13</f>
        <v>Vyplň údaj</v>
      </c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38"/>
      <c r="C20" s="37"/>
      <c r="D20" s="37"/>
      <c r="E20" s="31" t="str">
        <f>'Rekapitulace stavby'!E14</f>
        <v>Vyplň údaj</v>
      </c>
      <c r="F20" s="25"/>
      <c r="G20" s="25"/>
      <c r="H20" s="25"/>
      <c r="I20" s="30" t="s">
        <v>35</v>
      </c>
      <c r="J20" s="31" t="str">
        <f>'Rekapitulace stavby'!AN14</f>
        <v>Vyplň údaj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38"/>
      <c r="C22" s="37"/>
      <c r="D22" s="30" t="s">
        <v>39</v>
      </c>
      <c r="E22" s="37"/>
      <c r="F22" s="37"/>
      <c r="G22" s="37"/>
      <c r="H22" s="37"/>
      <c r="I22" s="30" t="s">
        <v>32</v>
      </c>
      <c r="J22" s="25" t="s">
        <v>40</v>
      </c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38"/>
      <c r="C23" s="37"/>
      <c r="D23" s="37"/>
      <c r="E23" s="25" t="s">
        <v>41</v>
      </c>
      <c r="F23" s="37"/>
      <c r="G23" s="37"/>
      <c r="H23" s="37"/>
      <c r="I23" s="30" t="s">
        <v>35</v>
      </c>
      <c r="J23" s="25" t="s">
        <v>42</v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38"/>
      <c r="C25" s="37"/>
      <c r="D25" s="30" t="s">
        <v>44</v>
      </c>
      <c r="E25" s="37"/>
      <c r="F25" s="37"/>
      <c r="G25" s="37"/>
      <c r="H25" s="37"/>
      <c r="I25" s="30" t="s">
        <v>32</v>
      </c>
      <c r="J25" s="25" t="str">
        <f>IF('Rekapitulace stavby'!AN19="","",'Rekapitulace stavby'!AN19)</f>
        <v/>
      </c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38"/>
      <c r="C26" s="37"/>
      <c r="D26" s="37"/>
      <c r="E26" s="25" t="str">
        <f>IF('Rekapitulace stavby'!E20="","",'Rekapitulace stavby'!E20)</f>
        <v xml:space="preserve"> </v>
      </c>
      <c r="F26" s="37"/>
      <c r="G26" s="37"/>
      <c r="H26" s="37"/>
      <c r="I26" s="30" t="s">
        <v>35</v>
      </c>
      <c r="J26" s="25" t="str">
        <f>IF('Rekapitulace stavby'!AN20="","",'Rekapitulace stavby'!AN20)</f>
        <v/>
      </c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1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38"/>
      <c r="C28" s="37"/>
      <c r="D28" s="30" t="s">
        <v>46</v>
      </c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23"/>
      <c r="B29" s="124"/>
      <c r="C29" s="123"/>
      <c r="D29" s="123"/>
      <c r="E29" s="35" t="s">
        <v>3</v>
      </c>
      <c r="F29" s="35"/>
      <c r="G29" s="35"/>
      <c r="H29" s="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26" t="s">
        <v>48</v>
      </c>
      <c r="E32" s="37"/>
      <c r="F32" s="37"/>
      <c r="G32" s="37"/>
      <c r="H32" s="37"/>
      <c r="I32" s="37"/>
      <c r="J32" s="89">
        <f>ROUND(J89, 2)</f>
        <v>0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83"/>
      <c r="E33" s="83"/>
      <c r="F33" s="83"/>
      <c r="G33" s="83"/>
      <c r="H33" s="83"/>
      <c r="I33" s="83"/>
      <c r="J33" s="83"/>
      <c r="K33" s="83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50</v>
      </c>
      <c r="G34" s="37"/>
      <c r="H34" s="37"/>
      <c r="I34" s="42" t="s">
        <v>49</v>
      </c>
      <c r="J34" s="42" t="s">
        <v>51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27" t="s">
        <v>52</v>
      </c>
      <c r="E35" s="30" t="s">
        <v>53</v>
      </c>
      <c r="F35" s="128">
        <f>ROUND((SUM(BE89:BE107)),  2)</f>
        <v>0</v>
      </c>
      <c r="G35" s="37"/>
      <c r="H35" s="37"/>
      <c r="I35" s="129">
        <v>0.20999999999999999</v>
      </c>
      <c r="J35" s="128">
        <f>ROUND(((SUM(BE89:BE107))*I35),  2)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30" t="s">
        <v>54</v>
      </c>
      <c r="F36" s="128">
        <f>ROUND((SUM(BF89:BF107)),  2)</f>
        <v>0</v>
      </c>
      <c r="G36" s="37"/>
      <c r="H36" s="37"/>
      <c r="I36" s="129">
        <v>0.14999999999999999</v>
      </c>
      <c r="J36" s="128">
        <f>ROUND(((SUM(BF89:BF107))*I36),  2)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55</v>
      </c>
      <c r="F37" s="128">
        <f>ROUND((SUM(BG89:BG107)),  2)</f>
        <v>0</v>
      </c>
      <c r="G37" s="37"/>
      <c r="H37" s="37"/>
      <c r="I37" s="129">
        <v>0.20999999999999999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0" t="s">
        <v>56</v>
      </c>
      <c r="F38" s="128">
        <f>ROUND((SUM(BH89:BH107)),  2)</f>
        <v>0</v>
      </c>
      <c r="G38" s="37"/>
      <c r="H38" s="37"/>
      <c r="I38" s="129">
        <v>0.14999999999999999</v>
      </c>
      <c r="J38" s="128">
        <f>0</f>
        <v>0</v>
      </c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30" t="s">
        <v>57</v>
      </c>
      <c r="F39" s="128">
        <f>ROUND((SUM(BI89:BI107)),  2)</f>
        <v>0</v>
      </c>
      <c r="G39" s="37"/>
      <c r="H39" s="37"/>
      <c r="I39" s="129">
        <v>0</v>
      </c>
      <c r="J39" s="128">
        <f>0</f>
        <v>0</v>
      </c>
      <c r="K39" s="37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0"/>
      <c r="D41" s="131" t="s">
        <v>58</v>
      </c>
      <c r="E41" s="75"/>
      <c r="F41" s="75"/>
      <c r="G41" s="132" t="s">
        <v>59</v>
      </c>
      <c r="H41" s="133" t="s">
        <v>60</v>
      </c>
      <c r="I41" s="75"/>
      <c r="J41" s="134">
        <f>SUM(J32:J39)</f>
        <v>0</v>
      </c>
      <c r="K41" s="135"/>
      <c r="L41" s="12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2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hidden="1" s="2" customFormat="1" ht="6.96" customHeight="1">
      <c r="A46" s="3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24.96" customHeight="1">
      <c r="A47" s="37"/>
      <c r="B47" s="38"/>
      <c r="C47" s="21" t="s">
        <v>130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17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26.25" customHeight="1">
      <c r="A50" s="37"/>
      <c r="B50" s="38"/>
      <c r="C50" s="37"/>
      <c r="D50" s="37"/>
      <c r="E50" s="121" t="str">
        <f>E7</f>
        <v>Nový Bydžov - rekonstrukce ul. Metličanská II. a III. etapa A (vlevo ve směru staničení)</v>
      </c>
      <c r="F50" s="30"/>
      <c r="G50" s="30"/>
      <c r="H50" s="30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1" customFormat="1" ht="12" customHeight="1">
      <c r="B51" s="20"/>
      <c r="C51" s="30" t="s">
        <v>126</v>
      </c>
      <c r="L51" s="20"/>
    </row>
    <row r="52" hidden="1" s="2" customFormat="1" ht="23.25" customHeight="1">
      <c r="A52" s="37"/>
      <c r="B52" s="38"/>
      <c r="C52" s="37"/>
      <c r="D52" s="37"/>
      <c r="E52" s="121" t="s">
        <v>577</v>
      </c>
      <c r="F52" s="37"/>
      <c r="G52" s="37"/>
      <c r="H52" s="37"/>
      <c r="I52" s="37"/>
      <c r="J52" s="37"/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12" customHeight="1">
      <c r="A53" s="37"/>
      <c r="B53" s="38"/>
      <c r="C53" s="30" t="s">
        <v>128</v>
      </c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6.5" customHeight="1">
      <c r="A54" s="37"/>
      <c r="B54" s="38"/>
      <c r="C54" s="37"/>
      <c r="D54" s="37"/>
      <c r="E54" s="61" t="str">
        <f>E11</f>
        <v>2021_27_02_c - B - Vedlejší a ostatní náklady</v>
      </c>
      <c r="F54" s="37"/>
      <c r="G54" s="37"/>
      <c r="H54" s="37"/>
      <c r="I54" s="37"/>
      <c r="J54" s="37"/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6.96" customHeight="1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2" customHeight="1">
      <c r="A56" s="37"/>
      <c r="B56" s="38"/>
      <c r="C56" s="30" t="s">
        <v>23</v>
      </c>
      <c r="D56" s="37"/>
      <c r="E56" s="37"/>
      <c r="F56" s="25" t="str">
        <f>F14</f>
        <v>Nový Bydžov</v>
      </c>
      <c r="G56" s="37"/>
      <c r="H56" s="37"/>
      <c r="I56" s="30" t="s">
        <v>25</v>
      </c>
      <c r="J56" s="63" t="str">
        <f>IF(J14="","",J14)</f>
        <v>4. 10. 2021</v>
      </c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6.96" customHeight="1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5.15" customHeight="1">
      <c r="A58" s="37"/>
      <c r="B58" s="38"/>
      <c r="C58" s="30" t="s">
        <v>31</v>
      </c>
      <c r="D58" s="37"/>
      <c r="E58" s="37"/>
      <c r="F58" s="25" t="str">
        <f>E17</f>
        <v>Město Nový Bydžov</v>
      </c>
      <c r="G58" s="37"/>
      <c r="H58" s="37"/>
      <c r="I58" s="30" t="s">
        <v>39</v>
      </c>
      <c r="J58" s="35" t="str">
        <f>E23</f>
        <v>VIAPROJEKT s.r.o.</v>
      </c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15.15" customHeight="1">
      <c r="A59" s="37"/>
      <c r="B59" s="38"/>
      <c r="C59" s="30" t="s">
        <v>37</v>
      </c>
      <c r="D59" s="37"/>
      <c r="E59" s="37"/>
      <c r="F59" s="25" t="str">
        <f>IF(E20="","",E20)</f>
        <v>Vyplň údaj</v>
      </c>
      <c r="G59" s="37"/>
      <c r="H59" s="37"/>
      <c r="I59" s="30" t="s">
        <v>44</v>
      </c>
      <c r="J59" s="35" t="str">
        <f>E26</f>
        <v xml:space="preserve"> 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idden="1" s="2" customFormat="1" ht="10.32" customHeight="1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122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idden="1" s="2" customFormat="1" ht="29.28" customHeight="1">
      <c r="A61" s="37"/>
      <c r="B61" s="38"/>
      <c r="C61" s="136" t="s">
        <v>131</v>
      </c>
      <c r="D61" s="130"/>
      <c r="E61" s="130"/>
      <c r="F61" s="130"/>
      <c r="G61" s="130"/>
      <c r="H61" s="130"/>
      <c r="I61" s="130"/>
      <c r="J61" s="137" t="s">
        <v>132</v>
      </c>
      <c r="K61" s="130"/>
      <c r="L61" s="12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 s="2" customFormat="1" ht="10.32" customHeight="1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122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idden="1" s="2" customFormat="1" ht="22.8" customHeight="1">
      <c r="A63" s="37"/>
      <c r="B63" s="38"/>
      <c r="C63" s="138" t="s">
        <v>80</v>
      </c>
      <c r="D63" s="37"/>
      <c r="E63" s="37"/>
      <c r="F63" s="37"/>
      <c r="G63" s="37"/>
      <c r="H63" s="37"/>
      <c r="I63" s="37"/>
      <c r="J63" s="89">
        <f>J89</f>
        <v>0</v>
      </c>
      <c r="K63" s="37"/>
      <c r="L63" s="122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7" t="s">
        <v>133</v>
      </c>
    </row>
    <row r="64" hidden="1" s="9" customFormat="1" ht="24.96" customHeight="1">
      <c r="A64" s="9"/>
      <c r="B64" s="139"/>
      <c r="C64" s="9"/>
      <c r="D64" s="140" t="s">
        <v>546</v>
      </c>
      <c r="E64" s="141"/>
      <c r="F64" s="141"/>
      <c r="G64" s="141"/>
      <c r="H64" s="141"/>
      <c r="I64" s="141"/>
      <c r="J64" s="142">
        <f>J90</f>
        <v>0</v>
      </c>
      <c r="K64" s="9"/>
      <c r="L64" s="13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43"/>
      <c r="C65" s="10"/>
      <c r="D65" s="144" t="s">
        <v>547</v>
      </c>
      <c r="E65" s="145"/>
      <c r="F65" s="145"/>
      <c r="G65" s="145"/>
      <c r="H65" s="145"/>
      <c r="I65" s="145"/>
      <c r="J65" s="146">
        <f>J91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548</v>
      </c>
      <c r="E66" s="145"/>
      <c r="F66" s="145"/>
      <c r="G66" s="145"/>
      <c r="H66" s="145"/>
      <c r="I66" s="145"/>
      <c r="J66" s="146">
        <f>J97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43"/>
      <c r="C67" s="10"/>
      <c r="D67" s="144" t="s">
        <v>549</v>
      </c>
      <c r="E67" s="145"/>
      <c r="F67" s="145"/>
      <c r="G67" s="145"/>
      <c r="H67" s="145"/>
      <c r="I67" s="145"/>
      <c r="J67" s="146">
        <f>J102</f>
        <v>0</v>
      </c>
      <c r="K67" s="10"/>
      <c r="L67" s="14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2" customFormat="1" ht="21.84" customHeight="1">
      <c r="A68" s="37"/>
      <c r="B68" s="38"/>
      <c r="C68" s="37"/>
      <c r="D68" s="37"/>
      <c r="E68" s="37"/>
      <c r="F68" s="37"/>
      <c r="G68" s="37"/>
      <c r="H68" s="37"/>
      <c r="I68" s="37"/>
      <c r="J68" s="37"/>
      <c r="K68" s="37"/>
      <c r="L68" s="122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hidden="1" s="2" customFormat="1" ht="6.96" customHeight="1">
      <c r="A69" s="37"/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122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hidden="1"/>
    <row r="71" hidden="1"/>
    <row r="72" hidden="1"/>
    <row r="73" s="2" customFormat="1" ht="6.96" customHeight="1">
      <c r="A73" s="37"/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122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24.96" customHeight="1">
      <c r="A74" s="37"/>
      <c r="B74" s="38"/>
      <c r="C74" s="21" t="s">
        <v>137</v>
      </c>
      <c r="D74" s="37"/>
      <c r="E74" s="37"/>
      <c r="F74" s="37"/>
      <c r="G74" s="37"/>
      <c r="H74" s="37"/>
      <c r="I74" s="37"/>
      <c r="J74" s="37"/>
      <c r="K74" s="37"/>
      <c r="L74" s="12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6.96" customHeight="1">
      <c r="A75" s="37"/>
      <c r="B75" s="38"/>
      <c r="C75" s="37"/>
      <c r="D75" s="37"/>
      <c r="E75" s="37"/>
      <c r="F75" s="37"/>
      <c r="G75" s="37"/>
      <c r="H75" s="37"/>
      <c r="I75" s="37"/>
      <c r="J75" s="37"/>
      <c r="K75" s="37"/>
      <c r="L75" s="12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12" customHeight="1">
      <c r="A76" s="37"/>
      <c r="B76" s="38"/>
      <c r="C76" s="30" t="s">
        <v>17</v>
      </c>
      <c r="D76" s="37"/>
      <c r="E76" s="37"/>
      <c r="F76" s="37"/>
      <c r="G76" s="37"/>
      <c r="H76" s="37"/>
      <c r="I76" s="37"/>
      <c r="J76" s="37"/>
      <c r="K76" s="3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26.25" customHeight="1">
      <c r="A77" s="37"/>
      <c r="B77" s="38"/>
      <c r="C77" s="37"/>
      <c r="D77" s="37"/>
      <c r="E77" s="121" t="str">
        <f>E7</f>
        <v>Nový Bydžov - rekonstrukce ul. Metličanská II. a III. etapa A (vlevo ve směru staničení)</v>
      </c>
      <c r="F77" s="30"/>
      <c r="G77" s="30"/>
      <c r="H77" s="30"/>
      <c r="I77" s="37"/>
      <c r="J77" s="37"/>
      <c r="K77" s="37"/>
      <c r="L77" s="12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1" customFormat="1" ht="12" customHeight="1">
      <c r="B78" s="20"/>
      <c r="C78" s="30" t="s">
        <v>126</v>
      </c>
      <c r="L78" s="20"/>
    </row>
    <row r="79" s="2" customFormat="1" ht="23.25" customHeight="1">
      <c r="A79" s="37"/>
      <c r="B79" s="38"/>
      <c r="C79" s="37"/>
      <c r="D79" s="37"/>
      <c r="E79" s="121" t="s">
        <v>577</v>
      </c>
      <c r="F79" s="37"/>
      <c r="G79" s="37"/>
      <c r="H79" s="37"/>
      <c r="I79" s="37"/>
      <c r="J79" s="37"/>
      <c r="K79" s="37"/>
      <c r="L79" s="12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2" customHeight="1">
      <c r="A80" s="37"/>
      <c r="B80" s="38"/>
      <c r="C80" s="30" t="s">
        <v>128</v>
      </c>
      <c r="D80" s="37"/>
      <c r="E80" s="37"/>
      <c r="F80" s="37"/>
      <c r="G80" s="37"/>
      <c r="H80" s="37"/>
      <c r="I80" s="37"/>
      <c r="J80" s="37"/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6.5" customHeight="1">
      <c r="A81" s="37"/>
      <c r="B81" s="38"/>
      <c r="C81" s="37"/>
      <c r="D81" s="37"/>
      <c r="E81" s="61" t="str">
        <f>E11</f>
        <v>2021_27_02_c - B - Vedlejší a ostatní náklady</v>
      </c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6.96" customHeight="1">
      <c r="A82" s="37"/>
      <c r="B82" s="38"/>
      <c r="C82" s="37"/>
      <c r="D82" s="37"/>
      <c r="E82" s="37"/>
      <c r="F82" s="37"/>
      <c r="G82" s="37"/>
      <c r="H82" s="37"/>
      <c r="I82" s="37"/>
      <c r="J82" s="37"/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12" customHeight="1">
      <c r="A83" s="37"/>
      <c r="B83" s="38"/>
      <c r="C83" s="30" t="s">
        <v>23</v>
      </c>
      <c r="D83" s="37"/>
      <c r="E83" s="37"/>
      <c r="F83" s="25" t="str">
        <f>F14</f>
        <v>Nový Bydžov</v>
      </c>
      <c r="G83" s="37"/>
      <c r="H83" s="37"/>
      <c r="I83" s="30" t="s">
        <v>25</v>
      </c>
      <c r="J83" s="63" t="str">
        <f>IF(J14="","",J14)</f>
        <v>4. 10. 2021</v>
      </c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6.96" customHeight="1">
      <c r="A84" s="37"/>
      <c r="B84" s="38"/>
      <c r="C84" s="37"/>
      <c r="D84" s="37"/>
      <c r="E84" s="37"/>
      <c r="F84" s="37"/>
      <c r="G84" s="37"/>
      <c r="H84" s="37"/>
      <c r="I84" s="37"/>
      <c r="J84" s="37"/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5.15" customHeight="1">
      <c r="A85" s="37"/>
      <c r="B85" s="38"/>
      <c r="C85" s="30" t="s">
        <v>31</v>
      </c>
      <c r="D85" s="37"/>
      <c r="E85" s="37"/>
      <c r="F85" s="25" t="str">
        <f>E17</f>
        <v>Město Nový Bydžov</v>
      </c>
      <c r="G85" s="37"/>
      <c r="H85" s="37"/>
      <c r="I85" s="30" t="s">
        <v>39</v>
      </c>
      <c r="J85" s="35" t="str">
        <f>E23</f>
        <v>VIAPROJEKT s.r.o.</v>
      </c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5.15" customHeight="1">
      <c r="A86" s="37"/>
      <c r="B86" s="38"/>
      <c r="C86" s="30" t="s">
        <v>37</v>
      </c>
      <c r="D86" s="37"/>
      <c r="E86" s="37"/>
      <c r="F86" s="25" t="str">
        <f>IF(E20="","",E20)</f>
        <v>Vyplň údaj</v>
      </c>
      <c r="G86" s="37"/>
      <c r="H86" s="37"/>
      <c r="I86" s="30" t="s">
        <v>44</v>
      </c>
      <c r="J86" s="35" t="str">
        <f>E26</f>
        <v xml:space="preserve"> </v>
      </c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0.32" customHeight="1">
      <c r="A87" s="37"/>
      <c r="B87" s="38"/>
      <c r="C87" s="37"/>
      <c r="D87" s="37"/>
      <c r="E87" s="37"/>
      <c r="F87" s="37"/>
      <c r="G87" s="37"/>
      <c r="H87" s="37"/>
      <c r="I87" s="37"/>
      <c r="J87" s="37"/>
      <c r="K87" s="37"/>
      <c r="L87" s="12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11" customFormat="1" ht="29.28" customHeight="1">
      <c r="A88" s="147"/>
      <c r="B88" s="148"/>
      <c r="C88" s="149" t="s">
        <v>138</v>
      </c>
      <c r="D88" s="150" t="s">
        <v>67</v>
      </c>
      <c r="E88" s="150" t="s">
        <v>63</v>
      </c>
      <c r="F88" s="150" t="s">
        <v>64</v>
      </c>
      <c r="G88" s="150" t="s">
        <v>139</v>
      </c>
      <c r="H88" s="150" t="s">
        <v>140</v>
      </c>
      <c r="I88" s="150" t="s">
        <v>141</v>
      </c>
      <c r="J88" s="151" t="s">
        <v>132</v>
      </c>
      <c r="K88" s="152" t="s">
        <v>142</v>
      </c>
      <c r="L88" s="153"/>
      <c r="M88" s="79" t="s">
        <v>3</v>
      </c>
      <c r="N88" s="80" t="s">
        <v>52</v>
      </c>
      <c r="O88" s="80" t="s">
        <v>143</v>
      </c>
      <c r="P88" s="80" t="s">
        <v>144</v>
      </c>
      <c r="Q88" s="80" t="s">
        <v>145</v>
      </c>
      <c r="R88" s="80" t="s">
        <v>146</v>
      </c>
      <c r="S88" s="80" t="s">
        <v>147</v>
      </c>
      <c r="T88" s="81" t="s">
        <v>148</v>
      </c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</row>
    <row r="89" s="2" customFormat="1" ht="22.8" customHeight="1">
      <c r="A89" s="37"/>
      <c r="B89" s="38"/>
      <c r="C89" s="86" t="s">
        <v>149</v>
      </c>
      <c r="D89" s="37"/>
      <c r="E89" s="37"/>
      <c r="F89" s="37"/>
      <c r="G89" s="37"/>
      <c r="H89" s="37"/>
      <c r="I89" s="37"/>
      <c r="J89" s="154">
        <f>BK89</f>
        <v>0</v>
      </c>
      <c r="K89" s="37"/>
      <c r="L89" s="38"/>
      <c r="M89" s="82"/>
      <c r="N89" s="67"/>
      <c r="O89" s="83"/>
      <c r="P89" s="155">
        <f>P90</f>
        <v>0</v>
      </c>
      <c r="Q89" s="83"/>
      <c r="R89" s="155">
        <f>R90</f>
        <v>0</v>
      </c>
      <c r="S89" s="83"/>
      <c r="T89" s="156">
        <f>T90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T89" s="17" t="s">
        <v>81</v>
      </c>
      <c r="AU89" s="17" t="s">
        <v>133</v>
      </c>
      <c r="BK89" s="157">
        <f>BK90</f>
        <v>0</v>
      </c>
    </row>
    <row r="90" s="12" customFormat="1" ht="25.92" customHeight="1">
      <c r="A90" s="12"/>
      <c r="B90" s="158"/>
      <c r="C90" s="12"/>
      <c r="D90" s="159" t="s">
        <v>81</v>
      </c>
      <c r="E90" s="160" t="s">
        <v>550</v>
      </c>
      <c r="F90" s="160" t="s">
        <v>551</v>
      </c>
      <c r="G90" s="12"/>
      <c r="H90" s="12"/>
      <c r="I90" s="161"/>
      <c r="J90" s="162">
        <f>BK90</f>
        <v>0</v>
      </c>
      <c r="K90" s="12"/>
      <c r="L90" s="158"/>
      <c r="M90" s="163"/>
      <c r="N90" s="164"/>
      <c r="O90" s="164"/>
      <c r="P90" s="165">
        <f>P91+P97+P102</f>
        <v>0</v>
      </c>
      <c r="Q90" s="164"/>
      <c r="R90" s="165">
        <f>R91+R97+R102</f>
        <v>0</v>
      </c>
      <c r="S90" s="164"/>
      <c r="T90" s="166">
        <f>T91+T97+T102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59" t="s">
        <v>182</v>
      </c>
      <c r="AT90" s="167" t="s">
        <v>81</v>
      </c>
      <c r="AU90" s="167" t="s">
        <v>82</v>
      </c>
      <c r="AY90" s="159" t="s">
        <v>152</v>
      </c>
      <c r="BK90" s="168">
        <f>BK91+BK97+BK102</f>
        <v>0</v>
      </c>
    </row>
    <row r="91" s="12" customFormat="1" ht="22.8" customHeight="1">
      <c r="A91" s="12"/>
      <c r="B91" s="158"/>
      <c r="C91" s="12"/>
      <c r="D91" s="159" t="s">
        <v>81</v>
      </c>
      <c r="E91" s="169" t="s">
        <v>552</v>
      </c>
      <c r="F91" s="169" t="s">
        <v>553</v>
      </c>
      <c r="G91" s="12"/>
      <c r="H91" s="12"/>
      <c r="I91" s="161"/>
      <c r="J91" s="170">
        <f>BK91</f>
        <v>0</v>
      </c>
      <c r="K91" s="12"/>
      <c r="L91" s="158"/>
      <c r="M91" s="163"/>
      <c r="N91" s="164"/>
      <c r="O91" s="164"/>
      <c r="P91" s="165">
        <f>SUM(P92:P96)</f>
        <v>0</v>
      </c>
      <c r="Q91" s="164"/>
      <c r="R91" s="165">
        <f>SUM(R92:R96)</f>
        <v>0</v>
      </c>
      <c r="S91" s="164"/>
      <c r="T91" s="166">
        <f>SUM(T92:T96)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59" t="s">
        <v>182</v>
      </c>
      <c r="AT91" s="167" t="s">
        <v>81</v>
      </c>
      <c r="AU91" s="167" t="s">
        <v>89</v>
      </c>
      <c r="AY91" s="159" t="s">
        <v>152</v>
      </c>
      <c r="BK91" s="168">
        <f>SUM(BK92:BK96)</f>
        <v>0</v>
      </c>
    </row>
    <row r="92" s="2" customFormat="1" ht="16.5" customHeight="1">
      <c r="A92" s="37"/>
      <c r="B92" s="171"/>
      <c r="C92" s="172" t="s">
        <v>89</v>
      </c>
      <c r="D92" s="172" t="s">
        <v>154</v>
      </c>
      <c r="E92" s="173" t="s">
        <v>554</v>
      </c>
      <c r="F92" s="174" t="s">
        <v>553</v>
      </c>
      <c r="G92" s="175" t="s">
        <v>555</v>
      </c>
      <c r="H92" s="176">
        <v>1</v>
      </c>
      <c r="I92" s="177"/>
      <c r="J92" s="178">
        <f>ROUND(I92*H92,2)</f>
        <v>0</v>
      </c>
      <c r="K92" s="179"/>
      <c r="L92" s="38"/>
      <c r="M92" s="180" t="s">
        <v>3</v>
      </c>
      <c r="N92" s="181" t="s">
        <v>53</v>
      </c>
      <c r="O92" s="71"/>
      <c r="P92" s="182">
        <f>O92*H92</f>
        <v>0</v>
      </c>
      <c r="Q92" s="182">
        <v>0</v>
      </c>
      <c r="R92" s="182">
        <f>Q92*H92</f>
        <v>0</v>
      </c>
      <c r="S92" s="182">
        <v>0</v>
      </c>
      <c r="T92" s="183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4" t="s">
        <v>556</v>
      </c>
      <c r="AT92" s="184" t="s">
        <v>154</v>
      </c>
      <c r="AU92" s="184" t="s">
        <v>22</v>
      </c>
      <c r="AY92" s="17" t="s">
        <v>152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17" t="s">
        <v>89</v>
      </c>
      <c r="BK92" s="185">
        <f>ROUND(I92*H92,2)</f>
        <v>0</v>
      </c>
      <c r="BL92" s="17" t="s">
        <v>556</v>
      </c>
      <c r="BM92" s="184" t="s">
        <v>854</v>
      </c>
    </row>
    <row r="93" s="2" customFormat="1">
      <c r="A93" s="37"/>
      <c r="B93" s="38"/>
      <c r="C93" s="37"/>
      <c r="D93" s="186" t="s">
        <v>160</v>
      </c>
      <c r="E93" s="37"/>
      <c r="F93" s="187" t="s">
        <v>558</v>
      </c>
      <c r="G93" s="37"/>
      <c r="H93" s="37"/>
      <c r="I93" s="188"/>
      <c r="J93" s="37"/>
      <c r="K93" s="37"/>
      <c r="L93" s="38"/>
      <c r="M93" s="189"/>
      <c r="N93" s="190"/>
      <c r="O93" s="71"/>
      <c r="P93" s="71"/>
      <c r="Q93" s="71"/>
      <c r="R93" s="71"/>
      <c r="S93" s="71"/>
      <c r="T93" s="72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T93" s="17" t="s">
        <v>160</v>
      </c>
      <c r="AU93" s="17" t="s">
        <v>22</v>
      </c>
    </row>
    <row r="94" s="2" customFormat="1">
      <c r="A94" s="37"/>
      <c r="B94" s="38"/>
      <c r="C94" s="37"/>
      <c r="D94" s="191" t="s">
        <v>162</v>
      </c>
      <c r="E94" s="37"/>
      <c r="F94" s="192" t="s">
        <v>855</v>
      </c>
      <c r="G94" s="37"/>
      <c r="H94" s="37"/>
      <c r="I94" s="188"/>
      <c r="J94" s="37"/>
      <c r="K94" s="37"/>
      <c r="L94" s="38"/>
      <c r="M94" s="189"/>
      <c r="N94" s="190"/>
      <c r="O94" s="71"/>
      <c r="P94" s="71"/>
      <c r="Q94" s="71"/>
      <c r="R94" s="71"/>
      <c r="S94" s="71"/>
      <c r="T94" s="72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7" t="s">
        <v>162</v>
      </c>
      <c r="AU94" s="17" t="s">
        <v>22</v>
      </c>
    </row>
    <row r="95" s="13" customFormat="1">
      <c r="A95" s="13"/>
      <c r="B95" s="193"/>
      <c r="C95" s="13"/>
      <c r="D95" s="191" t="s">
        <v>164</v>
      </c>
      <c r="E95" s="194" t="s">
        <v>3</v>
      </c>
      <c r="F95" s="195" t="s">
        <v>89</v>
      </c>
      <c r="G95" s="13"/>
      <c r="H95" s="196">
        <v>1</v>
      </c>
      <c r="I95" s="197"/>
      <c r="J95" s="13"/>
      <c r="K95" s="13"/>
      <c r="L95" s="193"/>
      <c r="M95" s="198"/>
      <c r="N95" s="199"/>
      <c r="O95" s="199"/>
      <c r="P95" s="199"/>
      <c r="Q95" s="199"/>
      <c r="R95" s="199"/>
      <c r="S95" s="199"/>
      <c r="T95" s="200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194" t="s">
        <v>164</v>
      </c>
      <c r="AU95" s="194" t="s">
        <v>22</v>
      </c>
      <c r="AV95" s="13" t="s">
        <v>22</v>
      </c>
      <c r="AW95" s="13" t="s">
        <v>43</v>
      </c>
      <c r="AX95" s="13" t="s">
        <v>82</v>
      </c>
      <c r="AY95" s="194" t="s">
        <v>152</v>
      </c>
    </row>
    <row r="96" s="14" customFormat="1">
      <c r="A96" s="14"/>
      <c r="B96" s="201"/>
      <c r="C96" s="14"/>
      <c r="D96" s="191" t="s">
        <v>164</v>
      </c>
      <c r="E96" s="202" t="s">
        <v>3</v>
      </c>
      <c r="F96" s="203" t="s">
        <v>166</v>
      </c>
      <c r="G96" s="14"/>
      <c r="H96" s="204">
        <v>1</v>
      </c>
      <c r="I96" s="205"/>
      <c r="J96" s="14"/>
      <c r="K96" s="14"/>
      <c r="L96" s="201"/>
      <c r="M96" s="206"/>
      <c r="N96" s="207"/>
      <c r="O96" s="207"/>
      <c r="P96" s="207"/>
      <c r="Q96" s="207"/>
      <c r="R96" s="207"/>
      <c r="S96" s="207"/>
      <c r="T96" s="20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02" t="s">
        <v>164</v>
      </c>
      <c r="AU96" s="202" t="s">
        <v>22</v>
      </c>
      <c r="AV96" s="14" t="s">
        <v>158</v>
      </c>
      <c r="AW96" s="14" t="s">
        <v>43</v>
      </c>
      <c r="AX96" s="14" t="s">
        <v>89</v>
      </c>
      <c r="AY96" s="202" t="s">
        <v>152</v>
      </c>
    </row>
    <row r="97" s="12" customFormat="1" ht="22.8" customHeight="1">
      <c r="A97" s="12"/>
      <c r="B97" s="158"/>
      <c r="C97" s="12"/>
      <c r="D97" s="159" t="s">
        <v>81</v>
      </c>
      <c r="E97" s="169" t="s">
        <v>560</v>
      </c>
      <c r="F97" s="169" t="s">
        <v>561</v>
      </c>
      <c r="G97" s="12"/>
      <c r="H97" s="12"/>
      <c r="I97" s="161"/>
      <c r="J97" s="170">
        <f>BK97</f>
        <v>0</v>
      </c>
      <c r="K97" s="12"/>
      <c r="L97" s="158"/>
      <c r="M97" s="163"/>
      <c r="N97" s="164"/>
      <c r="O97" s="164"/>
      <c r="P97" s="165">
        <f>SUM(P98:P101)</f>
        <v>0</v>
      </c>
      <c r="Q97" s="164"/>
      <c r="R97" s="165">
        <f>SUM(R98:R101)</f>
        <v>0</v>
      </c>
      <c r="S97" s="164"/>
      <c r="T97" s="166">
        <f>SUM(T98:T101)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159" t="s">
        <v>182</v>
      </c>
      <c r="AT97" s="167" t="s">
        <v>81</v>
      </c>
      <c r="AU97" s="167" t="s">
        <v>89</v>
      </c>
      <c r="AY97" s="159" t="s">
        <v>152</v>
      </c>
      <c r="BK97" s="168">
        <f>SUM(BK98:BK101)</f>
        <v>0</v>
      </c>
    </row>
    <row r="98" s="2" customFormat="1" ht="16.5" customHeight="1">
      <c r="A98" s="37"/>
      <c r="B98" s="171"/>
      <c r="C98" s="172" t="s">
        <v>22</v>
      </c>
      <c r="D98" s="172" t="s">
        <v>154</v>
      </c>
      <c r="E98" s="173" t="s">
        <v>562</v>
      </c>
      <c r="F98" s="174" t="s">
        <v>563</v>
      </c>
      <c r="G98" s="175" t="s">
        <v>259</v>
      </c>
      <c r="H98" s="176">
        <v>4</v>
      </c>
      <c r="I98" s="177"/>
      <c r="J98" s="178">
        <f>ROUND(I98*H98,2)</f>
        <v>0</v>
      </c>
      <c r="K98" s="179"/>
      <c r="L98" s="38"/>
      <c r="M98" s="180" t="s">
        <v>3</v>
      </c>
      <c r="N98" s="181" t="s">
        <v>53</v>
      </c>
      <c r="O98" s="71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4" t="s">
        <v>556</v>
      </c>
      <c r="AT98" s="184" t="s">
        <v>154</v>
      </c>
      <c r="AU98" s="184" t="s">
        <v>22</v>
      </c>
      <c r="AY98" s="17" t="s">
        <v>152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7" t="s">
        <v>89</v>
      </c>
      <c r="BK98" s="185">
        <f>ROUND(I98*H98,2)</f>
        <v>0</v>
      </c>
      <c r="BL98" s="17" t="s">
        <v>556</v>
      </c>
      <c r="BM98" s="184" t="s">
        <v>856</v>
      </c>
    </row>
    <row r="99" s="2" customFormat="1">
      <c r="A99" s="37"/>
      <c r="B99" s="38"/>
      <c r="C99" s="37"/>
      <c r="D99" s="186" t="s">
        <v>160</v>
      </c>
      <c r="E99" s="37"/>
      <c r="F99" s="187" t="s">
        <v>565</v>
      </c>
      <c r="G99" s="37"/>
      <c r="H99" s="37"/>
      <c r="I99" s="188"/>
      <c r="J99" s="37"/>
      <c r="K99" s="37"/>
      <c r="L99" s="38"/>
      <c r="M99" s="189"/>
      <c r="N99" s="190"/>
      <c r="O99" s="71"/>
      <c r="P99" s="71"/>
      <c r="Q99" s="71"/>
      <c r="R99" s="71"/>
      <c r="S99" s="71"/>
      <c r="T99" s="72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T99" s="17" t="s">
        <v>160</v>
      </c>
      <c r="AU99" s="17" t="s">
        <v>22</v>
      </c>
    </row>
    <row r="100" s="2" customFormat="1" ht="16.5" customHeight="1">
      <c r="A100" s="37"/>
      <c r="B100" s="171"/>
      <c r="C100" s="172" t="s">
        <v>170</v>
      </c>
      <c r="D100" s="172" t="s">
        <v>154</v>
      </c>
      <c r="E100" s="173" t="s">
        <v>566</v>
      </c>
      <c r="F100" s="174" t="s">
        <v>567</v>
      </c>
      <c r="G100" s="175" t="s">
        <v>555</v>
      </c>
      <c r="H100" s="176">
        <v>1</v>
      </c>
      <c r="I100" s="177"/>
      <c r="J100" s="178">
        <f>ROUND(I100*H100,2)</f>
        <v>0</v>
      </c>
      <c r="K100" s="179"/>
      <c r="L100" s="38"/>
      <c r="M100" s="180" t="s">
        <v>3</v>
      </c>
      <c r="N100" s="181" t="s">
        <v>53</v>
      </c>
      <c r="O100" s="71"/>
      <c r="P100" s="182">
        <f>O100*H100</f>
        <v>0</v>
      </c>
      <c r="Q100" s="182">
        <v>0</v>
      </c>
      <c r="R100" s="182">
        <f>Q100*H100</f>
        <v>0</v>
      </c>
      <c r="S100" s="182">
        <v>0</v>
      </c>
      <c r="T100" s="183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4" t="s">
        <v>556</v>
      </c>
      <c r="AT100" s="184" t="s">
        <v>154</v>
      </c>
      <c r="AU100" s="184" t="s">
        <v>22</v>
      </c>
      <c r="AY100" s="17" t="s">
        <v>152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17" t="s">
        <v>89</v>
      </c>
      <c r="BK100" s="185">
        <f>ROUND(I100*H100,2)</f>
        <v>0</v>
      </c>
      <c r="BL100" s="17" t="s">
        <v>556</v>
      </c>
      <c r="BM100" s="184" t="s">
        <v>857</v>
      </c>
    </row>
    <row r="101" s="2" customFormat="1">
      <c r="A101" s="37"/>
      <c r="B101" s="38"/>
      <c r="C101" s="37"/>
      <c r="D101" s="186" t="s">
        <v>160</v>
      </c>
      <c r="E101" s="37"/>
      <c r="F101" s="187" t="s">
        <v>569</v>
      </c>
      <c r="G101" s="37"/>
      <c r="H101" s="37"/>
      <c r="I101" s="188"/>
      <c r="J101" s="37"/>
      <c r="K101" s="37"/>
      <c r="L101" s="38"/>
      <c r="M101" s="189"/>
      <c r="N101" s="190"/>
      <c r="O101" s="71"/>
      <c r="P101" s="71"/>
      <c r="Q101" s="71"/>
      <c r="R101" s="71"/>
      <c r="S101" s="71"/>
      <c r="T101" s="72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T101" s="17" t="s">
        <v>160</v>
      </c>
      <c r="AU101" s="17" t="s">
        <v>22</v>
      </c>
    </row>
    <row r="102" s="12" customFormat="1" ht="22.8" customHeight="1">
      <c r="A102" s="12"/>
      <c r="B102" s="158"/>
      <c r="C102" s="12"/>
      <c r="D102" s="159" t="s">
        <v>81</v>
      </c>
      <c r="E102" s="169" t="s">
        <v>570</v>
      </c>
      <c r="F102" s="169" t="s">
        <v>571</v>
      </c>
      <c r="G102" s="12"/>
      <c r="H102" s="12"/>
      <c r="I102" s="161"/>
      <c r="J102" s="170">
        <f>BK102</f>
        <v>0</v>
      </c>
      <c r="K102" s="12"/>
      <c r="L102" s="158"/>
      <c r="M102" s="163"/>
      <c r="N102" s="164"/>
      <c r="O102" s="164"/>
      <c r="P102" s="165">
        <f>SUM(P103:P107)</f>
        <v>0</v>
      </c>
      <c r="Q102" s="164"/>
      <c r="R102" s="165">
        <f>SUM(R103:R107)</f>
        <v>0</v>
      </c>
      <c r="S102" s="164"/>
      <c r="T102" s="166">
        <f>SUM(T103:T107)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59" t="s">
        <v>182</v>
      </c>
      <c r="AT102" s="167" t="s">
        <v>81</v>
      </c>
      <c r="AU102" s="167" t="s">
        <v>89</v>
      </c>
      <c r="AY102" s="159" t="s">
        <v>152</v>
      </c>
      <c r="BK102" s="168">
        <f>SUM(BK103:BK107)</f>
        <v>0</v>
      </c>
    </row>
    <row r="103" s="2" customFormat="1" ht="16.5" customHeight="1">
      <c r="A103" s="37"/>
      <c r="B103" s="171"/>
      <c r="C103" s="172" t="s">
        <v>158</v>
      </c>
      <c r="D103" s="172" t="s">
        <v>154</v>
      </c>
      <c r="E103" s="173" t="s">
        <v>572</v>
      </c>
      <c r="F103" s="174" t="s">
        <v>573</v>
      </c>
      <c r="G103" s="175" t="s">
        <v>555</v>
      </c>
      <c r="H103" s="176">
        <v>1</v>
      </c>
      <c r="I103" s="177"/>
      <c r="J103" s="178">
        <f>ROUND(I103*H103,2)</f>
        <v>0</v>
      </c>
      <c r="K103" s="179"/>
      <c r="L103" s="38"/>
      <c r="M103" s="180" t="s">
        <v>3</v>
      </c>
      <c r="N103" s="181" t="s">
        <v>53</v>
      </c>
      <c r="O103" s="71"/>
      <c r="P103" s="182">
        <f>O103*H103</f>
        <v>0</v>
      </c>
      <c r="Q103" s="182">
        <v>0</v>
      </c>
      <c r="R103" s="182">
        <f>Q103*H103</f>
        <v>0</v>
      </c>
      <c r="S103" s="182">
        <v>0</v>
      </c>
      <c r="T103" s="183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4" t="s">
        <v>556</v>
      </c>
      <c r="AT103" s="184" t="s">
        <v>154</v>
      </c>
      <c r="AU103" s="184" t="s">
        <v>22</v>
      </c>
      <c r="AY103" s="17" t="s">
        <v>152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7" t="s">
        <v>89</v>
      </c>
      <c r="BK103" s="185">
        <f>ROUND(I103*H103,2)</f>
        <v>0</v>
      </c>
      <c r="BL103" s="17" t="s">
        <v>556</v>
      </c>
      <c r="BM103" s="184" t="s">
        <v>858</v>
      </c>
    </row>
    <row r="104" s="2" customFormat="1">
      <c r="A104" s="37"/>
      <c r="B104" s="38"/>
      <c r="C104" s="37"/>
      <c r="D104" s="186" t="s">
        <v>160</v>
      </c>
      <c r="E104" s="37"/>
      <c r="F104" s="187" t="s">
        <v>575</v>
      </c>
      <c r="G104" s="37"/>
      <c r="H104" s="37"/>
      <c r="I104" s="188"/>
      <c r="J104" s="37"/>
      <c r="K104" s="37"/>
      <c r="L104" s="38"/>
      <c r="M104" s="189"/>
      <c r="N104" s="190"/>
      <c r="O104" s="71"/>
      <c r="P104" s="71"/>
      <c r="Q104" s="71"/>
      <c r="R104" s="71"/>
      <c r="S104" s="71"/>
      <c r="T104" s="72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7" t="s">
        <v>160</v>
      </c>
      <c r="AU104" s="17" t="s">
        <v>22</v>
      </c>
    </row>
    <row r="105" s="2" customFormat="1">
      <c r="A105" s="37"/>
      <c r="B105" s="38"/>
      <c r="C105" s="37"/>
      <c r="D105" s="191" t="s">
        <v>162</v>
      </c>
      <c r="E105" s="37"/>
      <c r="F105" s="192" t="s">
        <v>859</v>
      </c>
      <c r="G105" s="37"/>
      <c r="H105" s="37"/>
      <c r="I105" s="188"/>
      <c r="J105" s="37"/>
      <c r="K105" s="37"/>
      <c r="L105" s="38"/>
      <c r="M105" s="189"/>
      <c r="N105" s="190"/>
      <c r="O105" s="71"/>
      <c r="P105" s="71"/>
      <c r="Q105" s="71"/>
      <c r="R105" s="71"/>
      <c r="S105" s="71"/>
      <c r="T105" s="72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T105" s="17" t="s">
        <v>162</v>
      </c>
      <c r="AU105" s="17" t="s">
        <v>22</v>
      </c>
    </row>
    <row r="106" s="13" customFormat="1">
      <c r="A106" s="13"/>
      <c r="B106" s="193"/>
      <c r="C106" s="13"/>
      <c r="D106" s="191" t="s">
        <v>164</v>
      </c>
      <c r="E106" s="194" t="s">
        <v>3</v>
      </c>
      <c r="F106" s="195" t="s">
        <v>89</v>
      </c>
      <c r="G106" s="13"/>
      <c r="H106" s="196">
        <v>1</v>
      </c>
      <c r="I106" s="197"/>
      <c r="J106" s="13"/>
      <c r="K106" s="13"/>
      <c r="L106" s="193"/>
      <c r="M106" s="198"/>
      <c r="N106" s="199"/>
      <c r="O106" s="199"/>
      <c r="P106" s="199"/>
      <c r="Q106" s="199"/>
      <c r="R106" s="199"/>
      <c r="S106" s="199"/>
      <c r="T106" s="200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94" t="s">
        <v>164</v>
      </c>
      <c r="AU106" s="194" t="s">
        <v>22</v>
      </c>
      <c r="AV106" s="13" t="s">
        <v>22</v>
      </c>
      <c r="AW106" s="13" t="s">
        <v>43</v>
      </c>
      <c r="AX106" s="13" t="s">
        <v>82</v>
      </c>
      <c r="AY106" s="194" t="s">
        <v>152</v>
      </c>
    </row>
    <row r="107" s="14" customFormat="1">
      <c r="A107" s="14"/>
      <c r="B107" s="201"/>
      <c r="C107" s="14"/>
      <c r="D107" s="191" t="s">
        <v>164</v>
      </c>
      <c r="E107" s="202" t="s">
        <v>3</v>
      </c>
      <c r="F107" s="203" t="s">
        <v>166</v>
      </c>
      <c r="G107" s="14"/>
      <c r="H107" s="204">
        <v>1</v>
      </c>
      <c r="I107" s="205"/>
      <c r="J107" s="14"/>
      <c r="K107" s="14"/>
      <c r="L107" s="201"/>
      <c r="M107" s="209"/>
      <c r="N107" s="210"/>
      <c r="O107" s="210"/>
      <c r="P107" s="210"/>
      <c r="Q107" s="210"/>
      <c r="R107" s="210"/>
      <c r="S107" s="210"/>
      <c r="T107" s="211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02" t="s">
        <v>164</v>
      </c>
      <c r="AU107" s="202" t="s">
        <v>22</v>
      </c>
      <c r="AV107" s="14" t="s">
        <v>158</v>
      </c>
      <c r="AW107" s="14" t="s">
        <v>43</v>
      </c>
      <c r="AX107" s="14" t="s">
        <v>89</v>
      </c>
      <c r="AY107" s="202" t="s">
        <v>152</v>
      </c>
    </row>
    <row r="108" s="2" customFormat="1" ht="6.96" customHeight="1">
      <c r="A108" s="37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38"/>
      <c r="M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</sheetData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7:H77"/>
    <mergeCell ref="E79:H79"/>
    <mergeCell ref="E81:H81"/>
    <mergeCell ref="L2:V2"/>
  </mergeCells>
  <hyperlinks>
    <hyperlink ref="F93" r:id="rId1" display="https://podminky.urs.cz/item/CS_URS_2021_01/030001000"/>
    <hyperlink ref="F99" r:id="rId2" display="https://podminky.urs.cz/item/CS_URS_2021_01/043134000"/>
    <hyperlink ref="F101" r:id="rId3" display="https://podminky.urs.cz/item/CS_URS_2021_01/045203000"/>
    <hyperlink ref="F104" r:id="rId4" display="https://podminky.urs.cz/item/CS_URS_2021_01/072002000"/>
  </hyperlinks>
  <pageMargins left="0.39375" right="0.39375" top="0.39375" bottom="0.39375" header="0" footer="0"/>
  <pageSetup orientation="portrait" blackAndWhite="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114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1" customFormat="1" ht="12" customHeight="1">
      <c r="B8" s="20"/>
      <c r="D8" s="30" t="s">
        <v>126</v>
      </c>
      <c r="L8" s="20"/>
    </row>
    <row r="9" s="2" customFormat="1" ht="16.5" customHeight="1">
      <c r="A9" s="37"/>
      <c r="B9" s="38"/>
      <c r="C9" s="37"/>
      <c r="D9" s="37"/>
      <c r="E9" s="121" t="s">
        <v>860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0" t="s">
        <v>128</v>
      </c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38"/>
      <c r="C11" s="37"/>
      <c r="D11" s="37"/>
      <c r="E11" s="61" t="s">
        <v>861</v>
      </c>
      <c r="F11" s="37"/>
      <c r="G11" s="37"/>
      <c r="H11" s="37"/>
      <c r="I11" s="37"/>
      <c r="J11" s="37"/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38"/>
      <c r="C13" s="37"/>
      <c r="D13" s="30" t="s">
        <v>19</v>
      </c>
      <c r="E13" s="37"/>
      <c r="F13" s="25" t="s">
        <v>20</v>
      </c>
      <c r="G13" s="37"/>
      <c r="H13" s="37"/>
      <c r="I13" s="30" t="s">
        <v>21</v>
      </c>
      <c r="J13" s="25" t="s">
        <v>22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23</v>
      </c>
      <c r="E14" s="37"/>
      <c r="F14" s="25" t="s">
        <v>24</v>
      </c>
      <c r="G14" s="37"/>
      <c r="H14" s="37"/>
      <c r="I14" s="30" t="s">
        <v>25</v>
      </c>
      <c r="J14" s="63" t="str">
        <f>'Rekapitulace stavby'!AN8</f>
        <v>4. 10. 2021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21.84" customHeight="1">
      <c r="A15" s="37"/>
      <c r="B15" s="38"/>
      <c r="C15" s="37"/>
      <c r="D15" s="24" t="s">
        <v>27</v>
      </c>
      <c r="E15" s="37"/>
      <c r="F15" s="32" t="s">
        <v>28</v>
      </c>
      <c r="G15" s="37"/>
      <c r="H15" s="37"/>
      <c r="I15" s="24" t="s">
        <v>29</v>
      </c>
      <c r="J15" s="32" t="s">
        <v>30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38"/>
      <c r="C16" s="37"/>
      <c r="D16" s="30" t="s">
        <v>31</v>
      </c>
      <c r="E16" s="37"/>
      <c r="F16" s="37"/>
      <c r="G16" s="37"/>
      <c r="H16" s="37"/>
      <c r="I16" s="30" t="s">
        <v>32</v>
      </c>
      <c r="J16" s="25" t="s">
        <v>33</v>
      </c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38"/>
      <c r="C17" s="37"/>
      <c r="D17" s="37"/>
      <c r="E17" s="25" t="s">
        <v>34</v>
      </c>
      <c r="F17" s="37"/>
      <c r="G17" s="37"/>
      <c r="H17" s="37"/>
      <c r="I17" s="30" t="s">
        <v>35</v>
      </c>
      <c r="J17" s="25" t="s">
        <v>36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38"/>
      <c r="C19" s="37"/>
      <c r="D19" s="30" t="s">
        <v>37</v>
      </c>
      <c r="E19" s="37"/>
      <c r="F19" s="37"/>
      <c r="G19" s="37"/>
      <c r="H19" s="37"/>
      <c r="I19" s="30" t="s">
        <v>32</v>
      </c>
      <c r="J19" s="31" t="str">
        <f>'Rekapitulace stavby'!AN13</f>
        <v>Vyplň údaj</v>
      </c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38"/>
      <c r="C20" s="37"/>
      <c r="D20" s="37"/>
      <c r="E20" s="31" t="str">
        <f>'Rekapitulace stavby'!E14</f>
        <v>Vyplň údaj</v>
      </c>
      <c r="F20" s="25"/>
      <c r="G20" s="25"/>
      <c r="H20" s="25"/>
      <c r="I20" s="30" t="s">
        <v>35</v>
      </c>
      <c r="J20" s="31" t="str">
        <f>'Rekapitulace stavby'!AN14</f>
        <v>Vyplň údaj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38"/>
      <c r="C22" s="37"/>
      <c r="D22" s="30" t="s">
        <v>39</v>
      </c>
      <c r="E22" s="37"/>
      <c r="F22" s="37"/>
      <c r="G22" s="37"/>
      <c r="H22" s="37"/>
      <c r="I22" s="30" t="s">
        <v>32</v>
      </c>
      <c r="J22" s="25" t="s">
        <v>40</v>
      </c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38"/>
      <c r="C23" s="37"/>
      <c r="D23" s="37"/>
      <c r="E23" s="25" t="s">
        <v>41</v>
      </c>
      <c r="F23" s="37"/>
      <c r="G23" s="37"/>
      <c r="H23" s="37"/>
      <c r="I23" s="30" t="s">
        <v>35</v>
      </c>
      <c r="J23" s="25" t="s">
        <v>42</v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38"/>
      <c r="C25" s="37"/>
      <c r="D25" s="30" t="s">
        <v>44</v>
      </c>
      <c r="E25" s="37"/>
      <c r="F25" s="37"/>
      <c r="G25" s="37"/>
      <c r="H25" s="37"/>
      <c r="I25" s="30" t="s">
        <v>32</v>
      </c>
      <c r="J25" s="25" t="str">
        <f>IF('Rekapitulace stavby'!AN19="","",'Rekapitulace stavby'!AN19)</f>
        <v/>
      </c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38"/>
      <c r="C26" s="37"/>
      <c r="D26" s="37"/>
      <c r="E26" s="25" t="str">
        <f>IF('Rekapitulace stavby'!E20="","",'Rekapitulace stavby'!E20)</f>
        <v xml:space="preserve"> </v>
      </c>
      <c r="F26" s="37"/>
      <c r="G26" s="37"/>
      <c r="H26" s="37"/>
      <c r="I26" s="30" t="s">
        <v>35</v>
      </c>
      <c r="J26" s="25" t="str">
        <f>IF('Rekapitulace stavby'!AN20="","",'Rekapitulace stavby'!AN20)</f>
        <v/>
      </c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1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38"/>
      <c r="C28" s="37"/>
      <c r="D28" s="30" t="s">
        <v>46</v>
      </c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23"/>
      <c r="B29" s="124"/>
      <c r="C29" s="123"/>
      <c r="D29" s="123"/>
      <c r="E29" s="35" t="s">
        <v>3</v>
      </c>
      <c r="F29" s="35"/>
      <c r="G29" s="35"/>
      <c r="H29" s="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26" t="s">
        <v>48</v>
      </c>
      <c r="E32" s="37"/>
      <c r="F32" s="37"/>
      <c r="G32" s="37"/>
      <c r="H32" s="37"/>
      <c r="I32" s="37"/>
      <c r="J32" s="89">
        <f>ROUND(J90, 2)</f>
        <v>0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83"/>
      <c r="E33" s="83"/>
      <c r="F33" s="83"/>
      <c r="G33" s="83"/>
      <c r="H33" s="83"/>
      <c r="I33" s="83"/>
      <c r="J33" s="83"/>
      <c r="K33" s="83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50</v>
      </c>
      <c r="G34" s="37"/>
      <c r="H34" s="37"/>
      <c r="I34" s="42" t="s">
        <v>49</v>
      </c>
      <c r="J34" s="42" t="s">
        <v>51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27" t="s">
        <v>52</v>
      </c>
      <c r="E35" s="30" t="s">
        <v>53</v>
      </c>
      <c r="F35" s="128">
        <f>ROUND((SUM(BE90:BE314)),  2)</f>
        <v>0</v>
      </c>
      <c r="G35" s="37"/>
      <c r="H35" s="37"/>
      <c r="I35" s="129">
        <v>0.20999999999999999</v>
      </c>
      <c r="J35" s="128">
        <f>ROUND(((SUM(BE90:BE314))*I35),  2)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30" t="s">
        <v>54</v>
      </c>
      <c r="F36" s="128">
        <f>ROUND((SUM(BF90:BF314)),  2)</f>
        <v>0</v>
      </c>
      <c r="G36" s="37"/>
      <c r="H36" s="37"/>
      <c r="I36" s="129">
        <v>0.14999999999999999</v>
      </c>
      <c r="J36" s="128">
        <f>ROUND(((SUM(BF90:BF314))*I36),  2)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55</v>
      </c>
      <c r="F37" s="128">
        <f>ROUND((SUM(BG90:BG314)),  2)</f>
        <v>0</v>
      </c>
      <c r="G37" s="37"/>
      <c r="H37" s="37"/>
      <c r="I37" s="129">
        <v>0.20999999999999999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0" t="s">
        <v>56</v>
      </c>
      <c r="F38" s="128">
        <f>ROUND((SUM(BH90:BH314)),  2)</f>
        <v>0</v>
      </c>
      <c r="G38" s="37"/>
      <c r="H38" s="37"/>
      <c r="I38" s="129">
        <v>0.14999999999999999</v>
      </c>
      <c r="J38" s="128">
        <f>0</f>
        <v>0</v>
      </c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30" t="s">
        <v>57</v>
      </c>
      <c r="F39" s="128">
        <f>ROUND((SUM(BI90:BI314)),  2)</f>
        <v>0</v>
      </c>
      <c r="G39" s="37"/>
      <c r="H39" s="37"/>
      <c r="I39" s="129">
        <v>0</v>
      </c>
      <c r="J39" s="128">
        <f>0</f>
        <v>0</v>
      </c>
      <c r="K39" s="37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0"/>
      <c r="D41" s="131" t="s">
        <v>58</v>
      </c>
      <c r="E41" s="75"/>
      <c r="F41" s="75"/>
      <c r="G41" s="132" t="s">
        <v>59</v>
      </c>
      <c r="H41" s="133" t="s">
        <v>60</v>
      </c>
      <c r="I41" s="75"/>
      <c r="J41" s="134">
        <f>SUM(J32:J39)</f>
        <v>0</v>
      </c>
      <c r="K41" s="135"/>
      <c r="L41" s="12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2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hidden="1" s="2" customFormat="1" ht="6.96" customHeight="1">
      <c r="A46" s="3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24.96" customHeight="1">
      <c r="A47" s="37"/>
      <c r="B47" s="38"/>
      <c r="C47" s="21" t="s">
        <v>130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17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26.25" customHeight="1">
      <c r="A50" s="37"/>
      <c r="B50" s="38"/>
      <c r="C50" s="37"/>
      <c r="D50" s="37"/>
      <c r="E50" s="121" t="str">
        <f>E7</f>
        <v>Nový Bydžov - rekonstrukce ul. Metličanská II. a III. etapa A (vlevo ve směru staničení)</v>
      </c>
      <c r="F50" s="30"/>
      <c r="G50" s="30"/>
      <c r="H50" s="30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1" customFormat="1" ht="12" customHeight="1">
      <c r="B51" s="20"/>
      <c r="C51" s="30" t="s">
        <v>126</v>
      </c>
      <c r="L51" s="20"/>
    </row>
    <row r="52" hidden="1" s="2" customFormat="1" ht="16.5" customHeight="1">
      <c r="A52" s="37"/>
      <c r="B52" s="38"/>
      <c r="C52" s="37"/>
      <c r="D52" s="37"/>
      <c r="E52" s="121" t="s">
        <v>860</v>
      </c>
      <c r="F52" s="37"/>
      <c r="G52" s="37"/>
      <c r="H52" s="37"/>
      <c r="I52" s="37"/>
      <c r="J52" s="37"/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12" customHeight="1">
      <c r="A53" s="37"/>
      <c r="B53" s="38"/>
      <c r="C53" s="30" t="s">
        <v>128</v>
      </c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6.5" customHeight="1">
      <c r="A54" s="37"/>
      <c r="B54" s="38"/>
      <c r="C54" s="37"/>
      <c r="D54" s="37"/>
      <c r="E54" s="61" t="str">
        <f>E11</f>
        <v>2021_27_03_a - a - příprava území</v>
      </c>
      <c r="F54" s="37"/>
      <c r="G54" s="37"/>
      <c r="H54" s="37"/>
      <c r="I54" s="37"/>
      <c r="J54" s="37"/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6.96" customHeight="1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2" customHeight="1">
      <c r="A56" s="37"/>
      <c r="B56" s="38"/>
      <c r="C56" s="30" t="s">
        <v>23</v>
      </c>
      <c r="D56" s="37"/>
      <c r="E56" s="37"/>
      <c r="F56" s="25" t="str">
        <f>F14</f>
        <v>Nový Bydžov</v>
      </c>
      <c r="G56" s="37"/>
      <c r="H56" s="37"/>
      <c r="I56" s="30" t="s">
        <v>25</v>
      </c>
      <c r="J56" s="63" t="str">
        <f>IF(J14="","",J14)</f>
        <v>4. 10. 2021</v>
      </c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6.96" customHeight="1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5.15" customHeight="1">
      <c r="A58" s="37"/>
      <c r="B58" s="38"/>
      <c r="C58" s="30" t="s">
        <v>31</v>
      </c>
      <c r="D58" s="37"/>
      <c r="E58" s="37"/>
      <c r="F58" s="25" t="str">
        <f>E17</f>
        <v>Město Nový Bydžov</v>
      </c>
      <c r="G58" s="37"/>
      <c r="H58" s="37"/>
      <c r="I58" s="30" t="s">
        <v>39</v>
      </c>
      <c r="J58" s="35" t="str">
        <f>E23</f>
        <v>VIAPROJEKT s.r.o.</v>
      </c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15.15" customHeight="1">
      <c r="A59" s="37"/>
      <c r="B59" s="38"/>
      <c r="C59" s="30" t="s">
        <v>37</v>
      </c>
      <c r="D59" s="37"/>
      <c r="E59" s="37"/>
      <c r="F59" s="25" t="str">
        <f>IF(E20="","",E20)</f>
        <v>Vyplň údaj</v>
      </c>
      <c r="G59" s="37"/>
      <c r="H59" s="37"/>
      <c r="I59" s="30" t="s">
        <v>44</v>
      </c>
      <c r="J59" s="35" t="str">
        <f>E26</f>
        <v xml:space="preserve"> 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idden="1" s="2" customFormat="1" ht="10.32" customHeight="1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122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idden="1" s="2" customFormat="1" ht="29.28" customHeight="1">
      <c r="A61" s="37"/>
      <c r="B61" s="38"/>
      <c r="C61" s="136" t="s">
        <v>131</v>
      </c>
      <c r="D61" s="130"/>
      <c r="E61" s="130"/>
      <c r="F61" s="130"/>
      <c r="G61" s="130"/>
      <c r="H61" s="130"/>
      <c r="I61" s="130"/>
      <c r="J61" s="137" t="s">
        <v>132</v>
      </c>
      <c r="K61" s="130"/>
      <c r="L61" s="12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 s="2" customFormat="1" ht="10.32" customHeight="1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122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idden="1" s="2" customFormat="1" ht="22.8" customHeight="1">
      <c r="A63" s="37"/>
      <c r="B63" s="38"/>
      <c r="C63" s="138" t="s">
        <v>80</v>
      </c>
      <c r="D63" s="37"/>
      <c r="E63" s="37"/>
      <c r="F63" s="37"/>
      <c r="G63" s="37"/>
      <c r="H63" s="37"/>
      <c r="I63" s="37"/>
      <c r="J63" s="89">
        <f>J90</f>
        <v>0</v>
      </c>
      <c r="K63" s="37"/>
      <c r="L63" s="122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7" t="s">
        <v>133</v>
      </c>
    </row>
    <row r="64" hidden="1" s="9" customFormat="1" ht="24.96" customHeight="1">
      <c r="A64" s="9"/>
      <c r="B64" s="139"/>
      <c r="C64" s="9"/>
      <c r="D64" s="140" t="s">
        <v>134</v>
      </c>
      <c r="E64" s="141"/>
      <c r="F64" s="141"/>
      <c r="G64" s="141"/>
      <c r="H64" s="141"/>
      <c r="I64" s="141"/>
      <c r="J64" s="142">
        <f>J91</f>
        <v>0</v>
      </c>
      <c r="K64" s="9"/>
      <c r="L64" s="13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43"/>
      <c r="C65" s="10"/>
      <c r="D65" s="144" t="s">
        <v>135</v>
      </c>
      <c r="E65" s="145"/>
      <c r="F65" s="145"/>
      <c r="G65" s="145"/>
      <c r="H65" s="145"/>
      <c r="I65" s="145"/>
      <c r="J65" s="146">
        <f>J92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342</v>
      </c>
      <c r="E66" s="145"/>
      <c r="F66" s="145"/>
      <c r="G66" s="145"/>
      <c r="H66" s="145"/>
      <c r="I66" s="145"/>
      <c r="J66" s="146">
        <f>J207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43"/>
      <c r="C67" s="10"/>
      <c r="D67" s="144" t="s">
        <v>136</v>
      </c>
      <c r="E67" s="145"/>
      <c r="F67" s="145"/>
      <c r="G67" s="145"/>
      <c r="H67" s="145"/>
      <c r="I67" s="145"/>
      <c r="J67" s="146">
        <f>J244</f>
        <v>0</v>
      </c>
      <c r="K67" s="10"/>
      <c r="L67" s="14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43"/>
      <c r="C68" s="10"/>
      <c r="D68" s="144" t="s">
        <v>343</v>
      </c>
      <c r="E68" s="145"/>
      <c r="F68" s="145"/>
      <c r="G68" s="145"/>
      <c r="H68" s="145"/>
      <c r="I68" s="145"/>
      <c r="J68" s="146">
        <f>J310</f>
        <v>0</v>
      </c>
      <c r="K68" s="10"/>
      <c r="L68" s="14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2" customFormat="1" ht="21.84" customHeight="1">
      <c r="A69" s="37"/>
      <c r="B69" s="38"/>
      <c r="C69" s="37"/>
      <c r="D69" s="37"/>
      <c r="E69" s="37"/>
      <c r="F69" s="37"/>
      <c r="G69" s="37"/>
      <c r="H69" s="37"/>
      <c r="I69" s="37"/>
      <c r="J69" s="37"/>
      <c r="K69" s="37"/>
      <c r="L69" s="122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hidden="1" s="2" customFormat="1" ht="6.96" customHeight="1">
      <c r="A70" s="37"/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122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hidden="1"/>
    <row r="72" hidden="1"/>
    <row r="73" hidden="1"/>
    <row r="74" s="2" customFormat="1" ht="6.96" customHeight="1">
      <c r="A74" s="37"/>
      <c r="B74" s="56"/>
      <c r="C74" s="57"/>
      <c r="D74" s="57"/>
      <c r="E74" s="57"/>
      <c r="F74" s="57"/>
      <c r="G74" s="57"/>
      <c r="H74" s="57"/>
      <c r="I74" s="57"/>
      <c r="J74" s="57"/>
      <c r="K74" s="57"/>
      <c r="L74" s="122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24.96" customHeight="1">
      <c r="A75" s="37"/>
      <c r="B75" s="38"/>
      <c r="C75" s="21" t="s">
        <v>137</v>
      </c>
      <c r="D75" s="37"/>
      <c r="E75" s="37"/>
      <c r="F75" s="37"/>
      <c r="G75" s="37"/>
      <c r="H75" s="37"/>
      <c r="I75" s="37"/>
      <c r="J75" s="37"/>
      <c r="K75" s="37"/>
      <c r="L75" s="122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2" customHeight="1">
      <c r="A77" s="37"/>
      <c r="B77" s="38"/>
      <c r="C77" s="30" t="s">
        <v>17</v>
      </c>
      <c r="D77" s="37"/>
      <c r="E77" s="37"/>
      <c r="F77" s="37"/>
      <c r="G77" s="37"/>
      <c r="H77" s="37"/>
      <c r="I77" s="37"/>
      <c r="J77" s="37"/>
      <c r="K77" s="37"/>
      <c r="L77" s="12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26.25" customHeight="1">
      <c r="A78" s="37"/>
      <c r="B78" s="38"/>
      <c r="C78" s="37"/>
      <c r="D78" s="37"/>
      <c r="E78" s="121" t="str">
        <f>E7</f>
        <v>Nový Bydžov - rekonstrukce ul. Metličanská II. a III. etapa A (vlevo ve směru staničení)</v>
      </c>
      <c r="F78" s="30"/>
      <c r="G78" s="30"/>
      <c r="H78" s="30"/>
      <c r="I78" s="37"/>
      <c r="J78" s="37"/>
      <c r="K78" s="37"/>
      <c r="L78" s="122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1" customFormat="1" ht="12" customHeight="1">
      <c r="B79" s="20"/>
      <c r="C79" s="30" t="s">
        <v>126</v>
      </c>
      <c r="L79" s="20"/>
    </row>
    <row r="80" s="2" customFormat="1" ht="16.5" customHeight="1">
      <c r="A80" s="37"/>
      <c r="B80" s="38"/>
      <c r="C80" s="37"/>
      <c r="D80" s="37"/>
      <c r="E80" s="121" t="s">
        <v>860</v>
      </c>
      <c r="F80" s="37"/>
      <c r="G80" s="37"/>
      <c r="H80" s="37"/>
      <c r="I80" s="37"/>
      <c r="J80" s="37"/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2" customHeight="1">
      <c r="A81" s="37"/>
      <c r="B81" s="38"/>
      <c r="C81" s="30" t="s">
        <v>128</v>
      </c>
      <c r="D81" s="37"/>
      <c r="E81" s="37"/>
      <c r="F81" s="37"/>
      <c r="G81" s="37"/>
      <c r="H81" s="37"/>
      <c r="I81" s="37"/>
      <c r="J81" s="37"/>
      <c r="K81" s="37"/>
      <c r="L81" s="12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16.5" customHeight="1">
      <c r="A82" s="37"/>
      <c r="B82" s="38"/>
      <c r="C82" s="37"/>
      <c r="D82" s="37"/>
      <c r="E82" s="61" t="str">
        <f>E11</f>
        <v>2021_27_03_a - a - příprava území</v>
      </c>
      <c r="F82" s="37"/>
      <c r="G82" s="37"/>
      <c r="H82" s="37"/>
      <c r="I82" s="37"/>
      <c r="J82" s="37"/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0" t="s">
        <v>23</v>
      </c>
      <c r="D84" s="37"/>
      <c r="E84" s="37"/>
      <c r="F84" s="25" t="str">
        <f>F14</f>
        <v>Nový Bydžov</v>
      </c>
      <c r="G84" s="37"/>
      <c r="H84" s="37"/>
      <c r="I84" s="30" t="s">
        <v>25</v>
      </c>
      <c r="J84" s="63" t="str">
        <f>IF(J14="","",J14)</f>
        <v>4. 10. 2021</v>
      </c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6.96" customHeight="1">
      <c r="A85" s="37"/>
      <c r="B85" s="38"/>
      <c r="C85" s="37"/>
      <c r="D85" s="37"/>
      <c r="E85" s="37"/>
      <c r="F85" s="37"/>
      <c r="G85" s="37"/>
      <c r="H85" s="37"/>
      <c r="I85" s="37"/>
      <c r="J85" s="37"/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5.15" customHeight="1">
      <c r="A86" s="37"/>
      <c r="B86" s="38"/>
      <c r="C86" s="30" t="s">
        <v>31</v>
      </c>
      <c r="D86" s="37"/>
      <c r="E86" s="37"/>
      <c r="F86" s="25" t="str">
        <f>E17</f>
        <v>Město Nový Bydžov</v>
      </c>
      <c r="G86" s="37"/>
      <c r="H86" s="37"/>
      <c r="I86" s="30" t="s">
        <v>39</v>
      </c>
      <c r="J86" s="35" t="str">
        <f>E23</f>
        <v>VIAPROJEKT s.r.o.</v>
      </c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5.15" customHeight="1">
      <c r="A87" s="37"/>
      <c r="B87" s="38"/>
      <c r="C87" s="30" t="s">
        <v>37</v>
      </c>
      <c r="D87" s="37"/>
      <c r="E87" s="37"/>
      <c r="F87" s="25" t="str">
        <f>IF(E20="","",E20)</f>
        <v>Vyplň údaj</v>
      </c>
      <c r="G87" s="37"/>
      <c r="H87" s="37"/>
      <c r="I87" s="30" t="s">
        <v>44</v>
      </c>
      <c r="J87" s="35" t="str">
        <f>E26</f>
        <v xml:space="preserve"> </v>
      </c>
      <c r="K87" s="37"/>
      <c r="L87" s="12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0.32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12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11" customFormat="1" ht="29.28" customHeight="1">
      <c r="A89" s="147"/>
      <c r="B89" s="148"/>
      <c r="C89" s="149" t="s">
        <v>138</v>
      </c>
      <c r="D89" s="150" t="s">
        <v>67</v>
      </c>
      <c r="E89" s="150" t="s">
        <v>63</v>
      </c>
      <c r="F89" s="150" t="s">
        <v>64</v>
      </c>
      <c r="G89" s="150" t="s">
        <v>139</v>
      </c>
      <c r="H89" s="150" t="s">
        <v>140</v>
      </c>
      <c r="I89" s="150" t="s">
        <v>141</v>
      </c>
      <c r="J89" s="151" t="s">
        <v>132</v>
      </c>
      <c r="K89" s="152" t="s">
        <v>142</v>
      </c>
      <c r="L89" s="153"/>
      <c r="M89" s="79" t="s">
        <v>3</v>
      </c>
      <c r="N89" s="80" t="s">
        <v>52</v>
      </c>
      <c r="O89" s="80" t="s">
        <v>143</v>
      </c>
      <c r="P89" s="80" t="s">
        <v>144</v>
      </c>
      <c r="Q89" s="80" t="s">
        <v>145</v>
      </c>
      <c r="R89" s="80" t="s">
        <v>146</v>
      </c>
      <c r="S89" s="80" t="s">
        <v>147</v>
      </c>
      <c r="T89" s="81" t="s">
        <v>148</v>
      </c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</row>
    <row r="90" s="2" customFormat="1" ht="22.8" customHeight="1">
      <c r="A90" s="37"/>
      <c r="B90" s="38"/>
      <c r="C90" s="86" t="s">
        <v>149</v>
      </c>
      <c r="D90" s="37"/>
      <c r="E90" s="37"/>
      <c r="F90" s="37"/>
      <c r="G90" s="37"/>
      <c r="H90" s="37"/>
      <c r="I90" s="37"/>
      <c r="J90" s="154">
        <f>BK90</f>
        <v>0</v>
      </c>
      <c r="K90" s="37"/>
      <c r="L90" s="38"/>
      <c r="M90" s="82"/>
      <c r="N90" s="67"/>
      <c r="O90" s="83"/>
      <c r="P90" s="155">
        <f>P91</f>
        <v>0</v>
      </c>
      <c r="Q90" s="83"/>
      <c r="R90" s="155">
        <f>R91</f>
        <v>7.9012900000000004</v>
      </c>
      <c r="S90" s="83"/>
      <c r="T90" s="156">
        <f>T91</f>
        <v>83.950000000000003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7" t="s">
        <v>81</v>
      </c>
      <c r="AU90" s="17" t="s">
        <v>133</v>
      </c>
      <c r="BK90" s="157">
        <f>BK91</f>
        <v>0</v>
      </c>
    </row>
    <row r="91" s="12" customFormat="1" ht="25.92" customHeight="1">
      <c r="A91" s="12"/>
      <c r="B91" s="158"/>
      <c r="C91" s="12"/>
      <c r="D91" s="159" t="s">
        <v>81</v>
      </c>
      <c r="E91" s="160" t="s">
        <v>150</v>
      </c>
      <c r="F91" s="160" t="s">
        <v>151</v>
      </c>
      <c r="G91" s="12"/>
      <c r="H91" s="12"/>
      <c r="I91" s="161"/>
      <c r="J91" s="162">
        <f>BK91</f>
        <v>0</v>
      </c>
      <c r="K91" s="12"/>
      <c r="L91" s="158"/>
      <c r="M91" s="163"/>
      <c r="N91" s="164"/>
      <c r="O91" s="164"/>
      <c r="P91" s="165">
        <f>P92+P207+P244+P310</f>
        <v>0</v>
      </c>
      <c r="Q91" s="164"/>
      <c r="R91" s="165">
        <f>R92+R207+R244+R310</f>
        <v>7.9012900000000004</v>
      </c>
      <c r="S91" s="164"/>
      <c r="T91" s="166">
        <f>T92+T207+T244+T310</f>
        <v>83.950000000000003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159" t="s">
        <v>89</v>
      </c>
      <c r="AT91" s="167" t="s">
        <v>81</v>
      </c>
      <c r="AU91" s="167" t="s">
        <v>82</v>
      </c>
      <c r="AY91" s="159" t="s">
        <v>152</v>
      </c>
      <c r="BK91" s="168">
        <f>BK92+BK207+BK244+BK310</f>
        <v>0</v>
      </c>
    </row>
    <row r="92" s="12" customFormat="1" ht="22.8" customHeight="1">
      <c r="A92" s="12"/>
      <c r="B92" s="158"/>
      <c r="C92" s="12"/>
      <c r="D92" s="159" t="s">
        <v>81</v>
      </c>
      <c r="E92" s="169" t="s">
        <v>89</v>
      </c>
      <c r="F92" s="169" t="s">
        <v>153</v>
      </c>
      <c r="G92" s="12"/>
      <c r="H92" s="12"/>
      <c r="I92" s="161"/>
      <c r="J92" s="170">
        <f>BK92</f>
        <v>0</v>
      </c>
      <c r="K92" s="12"/>
      <c r="L92" s="158"/>
      <c r="M92" s="163"/>
      <c r="N92" s="164"/>
      <c r="O92" s="164"/>
      <c r="P92" s="165">
        <f>SUM(P93:P206)</f>
        <v>0</v>
      </c>
      <c r="Q92" s="164"/>
      <c r="R92" s="165">
        <f>SUM(R93:R206)</f>
        <v>7.9011100000000001</v>
      </c>
      <c r="S92" s="164"/>
      <c r="T92" s="166">
        <f>SUM(T93:T206)</f>
        <v>83.950000000000003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59" t="s">
        <v>89</v>
      </c>
      <c r="AT92" s="167" t="s">
        <v>81</v>
      </c>
      <c r="AU92" s="167" t="s">
        <v>89</v>
      </c>
      <c r="AY92" s="159" t="s">
        <v>152</v>
      </c>
      <c r="BK92" s="168">
        <f>SUM(BK93:BK206)</f>
        <v>0</v>
      </c>
    </row>
    <row r="93" s="2" customFormat="1" ht="37.8" customHeight="1">
      <c r="A93" s="37"/>
      <c r="B93" s="171"/>
      <c r="C93" s="172" t="s">
        <v>89</v>
      </c>
      <c r="D93" s="172" t="s">
        <v>154</v>
      </c>
      <c r="E93" s="173" t="s">
        <v>862</v>
      </c>
      <c r="F93" s="174" t="s">
        <v>863</v>
      </c>
      <c r="G93" s="175" t="s">
        <v>157</v>
      </c>
      <c r="H93" s="176">
        <v>20</v>
      </c>
      <c r="I93" s="177"/>
      <c r="J93" s="178">
        <f>ROUND(I93*H93,2)</f>
        <v>0</v>
      </c>
      <c r="K93" s="179"/>
      <c r="L93" s="38"/>
      <c r="M93" s="180" t="s">
        <v>3</v>
      </c>
      <c r="N93" s="181" t="s">
        <v>53</v>
      </c>
      <c r="O93" s="71"/>
      <c r="P93" s="182">
        <f>O93*H93</f>
        <v>0</v>
      </c>
      <c r="Q93" s="182">
        <v>0</v>
      </c>
      <c r="R93" s="182">
        <f>Q93*H93</f>
        <v>0</v>
      </c>
      <c r="S93" s="182">
        <v>0</v>
      </c>
      <c r="T93" s="183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4" t="s">
        <v>158</v>
      </c>
      <c r="AT93" s="184" t="s">
        <v>154</v>
      </c>
      <c r="AU93" s="184" t="s">
        <v>22</v>
      </c>
      <c r="AY93" s="17" t="s">
        <v>152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17" t="s">
        <v>89</v>
      </c>
      <c r="BK93" s="185">
        <f>ROUND(I93*H93,2)</f>
        <v>0</v>
      </c>
      <c r="BL93" s="17" t="s">
        <v>158</v>
      </c>
      <c r="BM93" s="184" t="s">
        <v>864</v>
      </c>
    </row>
    <row r="94" s="2" customFormat="1">
      <c r="A94" s="37"/>
      <c r="B94" s="38"/>
      <c r="C94" s="37"/>
      <c r="D94" s="186" t="s">
        <v>160</v>
      </c>
      <c r="E94" s="37"/>
      <c r="F94" s="187" t="s">
        <v>865</v>
      </c>
      <c r="G94" s="37"/>
      <c r="H94" s="37"/>
      <c r="I94" s="188"/>
      <c r="J94" s="37"/>
      <c r="K94" s="37"/>
      <c r="L94" s="38"/>
      <c r="M94" s="189"/>
      <c r="N94" s="190"/>
      <c r="O94" s="71"/>
      <c r="P94" s="71"/>
      <c r="Q94" s="71"/>
      <c r="R94" s="71"/>
      <c r="S94" s="71"/>
      <c r="T94" s="72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7" t="s">
        <v>160</v>
      </c>
      <c r="AU94" s="17" t="s">
        <v>22</v>
      </c>
    </row>
    <row r="95" s="2" customFormat="1">
      <c r="A95" s="37"/>
      <c r="B95" s="38"/>
      <c r="C95" s="37"/>
      <c r="D95" s="191" t="s">
        <v>162</v>
      </c>
      <c r="E95" s="37"/>
      <c r="F95" s="192" t="s">
        <v>866</v>
      </c>
      <c r="G95" s="37"/>
      <c r="H95" s="37"/>
      <c r="I95" s="188"/>
      <c r="J95" s="37"/>
      <c r="K95" s="37"/>
      <c r="L95" s="38"/>
      <c r="M95" s="189"/>
      <c r="N95" s="190"/>
      <c r="O95" s="71"/>
      <c r="P95" s="71"/>
      <c r="Q95" s="71"/>
      <c r="R95" s="71"/>
      <c r="S95" s="71"/>
      <c r="T95" s="72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T95" s="17" t="s">
        <v>162</v>
      </c>
      <c r="AU95" s="17" t="s">
        <v>22</v>
      </c>
    </row>
    <row r="96" s="13" customFormat="1">
      <c r="A96" s="13"/>
      <c r="B96" s="193"/>
      <c r="C96" s="13"/>
      <c r="D96" s="191" t="s">
        <v>164</v>
      </c>
      <c r="E96" s="194" t="s">
        <v>3</v>
      </c>
      <c r="F96" s="195" t="s">
        <v>264</v>
      </c>
      <c r="G96" s="13"/>
      <c r="H96" s="196">
        <v>20</v>
      </c>
      <c r="I96" s="197"/>
      <c r="J96" s="13"/>
      <c r="K96" s="13"/>
      <c r="L96" s="193"/>
      <c r="M96" s="198"/>
      <c r="N96" s="199"/>
      <c r="O96" s="199"/>
      <c r="P96" s="199"/>
      <c r="Q96" s="199"/>
      <c r="R96" s="199"/>
      <c r="S96" s="199"/>
      <c r="T96" s="200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194" t="s">
        <v>164</v>
      </c>
      <c r="AU96" s="194" t="s">
        <v>22</v>
      </c>
      <c r="AV96" s="13" t="s">
        <v>22</v>
      </c>
      <c r="AW96" s="13" t="s">
        <v>43</v>
      </c>
      <c r="AX96" s="13" t="s">
        <v>82</v>
      </c>
      <c r="AY96" s="194" t="s">
        <v>152</v>
      </c>
    </row>
    <row r="97" s="14" customFormat="1">
      <c r="A97" s="14"/>
      <c r="B97" s="201"/>
      <c r="C97" s="14"/>
      <c r="D97" s="191" t="s">
        <v>164</v>
      </c>
      <c r="E97" s="202" t="s">
        <v>3</v>
      </c>
      <c r="F97" s="203" t="s">
        <v>166</v>
      </c>
      <c r="G97" s="14"/>
      <c r="H97" s="204">
        <v>20</v>
      </c>
      <c r="I97" s="205"/>
      <c r="J97" s="14"/>
      <c r="K97" s="14"/>
      <c r="L97" s="201"/>
      <c r="M97" s="206"/>
      <c r="N97" s="207"/>
      <c r="O97" s="207"/>
      <c r="P97" s="207"/>
      <c r="Q97" s="207"/>
      <c r="R97" s="207"/>
      <c r="S97" s="207"/>
      <c r="T97" s="208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02" t="s">
        <v>164</v>
      </c>
      <c r="AU97" s="202" t="s">
        <v>22</v>
      </c>
      <c r="AV97" s="14" t="s">
        <v>158</v>
      </c>
      <c r="AW97" s="14" t="s">
        <v>43</v>
      </c>
      <c r="AX97" s="14" t="s">
        <v>89</v>
      </c>
      <c r="AY97" s="202" t="s">
        <v>152</v>
      </c>
    </row>
    <row r="98" s="2" customFormat="1" ht="37.8" customHeight="1">
      <c r="A98" s="37"/>
      <c r="B98" s="171"/>
      <c r="C98" s="172" t="s">
        <v>22</v>
      </c>
      <c r="D98" s="172" t="s">
        <v>154</v>
      </c>
      <c r="E98" s="173" t="s">
        <v>867</v>
      </c>
      <c r="F98" s="174" t="s">
        <v>868</v>
      </c>
      <c r="G98" s="175" t="s">
        <v>157</v>
      </c>
      <c r="H98" s="176">
        <v>50</v>
      </c>
      <c r="I98" s="177"/>
      <c r="J98" s="178">
        <f>ROUND(I98*H98,2)</f>
        <v>0</v>
      </c>
      <c r="K98" s="179"/>
      <c r="L98" s="38"/>
      <c r="M98" s="180" t="s">
        <v>3</v>
      </c>
      <c r="N98" s="181" t="s">
        <v>53</v>
      </c>
      <c r="O98" s="71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4" t="s">
        <v>158</v>
      </c>
      <c r="AT98" s="184" t="s">
        <v>154</v>
      </c>
      <c r="AU98" s="184" t="s">
        <v>22</v>
      </c>
      <c r="AY98" s="17" t="s">
        <v>152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7" t="s">
        <v>89</v>
      </c>
      <c r="BK98" s="185">
        <f>ROUND(I98*H98,2)</f>
        <v>0</v>
      </c>
      <c r="BL98" s="17" t="s">
        <v>158</v>
      </c>
      <c r="BM98" s="184" t="s">
        <v>869</v>
      </c>
    </row>
    <row r="99" s="2" customFormat="1">
      <c r="A99" s="37"/>
      <c r="B99" s="38"/>
      <c r="C99" s="37"/>
      <c r="D99" s="186" t="s">
        <v>160</v>
      </c>
      <c r="E99" s="37"/>
      <c r="F99" s="187" t="s">
        <v>870</v>
      </c>
      <c r="G99" s="37"/>
      <c r="H99" s="37"/>
      <c r="I99" s="188"/>
      <c r="J99" s="37"/>
      <c r="K99" s="37"/>
      <c r="L99" s="38"/>
      <c r="M99" s="189"/>
      <c r="N99" s="190"/>
      <c r="O99" s="71"/>
      <c r="P99" s="71"/>
      <c r="Q99" s="71"/>
      <c r="R99" s="71"/>
      <c r="S99" s="71"/>
      <c r="T99" s="72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T99" s="17" t="s">
        <v>160</v>
      </c>
      <c r="AU99" s="17" t="s">
        <v>22</v>
      </c>
    </row>
    <row r="100" s="2" customFormat="1">
      <c r="A100" s="37"/>
      <c r="B100" s="38"/>
      <c r="C100" s="37"/>
      <c r="D100" s="191" t="s">
        <v>162</v>
      </c>
      <c r="E100" s="37"/>
      <c r="F100" s="192" t="s">
        <v>871</v>
      </c>
      <c r="G100" s="37"/>
      <c r="H100" s="37"/>
      <c r="I100" s="188"/>
      <c r="J100" s="37"/>
      <c r="K100" s="37"/>
      <c r="L100" s="38"/>
      <c r="M100" s="189"/>
      <c r="N100" s="190"/>
      <c r="O100" s="71"/>
      <c r="P100" s="71"/>
      <c r="Q100" s="71"/>
      <c r="R100" s="71"/>
      <c r="S100" s="71"/>
      <c r="T100" s="72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7" t="s">
        <v>162</v>
      </c>
      <c r="AU100" s="17" t="s">
        <v>22</v>
      </c>
    </row>
    <row r="101" s="13" customFormat="1">
      <c r="A101" s="13"/>
      <c r="B101" s="193"/>
      <c r="C101" s="13"/>
      <c r="D101" s="191" t="s">
        <v>164</v>
      </c>
      <c r="E101" s="194" t="s">
        <v>3</v>
      </c>
      <c r="F101" s="195" t="s">
        <v>872</v>
      </c>
      <c r="G101" s="13"/>
      <c r="H101" s="196">
        <v>50</v>
      </c>
      <c r="I101" s="197"/>
      <c r="J101" s="13"/>
      <c r="K101" s="13"/>
      <c r="L101" s="193"/>
      <c r="M101" s="198"/>
      <c r="N101" s="199"/>
      <c r="O101" s="199"/>
      <c r="P101" s="199"/>
      <c r="Q101" s="199"/>
      <c r="R101" s="199"/>
      <c r="S101" s="199"/>
      <c r="T101" s="200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194" t="s">
        <v>164</v>
      </c>
      <c r="AU101" s="194" t="s">
        <v>22</v>
      </c>
      <c r="AV101" s="13" t="s">
        <v>22</v>
      </c>
      <c r="AW101" s="13" t="s">
        <v>43</v>
      </c>
      <c r="AX101" s="13" t="s">
        <v>82</v>
      </c>
      <c r="AY101" s="194" t="s">
        <v>152</v>
      </c>
    </row>
    <row r="102" s="14" customFormat="1">
      <c r="A102" s="14"/>
      <c r="B102" s="201"/>
      <c r="C102" s="14"/>
      <c r="D102" s="191" t="s">
        <v>164</v>
      </c>
      <c r="E102" s="202" t="s">
        <v>3</v>
      </c>
      <c r="F102" s="203" t="s">
        <v>166</v>
      </c>
      <c r="G102" s="14"/>
      <c r="H102" s="204">
        <v>50</v>
      </c>
      <c r="I102" s="205"/>
      <c r="J102" s="14"/>
      <c r="K102" s="14"/>
      <c r="L102" s="201"/>
      <c r="M102" s="206"/>
      <c r="N102" s="207"/>
      <c r="O102" s="207"/>
      <c r="P102" s="207"/>
      <c r="Q102" s="207"/>
      <c r="R102" s="207"/>
      <c r="S102" s="207"/>
      <c r="T102" s="20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02" t="s">
        <v>164</v>
      </c>
      <c r="AU102" s="202" t="s">
        <v>22</v>
      </c>
      <c r="AV102" s="14" t="s">
        <v>158</v>
      </c>
      <c r="AW102" s="14" t="s">
        <v>43</v>
      </c>
      <c r="AX102" s="14" t="s">
        <v>89</v>
      </c>
      <c r="AY102" s="202" t="s">
        <v>152</v>
      </c>
    </row>
    <row r="103" s="2" customFormat="1" ht="16.5" customHeight="1">
      <c r="A103" s="37"/>
      <c r="B103" s="171"/>
      <c r="C103" s="172" t="s">
        <v>170</v>
      </c>
      <c r="D103" s="172" t="s">
        <v>154</v>
      </c>
      <c r="E103" s="173" t="s">
        <v>873</v>
      </c>
      <c r="F103" s="174" t="s">
        <v>874</v>
      </c>
      <c r="G103" s="175" t="s">
        <v>230</v>
      </c>
      <c r="H103" s="176">
        <v>13</v>
      </c>
      <c r="I103" s="177"/>
      <c r="J103" s="178">
        <f>ROUND(I103*H103,2)</f>
        <v>0</v>
      </c>
      <c r="K103" s="179"/>
      <c r="L103" s="38"/>
      <c r="M103" s="180" t="s">
        <v>3</v>
      </c>
      <c r="N103" s="181" t="s">
        <v>53</v>
      </c>
      <c r="O103" s="71"/>
      <c r="P103" s="182">
        <f>O103*H103</f>
        <v>0</v>
      </c>
      <c r="Q103" s="182">
        <v>0</v>
      </c>
      <c r="R103" s="182">
        <f>Q103*H103</f>
        <v>0</v>
      </c>
      <c r="S103" s="182">
        <v>0</v>
      </c>
      <c r="T103" s="183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4" t="s">
        <v>158</v>
      </c>
      <c r="AT103" s="184" t="s">
        <v>154</v>
      </c>
      <c r="AU103" s="184" t="s">
        <v>22</v>
      </c>
      <c r="AY103" s="17" t="s">
        <v>152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7" t="s">
        <v>89</v>
      </c>
      <c r="BK103" s="185">
        <f>ROUND(I103*H103,2)</f>
        <v>0</v>
      </c>
      <c r="BL103" s="17" t="s">
        <v>158</v>
      </c>
      <c r="BM103" s="184" t="s">
        <v>875</v>
      </c>
    </row>
    <row r="104" s="2" customFormat="1">
      <c r="A104" s="37"/>
      <c r="B104" s="38"/>
      <c r="C104" s="37"/>
      <c r="D104" s="191" t="s">
        <v>162</v>
      </c>
      <c r="E104" s="37"/>
      <c r="F104" s="192" t="s">
        <v>876</v>
      </c>
      <c r="G104" s="37"/>
      <c r="H104" s="37"/>
      <c r="I104" s="188"/>
      <c r="J104" s="37"/>
      <c r="K104" s="37"/>
      <c r="L104" s="38"/>
      <c r="M104" s="189"/>
      <c r="N104" s="190"/>
      <c r="O104" s="71"/>
      <c r="P104" s="71"/>
      <c r="Q104" s="71"/>
      <c r="R104" s="71"/>
      <c r="S104" s="71"/>
      <c r="T104" s="72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7" t="s">
        <v>162</v>
      </c>
      <c r="AU104" s="17" t="s">
        <v>22</v>
      </c>
    </row>
    <row r="105" s="13" customFormat="1">
      <c r="A105" s="13"/>
      <c r="B105" s="193"/>
      <c r="C105" s="13"/>
      <c r="D105" s="191" t="s">
        <v>164</v>
      </c>
      <c r="E105" s="194" t="s">
        <v>3</v>
      </c>
      <c r="F105" s="195" t="s">
        <v>218</v>
      </c>
      <c r="G105" s="13"/>
      <c r="H105" s="196">
        <v>13</v>
      </c>
      <c r="I105" s="197"/>
      <c r="J105" s="13"/>
      <c r="K105" s="13"/>
      <c r="L105" s="193"/>
      <c r="M105" s="198"/>
      <c r="N105" s="199"/>
      <c r="O105" s="199"/>
      <c r="P105" s="199"/>
      <c r="Q105" s="199"/>
      <c r="R105" s="199"/>
      <c r="S105" s="199"/>
      <c r="T105" s="200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194" t="s">
        <v>164</v>
      </c>
      <c r="AU105" s="194" t="s">
        <v>22</v>
      </c>
      <c r="AV105" s="13" t="s">
        <v>22</v>
      </c>
      <c r="AW105" s="13" t="s">
        <v>43</v>
      </c>
      <c r="AX105" s="13" t="s">
        <v>82</v>
      </c>
      <c r="AY105" s="194" t="s">
        <v>152</v>
      </c>
    </row>
    <row r="106" s="14" customFormat="1">
      <c r="A106" s="14"/>
      <c r="B106" s="201"/>
      <c r="C106" s="14"/>
      <c r="D106" s="191" t="s">
        <v>164</v>
      </c>
      <c r="E106" s="202" t="s">
        <v>3</v>
      </c>
      <c r="F106" s="203" t="s">
        <v>166</v>
      </c>
      <c r="G106" s="14"/>
      <c r="H106" s="204">
        <v>13</v>
      </c>
      <c r="I106" s="205"/>
      <c r="J106" s="14"/>
      <c r="K106" s="14"/>
      <c r="L106" s="201"/>
      <c r="M106" s="206"/>
      <c r="N106" s="207"/>
      <c r="O106" s="207"/>
      <c r="P106" s="207"/>
      <c r="Q106" s="207"/>
      <c r="R106" s="207"/>
      <c r="S106" s="207"/>
      <c r="T106" s="20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02" t="s">
        <v>164</v>
      </c>
      <c r="AU106" s="202" t="s">
        <v>22</v>
      </c>
      <c r="AV106" s="14" t="s">
        <v>158</v>
      </c>
      <c r="AW106" s="14" t="s">
        <v>43</v>
      </c>
      <c r="AX106" s="14" t="s">
        <v>89</v>
      </c>
      <c r="AY106" s="202" t="s">
        <v>152</v>
      </c>
    </row>
    <row r="107" s="2" customFormat="1" ht="33" customHeight="1">
      <c r="A107" s="37"/>
      <c r="B107" s="171"/>
      <c r="C107" s="172" t="s">
        <v>158</v>
      </c>
      <c r="D107" s="172" t="s">
        <v>154</v>
      </c>
      <c r="E107" s="173" t="s">
        <v>877</v>
      </c>
      <c r="F107" s="174" t="s">
        <v>878</v>
      </c>
      <c r="G107" s="175" t="s">
        <v>157</v>
      </c>
      <c r="H107" s="176">
        <v>22</v>
      </c>
      <c r="I107" s="177"/>
      <c r="J107" s="178">
        <f>ROUND(I107*H107,2)</f>
        <v>0</v>
      </c>
      <c r="K107" s="179"/>
      <c r="L107" s="38"/>
      <c r="M107" s="180" t="s">
        <v>3</v>
      </c>
      <c r="N107" s="181" t="s">
        <v>53</v>
      </c>
      <c r="O107" s="71"/>
      <c r="P107" s="182">
        <f>O107*H107</f>
        <v>0</v>
      </c>
      <c r="Q107" s="182">
        <v>0</v>
      </c>
      <c r="R107" s="182">
        <f>Q107*H107</f>
        <v>0</v>
      </c>
      <c r="S107" s="182">
        <v>0.42499999999999999</v>
      </c>
      <c r="T107" s="183">
        <f>S107*H107</f>
        <v>9.3499999999999996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4" t="s">
        <v>158</v>
      </c>
      <c r="AT107" s="184" t="s">
        <v>154</v>
      </c>
      <c r="AU107" s="184" t="s">
        <v>22</v>
      </c>
      <c r="AY107" s="17" t="s">
        <v>152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7" t="s">
        <v>89</v>
      </c>
      <c r="BK107" s="185">
        <f>ROUND(I107*H107,2)</f>
        <v>0</v>
      </c>
      <c r="BL107" s="17" t="s">
        <v>158</v>
      </c>
      <c r="BM107" s="184" t="s">
        <v>879</v>
      </c>
    </row>
    <row r="108" s="2" customFormat="1">
      <c r="A108" s="37"/>
      <c r="B108" s="38"/>
      <c r="C108" s="37"/>
      <c r="D108" s="186" t="s">
        <v>160</v>
      </c>
      <c r="E108" s="37"/>
      <c r="F108" s="187" t="s">
        <v>880</v>
      </c>
      <c r="G108" s="37"/>
      <c r="H108" s="37"/>
      <c r="I108" s="188"/>
      <c r="J108" s="37"/>
      <c r="K108" s="37"/>
      <c r="L108" s="38"/>
      <c r="M108" s="189"/>
      <c r="N108" s="190"/>
      <c r="O108" s="71"/>
      <c r="P108" s="71"/>
      <c r="Q108" s="71"/>
      <c r="R108" s="71"/>
      <c r="S108" s="71"/>
      <c r="T108" s="72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7" t="s">
        <v>160</v>
      </c>
      <c r="AU108" s="17" t="s">
        <v>22</v>
      </c>
    </row>
    <row r="109" s="2" customFormat="1">
      <c r="A109" s="37"/>
      <c r="B109" s="38"/>
      <c r="C109" s="37"/>
      <c r="D109" s="191" t="s">
        <v>162</v>
      </c>
      <c r="E109" s="37"/>
      <c r="F109" s="192" t="s">
        <v>881</v>
      </c>
      <c r="G109" s="37"/>
      <c r="H109" s="37"/>
      <c r="I109" s="188"/>
      <c r="J109" s="37"/>
      <c r="K109" s="37"/>
      <c r="L109" s="38"/>
      <c r="M109" s="189"/>
      <c r="N109" s="190"/>
      <c r="O109" s="71"/>
      <c r="P109" s="71"/>
      <c r="Q109" s="71"/>
      <c r="R109" s="71"/>
      <c r="S109" s="71"/>
      <c r="T109" s="72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7" t="s">
        <v>162</v>
      </c>
      <c r="AU109" s="17" t="s">
        <v>22</v>
      </c>
    </row>
    <row r="110" s="13" customFormat="1">
      <c r="A110" s="13"/>
      <c r="B110" s="193"/>
      <c r="C110" s="13"/>
      <c r="D110" s="191" t="s">
        <v>164</v>
      </c>
      <c r="E110" s="194" t="s">
        <v>3</v>
      </c>
      <c r="F110" s="195" t="s">
        <v>273</v>
      </c>
      <c r="G110" s="13"/>
      <c r="H110" s="196">
        <v>22</v>
      </c>
      <c r="I110" s="197"/>
      <c r="J110" s="13"/>
      <c r="K110" s="13"/>
      <c r="L110" s="193"/>
      <c r="M110" s="198"/>
      <c r="N110" s="199"/>
      <c r="O110" s="199"/>
      <c r="P110" s="199"/>
      <c r="Q110" s="199"/>
      <c r="R110" s="199"/>
      <c r="S110" s="199"/>
      <c r="T110" s="200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94" t="s">
        <v>164</v>
      </c>
      <c r="AU110" s="194" t="s">
        <v>22</v>
      </c>
      <c r="AV110" s="13" t="s">
        <v>22</v>
      </c>
      <c r="AW110" s="13" t="s">
        <v>43</v>
      </c>
      <c r="AX110" s="13" t="s">
        <v>82</v>
      </c>
      <c r="AY110" s="194" t="s">
        <v>152</v>
      </c>
    </row>
    <row r="111" s="14" customFormat="1">
      <c r="A111" s="14"/>
      <c r="B111" s="201"/>
      <c r="C111" s="14"/>
      <c r="D111" s="191" t="s">
        <v>164</v>
      </c>
      <c r="E111" s="202" t="s">
        <v>3</v>
      </c>
      <c r="F111" s="203" t="s">
        <v>166</v>
      </c>
      <c r="G111" s="14"/>
      <c r="H111" s="204">
        <v>22</v>
      </c>
      <c r="I111" s="205"/>
      <c r="J111" s="14"/>
      <c r="K111" s="14"/>
      <c r="L111" s="201"/>
      <c r="M111" s="206"/>
      <c r="N111" s="207"/>
      <c r="O111" s="207"/>
      <c r="P111" s="207"/>
      <c r="Q111" s="207"/>
      <c r="R111" s="207"/>
      <c r="S111" s="207"/>
      <c r="T111" s="20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02" t="s">
        <v>164</v>
      </c>
      <c r="AU111" s="202" t="s">
        <v>22</v>
      </c>
      <c r="AV111" s="14" t="s">
        <v>158</v>
      </c>
      <c r="AW111" s="14" t="s">
        <v>43</v>
      </c>
      <c r="AX111" s="14" t="s">
        <v>89</v>
      </c>
      <c r="AY111" s="202" t="s">
        <v>152</v>
      </c>
    </row>
    <row r="112" s="2" customFormat="1" ht="24.15" customHeight="1">
      <c r="A112" s="37"/>
      <c r="B112" s="171"/>
      <c r="C112" s="172" t="s">
        <v>182</v>
      </c>
      <c r="D112" s="172" t="s">
        <v>154</v>
      </c>
      <c r="E112" s="173" t="s">
        <v>196</v>
      </c>
      <c r="F112" s="174" t="s">
        <v>197</v>
      </c>
      <c r="G112" s="175" t="s">
        <v>157</v>
      </c>
      <c r="H112" s="176">
        <v>22</v>
      </c>
      <c r="I112" s="177"/>
      <c r="J112" s="178">
        <f>ROUND(I112*H112,2)</f>
        <v>0</v>
      </c>
      <c r="K112" s="179"/>
      <c r="L112" s="38"/>
      <c r="M112" s="180" t="s">
        <v>3</v>
      </c>
      <c r="N112" s="181" t="s">
        <v>53</v>
      </c>
      <c r="O112" s="71"/>
      <c r="P112" s="182">
        <f>O112*H112</f>
        <v>0</v>
      </c>
      <c r="Q112" s="182">
        <v>0</v>
      </c>
      <c r="R112" s="182">
        <f>Q112*H112</f>
        <v>0</v>
      </c>
      <c r="S112" s="182">
        <v>0.28999999999999998</v>
      </c>
      <c r="T112" s="183">
        <f>S112*H112</f>
        <v>6.3799999999999999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4" t="s">
        <v>158</v>
      </c>
      <c r="AT112" s="184" t="s">
        <v>154</v>
      </c>
      <c r="AU112" s="184" t="s">
        <v>22</v>
      </c>
      <c r="AY112" s="17" t="s">
        <v>152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17" t="s">
        <v>89</v>
      </c>
      <c r="BK112" s="185">
        <f>ROUND(I112*H112,2)</f>
        <v>0</v>
      </c>
      <c r="BL112" s="17" t="s">
        <v>158</v>
      </c>
      <c r="BM112" s="184" t="s">
        <v>882</v>
      </c>
    </row>
    <row r="113" s="2" customFormat="1">
      <c r="A113" s="37"/>
      <c r="B113" s="38"/>
      <c r="C113" s="37"/>
      <c r="D113" s="186" t="s">
        <v>160</v>
      </c>
      <c r="E113" s="37"/>
      <c r="F113" s="187" t="s">
        <v>199</v>
      </c>
      <c r="G113" s="37"/>
      <c r="H113" s="37"/>
      <c r="I113" s="188"/>
      <c r="J113" s="37"/>
      <c r="K113" s="37"/>
      <c r="L113" s="38"/>
      <c r="M113" s="189"/>
      <c r="N113" s="190"/>
      <c r="O113" s="71"/>
      <c r="P113" s="71"/>
      <c r="Q113" s="71"/>
      <c r="R113" s="71"/>
      <c r="S113" s="71"/>
      <c r="T113" s="72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7" t="s">
        <v>160</v>
      </c>
      <c r="AU113" s="17" t="s">
        <v>22</v>
      </c>
    </row>
    <row r="114" s="2" customFormat="1">
      <c r="A114" s="37"/>
      <c r="B114" s="38"/>
      <c r="C114" s="37"/>
      <c r="D114" s="191" t="s">
        <v>162</v>
      </c>
      <c r="E114" s="37"/>
      <c r="F114" s="192" t="s">
        <v>883</v>
      </c>
      <c r="G114" s="37"/>
      <c r="H114" s="37"/>
      <c r="I114" s="188"/>
      <c r="J114" s="37"/>
      <c r="K114" s="37"/>
      <c r="L114" s="38"/>
      <c r="M114" s="189"/>
      <c r="N114" s="190"/>
      <c r="O114" s="71"/>
      <c r="P114" s="71"/>
      <c r="Q114" s="71"/>
      <c r="R114" s="71"/>
      <c r="S114" s="71"/>
      <c r="T114" s="72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7" t="s">
        <v>162</v>
      </c>
      <c r="AU114" s="17" t="s">
        <v>22</v>
      </c>
    </row>
    <row r="115" s="13" customFormat="1">
      <c r="A115" s="13"/>
      <c r="B115" s="193"/>
      <c r="C115" s="13"/>
      <c r="D115" s="191" t="s">
        <v>164</v>
      </c>
      <c r="E115" s="194" t="s">
        <v>3</v>
      </c>
      <c r="F115" s="195" t="s">
        <v>273</v>
      </c>
      <c r="G115" s="13"/>
      <c r="H115" s="196">
        <v>22</v>
      </c>
      <c r="I115" s="197"/>
      <c r="J115" s="13"/>
      <c r="K115" s="13"/>
      <c r="L115" s="193"/>
      <c r="M115" s="198"/>
      <c r="N115" s="199"/>
      <c r="O115" s="199"/>
      <c r="P115" s="199"/>
      <c r="Q115" s="199"/>
      <c r="R115" s="199"/>
      <c r="S115" s="199"/>
      <c r="T115" s="200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194" t="s">
        <v>164</v>
      </c>
      <c r="AU115" s="194" t="s">
        <v>22</v>
      </c>
      <c r="AV115" s="13" t="s">
        <v>22</v>
      </c>
      <c r="AW115" s="13" t="s">
        <v>43</v>
      </c>
      <c r="AX115" s="13" t="s">
        <v>82</v>
      </c>
      <c r="AY115" s="194" t="s">
        <v>152</v>
      </c>
    </row>
    <row r="116" s="14" customFormat="1">
      <c r="A116" s="14"/>
      <c r="B116" s="201"/>
      <c r="C116" s="14"/>
      <c r="D116" s="191" t="s">
        <v>164</v>
      </c>
      <c r="E116" s="202" t="s">
        <v>3</v>
      </c>
      <c r="F116" s="203" t="s">
        <v>166</v>
      </c>
      <c r="G116" s="14"/>
      <c r="H116" s="204">
        <v>22</v>
      </c>
      <c r="I116" s="205"/>
      <c r="J116" s="14"/>
      <c r="K116" s="14"/>
      <c r="L116" s="201"/>
      <c r="M116" s="206"/>
      <c r="N116" s="207"/>
      <c r="O116" s="207"/>
      <c r="P116" s="207"/>
      <c r="Q116" s="207"/>
      <c r="R116" s="207"/>
      <c r="S116" s="207"/>
      <c r="T116" s="208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02" t="s">
        <v>164</v>
      </c>
      <c r="AU116" s="202" t="s">
        <v>22</v>
      </c>
      <c r="AV116" s="14" t="s">
        <v>158</v>
      </c>
      <c r="AW116" s="14" t="s">
        <v>43</v>
      </c>
      <c r="AX116" s="14" t="s">
        <v>89</v>
      </c>
      <c r="AY116" s="202" t="s">
        <v>152</v>
      </c>
    </row>
    <row r="117" s="2" customFormat="1" ht="24.15" customHeight="1">
      <c r="A117" s="37"/>
      <c r="B117" s="171"/>
      <c r="C117" s="172" t="s">
        <v>188</v>
      </c>
      <c r="D117" s="172" t="s">
        <v>154</v>
      </c>
      <c r="E117" s="173" t="s">
        <v>196</v>
      </c>
      <c r="F117" s="174" t="s">
        <v>197</v>
      </c>
      <c r="G117" s="175" t="s">
        <v>157</v>
      </c>
      <c r="H117" s="176">
        <v>6</v>
      </c>
      <c r="I117" s="177"/>
      <c r="J117" s="178">
        <f>ROUND(I117*H117,2)</f>
        <v>0</v>
      </c>
      <c r="K117" s="179"/>
      <c r="L117" s="38"/>
      <c r="M117" s="180" t="s">
        <v>3</v>
      </c>
      <c r="N117" s="181" t="s">
        <v>53</v>
      </c>
      <c r="O117" s="71"/>
      <c r="P117" s="182">
        <f>O117*H117</f>
        <v>0</v>
      </c>
      <c r="Q117" s="182">
        <v>0</v>
      </c>
      <c r="R117" s="182">
        <f>Q117*H117</f>
        <v>0</v>
      </c>
      <c r="S117" s="182">
        <v>0.28999999999999998</v>
      </c>
      <c r="T117" s="183">
        <f>S117*H117</f>
        <v>1.7399999999999998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4" t="s">
        <v>158</v>
      </c>
      <c r="AT117" s="184" t="s">
        <v>154</v>
      </c>
      <c r="AU117" s="184" t="s">
        <v>22</v>
      </c>
      <c r="AY117" s="17" t="s">
        <v>152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17" t="s">
        <v>89</v>
      </c>
      <c r="BK117" s="185">
        <f>ROUND(I117*H117,2)</f>
        <v>0</v>
      </c>
      <c r="BL117" s="17" t="s">
        <v>158</v>
      </c>
      <c r="BM117" s="184" t="s">
        <v>884</v>
      </c>
    </row>
    <row r="118" s="2" customFormat="1">
      <c r="A118" s="37"/>
      <c r="B118" s="38"/>
      <c r="C118" s="37"/>
      <c r="D118" s="186" t="s">
        <v>160</v>
      </c>
      <c r="E118" s="37"/>
      <c r="F118" s="187" t="s">
        <v>199</v>
      </c>
      <c r="G118" s="37"/>
      <c r="H118" s="37"/>
      <c r="I118" s="188"/>
      <c r="J118" s="37"/>
      <c r="K118" s="37"/>
      <c r="L118" s="38"/>
      <c r="M118" s="189"/>
      <c r="N118" s="190"/>
      <c r="O118" s="71"/>
      <c r="P118" s="71"/>
      <c r="Q118" s="71"/>
      <c r="R118" s="71"/>
      <c r="S118" s="71"/>
      <c r="T118" s="72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7" t="s">
        <v>160</v>
      </c>
      <c r="AU118" s="17" t="s">
        <v>22</v>
      </c>
    </row>
    <row r="119" s="2" customFormat="1">
      <c r="A119" s="37"/>
      <c r="B119" s="38"/>
      <c r="C119" s="37"/>
      <c r="D119" s="191" t="s">
        <v>162</v>
      </c>
      <c r="E119" s="37"/>
      <c r="F119" s="192" t="s">
        <v>885</v>
      </c>
      <c r="G119" s="37"/>
      <c r="H119" s="37"/>
      <c r="I119" s="188"/>
      <c r="J119" s="37"/>
      <c r="K119" s="37"/>
      <c r="L119" s="38"/>
      <c r="M119" s="189"/>
      <c r="N119" s="190"/>
      <c r="O119" s="71"/>
      <c r="P119" s="71"/>
      <c r="Q119" s="71"/>
      <c r="R119" s="71"/>
      <c r="S119" s="71"/>
      <c r="T119" s="72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7" t="s">
        <v>162</v>
      </c>
      <c r="AU119" s="17" t="s">
        <v>22</v>
      </c>
    </row>
    <row r="120" s="13" customFormat="1">
      <c r="A120" s="13"/>
      <c r="B120" s="193"/>
      <c r="C120" s="13"/>
      <c r="D120" s="191" t="s">
        <v>164</v>
      </c>
      <c r="E120" s="194" t="s">
        <v>3</v>
      </c>
      <c r="F120" s="195" t="s">
        <v>188</v>
      </c>
      <c r="G120" s="13"/>
      <c r="H120" s="196">
        <v>6</v>
      </c>
      <c r="I120" s="197"/>
      <c r="J120" s="13"/>
      <c r="K120" s="13"/>
      <c r="L120" s="193"/>
      <c r="M120" s="198"/>
      <c r="N120" s="199"/>
      <c r="O120" s="199"/>
      <c r="P120" s="199"/>
      <c r="Q120" s="199"/>
      <c r="R120" s="199"/>
      <c r="S120" s="199"/>
      <c r="T120" s="200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194" t="s">
        <v>164</v>
      </c>
      <c r="AU120" s="194" t="s">
        <v>22</v>
      </c>
      <c r="AV120" s="13" t="s">
        <v>22</v>
      </c>
      <c r="AW120" s="13" t="s">
        <v>43</v>
      </c>
      <c r="AX120" s="13" t="s">
        <v>82</v>
      </c>
      <c r="AY120" s="194" t="s">
        <v>152</v>
      </c>
    </row>
    <row r="121" s="14" customFormat="1">
      <c r="A121" s="14"/>
      <c r="B121" s="201"/>
      <c r="C121" s="14"/>
      <c r="D121" s="191" t="s">
        <v>164</v>
      </c>
      <c r="E121" s="202" t="s">
        <v>3</v>
      </c>
      <c r="F121" s="203" t="s">
        <v>166</v>
      </c>
      <c r="G121" s="14"/>
      <c r="H121" s="204">
        <v>6</v>
      </c>
      <c r="I121" s="205"/>
      <c r="J121" s="14"/>
      <c r="K121" s="14"/>
      <c r="L121" s="201"/>
      <c r="M121" s="206"/>
      <c r="N121" s="207"/>
      <c r="O121" s="207"/>
      <c r="P121" s="207"/>
      <c r="Q121" s="207"/>
      <c r="R121" s="207"/>
      <c r="S121" s="207"/>
      <c r="T121" s="20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02" t="s">
        <v>164</v>
      </c>
      <c r="AU121" s="202" t="s">
        <v>22</v>
      </c>
      <c r="AV121" s="14" t="s">
        <v>158</v>
      </c>
      <c r="AW121" s="14" t="s">
        <v>43</v>
      </c>
      <c r="AX121" s="14" t="s">
        <v>89</v>
      </c>
      <c r="AY121" s="202" t="s">
        <v>152</v>
      </c>
    </row>
    <row r="122" s="2" customFormat="1" ht="24.15" customHeight="1">
      <c r="A122" s="37"/>
      <c r="B122" s="171"/>
      <c r="C122" s="172" t="s">
        <v>192</v>
      </c>
      <c r="D122" s="172" t="s">
        <v>154</v>
      </c>
      <c r="E122" s="173" t="s">
        <v>196</v>
      </c>
      <c r="F122" s="174" t="s">
        <v>197</v>
      </c>
      <c r="G122" s="175" t="s">
        <v>157</v>
      </c>
      <c r="H122" s="176">
        <v>2</v>
      </c>
      <c r="I122" s="177"/>
      <c r="J122" s="178">
        <f>ROUND(I122*H122,2)</f>
        <v>0</v>
      </c>
      <c r="K122" s="179"/>
      <c r="L122" s="38"/>
      <c r="M122" s="180" t="s">
        <v>3</v>
      </c>
      <c r="N122" s="181" t="s">
        <v>53</v>
      </c>
      <c r="O122" s="71"/>
      <c r="P122" s="182">
        <f>O122*H122</f>
        <v>0</v>
      </c>
      <c r="Q122" s="182">
        <v>0</v>
      </c>
      <c r="R122" s="182">
        <f>Q122*H122</f>
        <v>0</v>
      </c>
      <c r="S122" s="182">
        <v>0.28999999999999998</v>
      </c>
      <c r="T122" s="183">
        <f>S122*H122</f>
        <v>0.57999999999999996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4" t="s">
        <v>158</v>
      </c>
      <c r="AT122" s="184" t="s">
        <v>154</v>
      </c>
      <c r="AU122" s="184" t="s">
        <v>22</v>
      </c>
      <c r="AY122" s="17" t="s">
        <v>152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7" t="s">
        <v>89</v>
      </c>
      <c r="BK122" s="185">
        <f>ROUND(I122*H122,2)</f>
        <v>0</v>
      </c>
      <c r="BL122" s="17" t="s">
        <v>158</v>
      </c>
      <c r="BM122" s="184" t="s">
        <v>886</v>
      </c>
    </row>
    <row r="123" s="2" customFormat="1">
      <c r="A123" s="37"/>
      <c r="B123" s="38"/>
      <c r="C123" s="37"/>
      <c r="D123" s="186" t="s">
        <v>160</v>
      </c>
      <c r="E123" s="37"/>
      <c r="F123" s="187" t="s">
        <v>199</v>
      </c>
      <c r="G123" s="37"/>
      <c r="H123" s="37"/>
      <c r="I123" s="188"/>
      <c r="J123" s="37"/>
      <c r="K123" s="37"/>
      <c r="L123" s="38"/>
      <c r="M123" s="189"/>
      <c r="N123" s="190"/>
      <c r="O123" s="71"/>
      <c r="P123" s="71"/>
      <c r="Q123" s="71"/>
      <c r="R123" s="71"/>
      <c r="S123" s="71"/>
      <c r="T123" s="72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7" t="s">
        <v>160</v>
      </c>
      <c r="AU123" s="17" t="s">
        <v>22</v>
      </c>
    </row>
    <row r="124" s="2" customFormat="1">
      <c r="A124" s="37"/>
      <c r="B124" s="38"/>
      <c r="C124" s="37"/>
      <c r="D124" s="191" t="s">
        <v>162</v>
      </c>
      <c r="E124" s="37"/>
      <c r="F124" s="192" t="s">
        <v>887</v>
      </c>
      <c r="G124" s="37"/>
      <c r="H124" s="37"/>
      <c r="I124" s="188"/>
      <c r="J124" s="37"/>
      <c r="K124" s="37"/>
      <c r="L124" s="38"/>
      <c r="M124" s="189"/>
      <c r="N124" s="190"/>
      <c r="O124" s="71"/>
      <c r="P124" s="71"/>
      <c r="Q124" s="71"/>
      <c r="R124" s="71"/>
      <c r="S124" s="71"/>
      <c r="T124" s="72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7" t="s">
        <v>162</v>
      </c>
      <c r="AU124" s="17" t="s">
        <v>22</v>
      </c>
    </row>
    <row r="125" s="13" customFormat="1">
      <c r="A125" s="13"/>
      <c r="B125" s="193"/>
      <c r="C125" s="13"/>
      <c r="D125" s="191" t="s">
        <v>164</v>
      </c>
      <c r="E125" s="194" t="s">
        <v>3</v>
      </c>
      <c r="F125" s="195" t="s">
        <v>22</v>
      </c>
      <c r="G125" s="13"/>
      <c r="H125" s="196">
        <v>2</v>
      </c>
      <c r="I125" s="197"/>
      <c r="J125" s="13"/>
      <c r="K125" s="13"/>
      <c r="L125" s="193"/>
      <c r="M125" s="198"/>
      <c r="N125" s="199"/>
      <c r="O125" s="199"/>
      <c r="P125" s="199"/>
      <c r="Q125" s="199"/>
      <c r="R125" s="199"/>
      <c r="S125" s="199"/>
      <c r="T125" s="20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94" t="s">
        <v>164</v>
      </c>
      <c r="AU125" s="194" t="s">
        <v>22</v>
      </c>
      <c r="AV125" s="13" t="s">
        <v>22</v>
      </c>
      <c r="AW125" s="13" t="s">
        <v>43</v>
      </c>
      <c r="AX125" s="13" t="s">
        <v>82</v>
      </c>
      <c r="AY125" s="194" t="s">
        <v>152</v>
      </c>
    </row>
    <row r="126" s="14" customFormat="1">
      <c r="A126" s="14"/>
      <c r="B126" s="201"/>
      <c r="C126" s="14"/>
      <c r="D126" s="191" t="s">
        <v>164</v>
      </c>
      <c r="E126" s="202" t="s">
        <v>3</v>
      </c>
      <c r="F126" s="203" t="s">
        <v>166</v>
      </c>
      <c r="G126" s="14"/>
      <c r="H126" s="204">
        <v>2</v>
      </c>
      <c r="I126" s="205"/>
      <c r="J126" s="14"/>
      <c r="K126" s="14"/>
      <c r="L126" s="201"/>
      <c r="M126" s="206"/>
      <c r="N126" s="207"/>
      <c r="O126" s="207"/>
      <c r="P126" s="207"/>
      <c r="Q126" s="207"/>
      <c r="R126" s="207"/>
      <c r="S126" s="207"/>
      <c r="T126" s="20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02" t="s">
        <v>164</v>
      </c>
      <c r="AU126" s="202" t="s">
        <v>22</v>
      </c>
      <c r="AV126" s="14" t="s">
        <v>158</v>
      </c>
      <c r="AW126" s="14" t="s">
        <v>43</v>
      </c>
      <c r="AX126" s="14" t="s">
        <v>89</v>
      </c>
      <c r="AY126" s="202" t="s">
        <v>152</v>
      </c>
    </row>
    <row r="127" s="2" customFormat="1" ht="24.15" customHeight="1">
      <c r="A127" s="37"/>
      <c r="B127" s="171"/>
      <c r="C127" s="172" t="s">
        <v>195</v>
      </c>
      <c r="D127" s="172" t="s">
        <v>154</v>
      </c>
      <c r="E127" s="173" t="s">
        <v>204</v>
      </c>
      <c r="F127" s="174" t="s">
        <v>205</v>
      </c>
      <c r="G127" s="175" t="s">
        <v>157</v>
      </c>
      <c r="H127" s="176">
        <v>21</v>
      </c>
      <c r="I127" s="177"/>
      <c r="J127" s="178">
        <f>ROUND(I127*H127,2)</f>
        <v>0</v>
      </c>
      <c r="K127" s="179"/>
      <c r="L127" s="38"/>
      <c r="M127" s="180" t="s">
        <v>3</v>
      </c>
      <c r="N127" s="181" t="s">
        <v>53</v>
      </c>
      <c r="O127" s="71"/>
      <c r="P127" s="182">
        <f>O127*H127</f>
        <v>0</v>
      </c>
      <c r="Q127" s="182">
        <v>0</v>
      </c>
      <c r="R127" s="182">
        <f>Q127*H127</f>
        <v>0</v>
      </c>
      <c r="S127" s="182">
        <v>0.44</v>
      </c>
      <c r="T127" s="183">
        <f>S127*H127</f>
        <v>9.2400000000000002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4" t="s">
        <v>158</v>
      </c>
      <c r="AT127" s="184" t="s">
        <v>154</v>
      </c>
      <c r="AU127" s="184" t="s">
        <v>22</v>
      </c>
      <c r="AY127" s="17" t="s">
        <v>152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17" t="s">
        <v>89</v>
      </c>
      <c r="BK127" s="185">
        <f>ROUND(I127*H127,2)</f>
        <v>0</v>
      </c>
      <c r="BL127" s="17" t="s">
        <v>158</v>
      </c>
      <c r="BM127" s="184" t="s">
        <v>888</v>
      </c>
    </row>
    <row r="128" s="2" customFormat="1">
      <c r="A128" s="37"/>
      <c r="B128" s="38"/>
      <c r="C128" s="37"/>
      <c r="D128" s="186" t="s">
        <v>160</v>
      </c>
      <c r="E128" s="37"/>
      <c r="F128" s="187" t="s">
        <v>207</v>
      </c>
      <c r="G128" s="37"/>
      <c r="H128" s="37"/>
      <c r="I128" s="188"/>
      <c r="J128" s="37"/>
      <c r="K128" s="37"/>
      <c r="L128" s="38"/>
      <c r="M128" s="189"/>
      <c r="N128" s="190"/>
      <c r="O128" s="71"/>
      <c r="P128" s="71"/>
      <c r="Q128" s="71"/>
      <c r="R128" s="71"/>
      <c r="S128" s="71"/>
      <c r="T128" s="72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7" t="s">
        <v>160</v>
      </c>
      <c r="AU128" s="17" t="s">
        <v>22</v>
      </c>
    </row>
    <row r="129" s="2" customFormat="1">
      <c r="A129" s="37"/>
      <c r="B129" s="38"/>
      <c r="C129" s="37"/>
      <c r="D129" s="191" t="s">
        <v>162</v>
      </c>
      <c r="E129" s="37"/>
      <c r="F129" s="192" t="s">
        <v>889</v>
      </c>
      <c r="G129" s="37"/>
      <c r="H129" s="37"/>
      <c r="I129" s="188"/>
      <c r="J129" s="37"/>
      <c r="K129" s="37"/>
      <c r="L129" s="38"/>
      <c r="M129" s="189"/>
      <c r="N129" s="190"/>
      <c r="O129" s="71"/>
      <c r="P129" s="71"/>
      <c r="Q129" s="71"/>
      <c r="R129" s="71"/>
      <c r="S129" s="71"/>
      <c r="T129" s="72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7" t="s">
        <v>162</v>
      </c>
      <c r="AU129" s="17" t="s">
        <v>22</v>
      </c>
    </row>
    <row r="130" s="13" customFormat="1">
      <c r="A130" s="13"/>
      <c r="B130" s="193"/>
      <c r="C130" s="13"/>
      <c r="D130" s="191" t="s">
        <v>164</v>
      </c>
      <c r="E130" s="194" t="s">
        <v>3</v>
      </c>
      <c r="F130" s="195" t="s">
        <v>8</v>
      </c>
      <c r="G130" s="13"/>
      <c r="H130" s="196">
        <v>21</v>
      </c>
      <c r="I130" s="197"/>
      <c r="J130" s="13"/>
      <c r="K130" s="13"/>
      <c r="L130" s="193"/>
      <c r="M130" s="198"/>
      <c r="N130" s="199"/>
      <c r="O130" s="199"/>
      <c r="P130" s="199"/>
      <c r="Q130" s="199"/>
      <c r="R130" s="199"/>
      <c r="S130" s="199"/>
      <c r="T130" s="20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94" t="s">
        <v>164</v>
      </c>
      <c r="AU130" s="194" t="s">
        <v>22</v>
      </c>
      <c r="AV130" s="13" t="s">
        <v>22</v>
      </c>
      <c r="AW130" s="13" t="s">
        <v>43</v>
      </c>
      <c r="AX130" s="13" t="s">
        <v>82</v>
      </c>
      <c r="AY130" s="194" t="s">
        <v>152</v>
      </c>
    </row>
    <row r="131" s="14" customFormat="1">
      <c r="A131" s="14"/>
      <c r="B131" s="201"/>
      <c r="C131" s="14"/>
      <c r="D131" s="191" t="s">
        <v>164</v>
      </c>
      <c r="E131" s="202" t="s">
        <v>3</v>
      </c>
      <c r="F131" s="203" t="s">
        <v>166</v>
      </c>
      <c r="G131" s="14"/>
      <c r="H131" s="204">
        <v>21</v>
      </c>
      <c r="I131" s="205"/>
      <c r="J131" s="14"/>
      <c r="K131" s="14"/>
      <c r="L131" s="201"/>
      <c r="M131" s="206"/>
      <c r="N131" s="207"/>
      <c r="O131" s="207"/>
      <c r="P131" s="207"/>
      <c r="Q131" s="207"/>
      <c r="R131" s="207"/>
      <c r="S131" s="207"/>
      <c r="T131" s="20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02" t="s">
        <v>164</v>
      </c>
      <c r="AU131" s="202" t="s">
        <v>22</v>
      </c>
      <c r="AV131" s="14" t="s">
        <v>158</v>
      </c>
      <c r="AW131" s="14" t="s">
        <v>43</v>
      </c>
      <c r="AX131" s="14" t="s">
        <v>89</v>
      </c>
      <c r="AY131" s="202" t="s">
        <v>152</v>
      </c>
    </row>
    <row r="132" s="2" customFormat="1" ht="24.15" customHeight="1">
      <c r="A132" s="37"/>
      <c r="B132" s="171"/>
      <c r="C132" s="172" t="s">
        <v>201</v>
      </c>
      <c r="D132" s="172" t="s">
        <v>154</v>
      </c>
      <c r="E132" s="173" t="s">
        <v>212</v>
      </c>
      <c r="F132" s="174" t="s">
        <v>213</v>
      </c>
      <c r="G132" s="175" t="s">
        <v>157</v>
      </c>
      <c r="H132" s="176">
        <v>36</v>
      </c>
      <c r="I132" s="177"/>
      <c r="J132" s="178">
        <f>ROUND(I132*H132,2)</f>
        <v>0</v>
      </c>
      <c r="K132" s="179"/>
      <c r="L132" s="38"/>
      <c r="M132" s="180" t="s">
        <v>3</v>
      </c>
      <c r="N132" s="181" t="s">
        <v>53</v>
      </c>
      <c r="O132" s="71"/>
      <c r="P132" s="182">
        <f>O132*H132</f>
        <v>0</v>
      </c>
      <c r="Q132" s="182">
        <v>0</v>
      </c>
      <c r="R132" s="182">
        <f>Q132*H132</f>
        <v>0</v>
      </c>
      <c r="S132" s="182">
        <v>0.57999999999999996</v>
      </c>
      <c r="T132" s="183">
        <f>S132*H132</f>
        <v>20.879999999999999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158</v>
      </c>
      <c r="AT132" s="184" t="s">
        <v>154</v>
      </c>
      <c r="AU132" s="184" t="s">
        <v>22</v>
      </c>
      <c r="AY132" s="17" t="s">
        <v>152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17" t="s">
        <v>89</v>
      </c>
      <c r="BK132" s="185">
        <f>ROUND(I132*H132,2)</f>
        <v>0</v>
      </c>
      <c r="BL132" s="17" t="s">
        <v>158</v>
      </c>
      <c r="BM132" s="184" t="s">
        <v>890</v>
      </c>
    </row>
    <row r="133" s="2" customFormat="1">
      <c r="A133" s="37"/>
      <c r="B133" s="38"/>
      <c r="C133" s="37"/>
      <c r="D133" s="186" t="s">
        <v>160</v>
      </c>
      <c r="E133" s="37"/>
      <c r="F133" s="187" t="s">
        <v>215</v>
      </c>
      <c r="G133" s="37"/>
      <c r="H133" s="37"/>
      <c r="I133" s="188"/>
      <c r="J133" s="37"/>
      <c r="K133" s="37"/>
      <c r="L133" s="38"/>
      <c r="M133" s="189"/>
      <c r="N133" s="190"/>
      <c r="O133" s="71"/>
      <c r="P133" s="71"/>
      <c r="Q133" s="71"/>
      <c r="R133" s="71"/>
      <c r="S133" s="71"/>
      <c r="T133" s="72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7" t="s">
        <v>160</v>
      </c>
      <c r="AU133" s="17" t="s">
        <v>22</v>
      </c>
    </row>
    <row r="134" s="2" customFormat="1">
      <c r="A134" s="37"/>
      <c r="B134" s="38"/>
      <c r="C134" s="37"/>
      <c r="D134" s="191" t="s">
        <v>162</v>
      </c>
      <c r="E134" s="37"/>
      <c r="F134" s="192" t="s">
        <v>891</v>
      </c>
      <c r="G134" s="37"/>
      <c r="H134" s="37"/>
      <c r="I134" s="188"/>
      <c r="J134" s="37"/>
      <c r="K134" s="37"/>
      <c r="L134" s="38"/>
      <c r="M134" s="189"/>
      <c r="N134" s="190"/>
      <c r="O134" s="71"/>
      <c r="P134" s="71"/>
      <c r="Q134" s="71"/>
      <c r="R134" s="71"/>
      <c r="S134" s="71"/>
      <c r="T134" s="72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7" t="s">
        <v>162</v>
      </c>
      <c r="AU134" s="17" t="s">
        <v>22</v>
      </c>
    </row>
    <row r="135" s="13" customFormat="1">
      <c r="A135" s="13"/>
      <c r="B135" s="193"/>
      <c r="C135" s="13"/>
      <c r="D135" s="191" t="s">
        <v>164</v>
      </c>
      <c r="E135" s="194" t="s">
        <v>3</v>
      </c>
      <c r="F135" s="195" t="s">
        <v>892</v>
      </c>
      <c r="G135" s="13"/>
      <c r="H135" s="196">
        <v>36</v>
      </c>
      <c r="I135" s="197"/>
      <c r="J135" s="13"/>
      <c r="K135" s="13"/>
      <c r="L135" s="193"/>
      <c r="M135" s="198"/>
      <c r="N135" s="199"/>
      <c r="O135" s="199"/>
      <c r="P135" s="199"/>
      <c r="Q135" s="199"/>
      <c r="R135" s="199"/>
      <c r="S135" s="199"/>
      <c r="T135" s="200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4" t="s">
        <v>164</v>
      </c>
      <c r="AU135" s="194" t="s">
        <v>22</v>
      </c>
      <c r="AV135" s="13" t="s">
        <v>22</v>
      </c>
      <c r="AW135" s="13" t="s">
        <v>43</v>
      </c>
      <c r="AX135" s="13" t="s">
        <v>82</v>
      </c>
      <c r="AY135" s="194" t="s">
        <v>152</v>
      </c>
    </row>
    <row r="136" s="14" customFormat="1">
      <c r="A136" s="14"/>
      <c r="B136" s="201"/>
      <c r="C136" s="14"/>
      <c r="D136" s="191" t="s">
        <v>164</v>
      </c>
      <c r="E136" s="202" t="s">
        <v>3</v>
      </c>
      <c r="F136" s="203" t="s">
        <v>166</v>
      </c>
      <c r="G136" s="14"/>
      <c r="H136" s="204">
        <v>36</v>
      </c>
      <c r="I136" s="205"/>
      <c r="J136" s="14"/>
      <c r="K136" s="14"/>
      <c r="L136" s="201"/>
      <c r="M136" s="206"/>
      <c r="N136" s="207"/>
      <c r="O136" s="207"/>
      <c r="P136" s="207"/>
      <c r="Q136" s="207"/>
      <c r="R136" s="207"/>
      <c r="S136" s="207"/>
      <c r="T136" s="208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02" t="s">
        <v>164</v>
      </c>
      <c r="AU136" s="202" t="s">
        <v>22</v>
      </c>
      <c r="AV136" s="14" t="s">
        <v>158</v>
      </c>
      <c r="AW136" s="14" t="s">
        <v>43</v>
      </c>
      <c r="AX136" s="14" t="s">
        <v>89</v>
      </c>
      <c r="AY136" s="202" t="s">
        <v>152</v>
      </c>
    </row>
    <row r="137" s="2" customFormat="1" ht="24.15" customHeight="1">
      <c r="A137" s="37"/>
      <c r="B137" s="171"/>
      <c r="C137" s="172" t="s">
        <v>176</v>
      </c>
      <c r="D137" s="172" t="s">
        <v>154</v>
      </c>
      <c r="E137" s="173" t="s">
        <v>219</v>
      </c>
      <c r="F137" s="174" t="s">
        <v>220</v>
      </c>
      <c r="G137" s="175" t="s">
        <v>157</v>
      </c>
      <c r="H137" s="176">
        <v>6</v>
      </c>
      <c r="I137" s="177"/>
      <c r="J137" s="178">
        <f>ROUND(I137*H137,2)</f>
        <v>0</v>
      </c>
      <c r="K137" s="179"/>
      <c r="L137" s="38"/>
      <c r="M137" s="180" t="s">
        <v>3</v>
      </c>
      <c r="N137" s="181" t="s">
        <v>53</v>
      </c>
      <c r="O137" s="71"/>
      <c r="P137" s="182">
        <f>O137*H137</f>
        <v>0</v>
      </c>
      <c r="Q137" s="182">
        <v>0</v>
      </c>
      <c r="R137" s="182">
        <f>Q137*H137</f>
        <v>0</v>
      </c>
      <c r="S137" s="182">
        <v>0.32500000000000001</v>
      </c>
      <c r="T137" s="183">
        <f>S137*H137</f>
        <v>1.9500000000000002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4" t="s">
        <v>158</v>
      </c>
      <c r="AT137" s="184" t="s">
        <v>154</v>
      </c>
      <c r="AU137" s="184" t="s">
        <v>22</v>
      </c>
      <c r="AY137" s="17" t="s">
        <v>152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17" t="s">
        <v>89</v>
      </c>
      <c r="BK137" s="185">
        <f>ROUND(I137*H137,2)</f>
        <v>0</v>
      </c>
      <c r="BL137" s="17" t="s">
        <v>158</v>
      </c>
      <c r="BM137" s="184" t="s">
        <v>893</v>
      </c>
    </row>
    <row r="138" s="2" customFormat="1">
      <c r="A138" s="37"/>
      <c r="B138" s="38"/>
      <c r="C138" s="37"/>
      <c r="D138" s="186" t="s">
        <v>160</v>
      </c>
      <c r="E138" s="37"/>
      <c r="F138" s="187" t="s">
        <v>222</v>
      </c>
      <c r="G138" s="37"/>
      <c r="H138" s="37"/>
      <c r="I138" s="188"/>
      <c r="J138" s="37"/>
      <c r="K138" s="37"/>
      <c r="L138" s="38"/>
      <c r="M138" s="189"/>
      <c r="N138" s="190"/>
      <c r="O138" s="71"/>
      <c r="P138" s="71"/>
      <c r="Q138" s="71"/>
      <c r="R138" s="71"/>
      <c r="S138" s="71"/>
      <c r="T138" s="72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7" t="s">
        <v>160</v>
      </c>
      <c r="AU138" s="17" t="s">
        <v>22</v>
      </c>
    </row>
    <row r="139" s="2" customFormat="1">
      <c r="A139" s="37"/>
      <c r="B139" s="38"/>
      <c r="C139" s="37"/>
      <c r="D139" s="191" t="s">
        <v>162</v>
      </c>
      <c r="E139" s="37"/>
      <c r="F139" s="192" t="s">
        <v>885</v>
      </c>
      <c r="G139" s="37"/>
      <c r="H139" s="37"/>
      <c r="I139" s="188"/>
      <c r="J139" s="37"/>
      <c r="K139" s="37"/>
      <c r="L139" s="38"/>
      <c r="M139" s="189"/>
      <c r="N139" s="190"/>
      <c r="O139" s="71"/>
      <c r="P139" s="71"/>
      <c r="Q139" s="71"/>
      <c r="R139" s="71"/>
      <c r="S139" s="71"/>
      <c r="T139" s="72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7" t="s">
        <v>162</v>
      </c>
      <c r="AU139" s="17" t="s">
        <v>22</v>
      </c>
    </row>
    <row r="140" s="13" customFormat="1">
      <c r="A140" s="13"/>
      <c r="B140" s="193"/>
      <c r="C140" s="13"/>
      <c r="D140" s="191" t="s">
        <v>164</v>
      </c>
      <c r="E140" s="194" t="s">
        <v>3</v>
      </c>
      <c r="F140" s="195" t="s">
        <v>188</v>
      </c>
      <c r="G140" s="13"/>
      <c r="H140" s="196">
        <v>6</v>
      </c>
      <c r="I140" s="197"/>
      <c r="J140" s="13"/>
      <c r="K140" s="13"/>
      <c r="L140" s="193"/>
      <c r="M140" s="198"/>
      <c r="N140" s="199"/>
      <c r="O140" s="199"/>
      <c r="P140" s="199"/>
      <c r="Q140" s="199"/>
      <c r="R140" s="199"/>
      <c r="S140" s="199"/>
      <c r="T140" s="200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4" t="s">
        <v>164</v>
      </c>
      <c r="AU140" s="194" t="s">
        <v>22</v>
      </c>
      <c r="AV140" s="13" t="s">
        <v>22</v>
      </c>
      <c r="AW140" s="13" t="s">
        <v>43</v>
      </c>
      <c r="AX140" s="13" t="s">
        <v>82</v>
      </c>
      <c r="AY140" s="194" t="s">
        <v>152</v>
      </c>
    </row>
    <row r="141" s="14" customFormat="1">
      <c r="A141" s="14"/>
      <c r="B141" s="201"/>
      <c r="C141" s="14"/>
      <c r="D141" s="191" t="s">
        <v>164</v>
      </c>
      <c r="E141" s="202" t="s">
        <v>3</v>
      </c>
      <c r="F141" s="203" t="s">
        <v>166</v>
      </c>
      <c r="G141" s="14"/>
      <c r="H141" s="204">
        <v>6</v>
      </c>
      <c r="I141" s="205"/>
      <c r="J141" s="14"/>
      <c r="K141" s="14"/>
      <c r="L141" s="201"/>
      <c r="M141" s="206"/>
      <c r="N141" s="207"/>
      <c r="O141" s="207"/>
      <c r="P141" s="207"/>
      <c r="Q141" s="207"/>
      <c r="R141" s="207"/>
      <c r="S141" s="207"/>
      <c r="T141" s="20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02" t="s">
        <v>164</v>
      </c>
      <c r="AU141" s="202" t="s">
        <v>22</v>
      </c>
      <c r="AV141" s="14" t="s">
        <v>158</v>
      </c>
      <c r="AW141" s="14" t="s">
        <v>43</v>
      </c>
      <c r="AX141" s="14" t="s">
        <v>89</v>
      </c>
      <c r="AY141" s="202" t="s">
        <v>152</v>
      </c>
    </row>
    <row r="142" s="2" customFormat="1" ht="24.15" customHeight="1">
      <c r="A142" s="37"/>
      <c r="B142" s="171"/>
      <c r="C142" s="172" t="s">
        <v>209</v>
      </c>
      <c r="D142" s="172" t="s">
        <v>154</v>
      </c>
      <c r="E142" s="173" t="s">
        <v>219</v>
      </c>
      <c r="F142" s="174" t="s">
        <v>220</v>
      </c>
      <c r="G142" s="175" t="s">
        <v>157</v>
      </c>
      <c r="H142" s="176">
        <v>2</v>
      </c>
      <c r="I142" s="177"/>
      <c r="J142" s="178">
        <f>ROUND(I142*H142,2)</f>
        <v>0</v>
      </c>
      <c r="K142" s="179"/>
      <c r="L142" s="38"/>
      <c r="M142" s="180" t="s">
        <v>3</v>
      </c>
      <c r="N142" s="181" t="s">
        <v>53</v>
      </c>
      <c r="O142" s="71"/>
      <c r="P142" s="182">
        <f>O142*H142</f>
        <v>0</v>
      </c>
      <c r="Q142" s="182">
        <v>0</v>
      </c>
      <c r="R142" s="182">
        <f>Q142*H142</f>
        <v>0</v>
      </c>
      <c r="S142" s="182">
        <v>0.32500000000000001</v>
      </c>
      <c r="T142" s="183">
        <f>S142*H142</f>
        <v>0.65000000000000002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4" t="s">
        <v>158</v>
      </c>
      <c r="AT142" s="184" t="s">
        <v>154</v>
      </c>
      <c r="AU142" s="184" t="s">
        <v>22</v>
      </c>
      <c r="AY142" s="17" t="s">
        <v>152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17" t="s">
        <v>89</v>
      </c>
      <c r="BK142" s="185">
        <f>ROUND(I142*H142,2)</f>
        <v>0</v>
      </c>
      <c r="BL142" s="17" t="s">
        <v>158</v>
      </c>
      <c r="BM142" s="184" t="s">
        <v>894</v>
      </c>
    </row>
    <row r="143" s="2" customFormat="1">
      <c r="A143" s="37"/>
      <c r="B143" s="38"/>
      <c r="C143" s="37"/>
      <c r="D143" s="186" t="s">
        <v>160</v>
      </c>
      <c r="E143" s="37"/>
      <c r="F143" s="187" t="s">
        <v>222</v>
      </c>
      <c r="G143" s="37"/>
      <c r="H143" s="37"/>
      <c r="I143" s="188"/>
      <c r="J143" s="37"/>
      <c r="K143" s="37"/>
      <c r="L143" s="38"/>
      <c r="M143" s="189"/>
      <c r="N143" s="190"/>
      <c r="O143" s="71"/>
      <c r="P143" s="71"/>
      <c r="Q143" s="71"/>
      <c r="R143" s="71"/>
      <c r="S143" s="71"/>
      <c r="T143" s="72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7" t="s">
        <v>160</v>
      </c>
      <c r="AU143" s="17" t="s">
        <v>22</v>
      </c>
    </row>
    <row r="144" s="2" customFormat="1">
      <c r="A144" s="37"/>
      <c r="B144" s="38"/>
      <c r="C144" s="37"/>
      <c r="D144" s="191" t="s">
        <v>162</v>
      </c>
      <c r="E144" s="37"/>
      <c r="F144" s="192" t="s">
        <v>887</v>
      </c>
      <c r="G144" s="37"/>
      <c r="H144" s="37"/>
      <c r="I144" s="188"/>
      <c r="J144" s="37"/>
      <c r="K144" s="37"/>
      <c r="L144" s="38"/>
      <c r="M144" s="189"/>
      <c r="N144" s="190"/>
      <c r="O144" s="71"/>
      <c r="P144" s="71"/>
      <c r="Q144" s="71"/>
      <c r="R144" s="71"/>
      <c r="S144" s="71"/>
      <c r="T144" s="72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7" t="s">
        <v>162</v>
      </c>
      <c r="AU144" s="17" t="s">
        <v>22</v>
      </c>
    </row>
    <row r="145" s="13" customFormat="1">
      <c r="A145" s="13"/>
      <c r="B145" s="193"/>
      <c r="C145" s="13"/>
      <c r="D145" s="191" t="s">
        <v>164</v>
      </c>
      <c r="E145" s="194" t="s">
        <v>3</v>
      </c>
      <c r="F145" s="195" t="s">
        <v>22</v>
      </c>
      <c r="G145" s="13"/>
      <c r="H145" s="196">
        <v>2</v>
      </c>
      <c r="I145" s="197"/>
      <c r="J145" s="13"/>
      <c r="K145" s="13"/>
      <c r="L145" s="193"/>
      <c r="M145" s="198"/>
      <c r="N145" s="199"/>
      <c r="O145" s="199"/>
      <c r="P145" s="199"/>
      <c r="Q145" s="199"/>
      <c r="R145" s="199"/>
      <c r="S145" s="199"/>
      <c r="T145" s="20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94" t="s">
        <v>164</v>
      </c>
      <c r="AU145" s="194" t="s">
        <v>22</v>
      </c>
      <c r="AV145" s="13" t="s">
        <v>22</v>
      </c>
      <c r="AW145" s="13" t="s">
        <v>43</v>
      </c>
      <c r="AX145" s="13" t="s">
        <v>82</v>
      </c>
      <c r="AY145" s="194" t="s">
        <v>152</v>
      </c>
    </row>
    <row r="146" s="14" customFormat="1">
      <c r="A146" s="14"/>
      <c r="B146" s="201"/>
      <c r="C146" s="14"/>
      <c r="D146" s="191" t="s">
        <v>164</v>
      </c>
      <c r="E146" s="202" t="s">
        <v>3</v>
      </c>
      <c r="F146" s="203" t="s">
        <v>166</v>
      </c>
      <c r="G146" s="14"/>
      <c r="H146" s="204">
        <v>2</v>
      </c>
      <c r="I146" s="205"/>
      <c r="J146" s="14"/>
      <c r="K146" s="14"/>
      <c r="L146" s="201"/>
      <c r="M146" s="206"/>
      <c r="N146" s="207"/>
      <c r="O146" s="207"/>
      <c r="P146" s="207"/>
      <c r="Q146" s="207"/>
      <c r="R146" s="207"/>
      <c r="S146" s="207"/>
      <c r="T146" s="208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02" t="s">
        <v>164</v>
      </c>
      <c r="AU146" s="202" t="s">
        <v>22</v>
      </c>
      <c r="AV146" s="14" t="s">
        <v>158</v>
      </c>
      <c r="AW146" s="14" t="s">
        <v>43</v>
      </c>
      <c r="AX146" s="14" t="s">
        <v>89</v>
      </c>
      <c r="AY146" s="202" t="s">
        <v>152</v>
      </c>
    </row>
    <row r="147" s="2" customFormat="1" ht="24.15" customHeight="1">
      <c r="A147" s="37"/>
      <c r="B147" s="171"/>
      <c r="C147" s="172" t="s">
        <v>211</v>
      </c>
      <c r="D147" s="172" t="s">
        <v>154</v>
      </c>
      <c r="E147" s="173" t="s">
        <v>224</v>
      </c>
      <c r="F147" s="174" t="s">
        <v>225</v>
      </c>
      <c r="G147" s="175" t="s">
        <v>157</v>
      </c>
      <c r="H147" s="176">
        <v>36</v>
      </c>
      <c r="I147" s="177"/>
      <c r="J147" s="178">
        <f>ROUND(I147*H147,2)</f>
        <v>0</v>
      </c>
      <c r="K147" s="179"/>
      <c r="L147" s="38"/>
      <c r="M147" s="180" t="s">
        <v>3</v>
      </c>
      <c r="N147" s="181" t="s">
        <v>53</v>
      </c>
      <c r="O147" s="71"/>
      <c r="P147" s="182">
        <f>O147*H147</f>
        <v>0</v>
      </c>
      <c r="Q147" s="182">
        <v>0</v>
      </c>
      <c r="R147" s="182">
        <f>Q147*H147</f>
        <v>0</v>
      </c>
      <c r="S147" s="182">
        <v>0.316</v>
      </c>
      <c r="T147" s="183">
        <f>S147*H147</f>
        <v>11.375999999999999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4" t="s">
        <v>158</v>
      </c>
      <c r="AT147" s="184" t="s">
        <v>154</v>
      </c>
      <c r="AU147" s="184" t="s">
        <v>22</v>
      </c>
      <c r="AY147" s="17" t="s">
        <v>152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17" t="s">
        <v>89</v>
      </c>
      <c r="BK147" s="185">
        <f>ROUND(I147*H147,2)</f>
        <v>0</v>
      </c>
      <c r="BL147" s="17" t="s">
        <v>158</v>
      </c>
      <c r="BM147" s="184" t="s">
        <v>895</v>
      </c>
    </row>
    <row r="148" s="2" customFormat="1">
      <c r="A148" s="37"/>
      <c r="B148" s="38"/>
      <c r="C148" s="37"/>
      <c r="D148" s="186" t="s">
        <v>160</v>
      </c>
      <c r="E148" s="37"/>
      <c r="F148" s="187" t="s">
        <v>227</v>
      </c>
      <c r="G148" s="37"/>
      <c r="H148" s="37"/>
      <c r="I148" s="188"/>
      <c r="J148" s="37"/>
      <c r="K148" s="37"/>
      <c r="L148" s="38"/>
      <c r="M148" s="189"/>
      <c r="N148" s="190"/>
      <c r="O148" s="71"/>
      <c r="P148" s="71"/>
      <c r="Q148" s="71"/>
      <c r="R148" s="71"/>
      <c r="S148" s="71"/>
      <c r="T148" s="72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7" t="s">
        <v>160</v>
      </c>
      <c r="AU148" s="17" t="s">
        <v>22</v>
      </c>
    </row>
    <row r="149" s="2" customFormat="1">
      <c r="A149" s="37"/>
      <c r="B149" s="38"/>
      <c r="C149" s="37"/>
      <c r="D149" s="191" t="s">
        <v>162</v>
      </c>
      <c r="E149" s="37"/>
      <c r="F149" s="192" t="s">
        <v>896</v>
      </c>
      <c r="G149" s="37"/>
      <c r="H149" s="37"/>
      <c r="I149" s="188"/>
      <c r="J149" s="37"/>
      <c r="K149" s="37"/>
      <c r="L149" s="38"/>
      <c r="M149" s="189"/>
      <c r="N149" s="190"/>
      <c r="O149" s="71"/>
      <c r="P149" s="71"/>
      <c r="Q149" s="71"/>
      <c r="R149" s="71"/>
      <c r="S149" s="71"/>
      <c r="T149" s="72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7" t="s">
        <v>162</v>
      </c>
      <c r="AU149" s="17" t="s">
        <v>22</v>
      </c>
    </row>
    <row r="150" s="13" customFormat="1">
      <c r="A150" s="13"/>
      <c r="B150" s="193"/>
      <c r="C150" s="13"/>
      <c r="D150" s="191" t="s">
        <v>164</v>
      </c>
      <c r="E150" s="194" t="s">
        <v>3</v>
      </c>
      <c r="F150" s="195" t="s">
        <v>892</v>
      </c>
      <c r="G150" s="13"/>
      <c r="H150" s="196">
        <v>36</v>
      </c>
      <c r="I150" s="197"/>
      <c r="J150" s="13"/>
      <c r="K150" s="13"/>
      <c r="L150" s="193"/>
      <c r="M150" s="198"/>
      <c r="N150" s="199"/>
      <c r="O150" s="199"/>
      <c r="P150" s="199"/>
      <c r="Q150" s="199"/>
      <c r="R150" s="199"/>
      <c r="S150" s="199"/>
      <c r="T150" s="200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94" t="s">
        <v>164</v>
      </c>
      <c r="AU150" s="194" t="s">
        <v>22</v>
      </c>
      <c r="AV150" s="13" t="s">
        <v>22</v>
      </c>
      <c r="AW150" s="13" t="s">
        <v>43</v>
      </c>
      <c r="AX150" s="13" t="s">
        <v>82</v>
      </c>
      <c r="AY150" s="194" t="s">
        <v>152</v>
      </c>
    </row>
    <row r="151" s="14" customFormat="1">
      <c r="A151" s="14"/>
      <c r="B151" s="201"/>
      <c r="C151" s="14"/>
      <c r="D151" s="191" t="s">
        <v>164</v>
      </c>
      <c r="E151" s="202" t="s">
        <v>3</v>
      </c>
      <c r="F151" s="203" t="s">
        <v>166</v>
      </c>
      <c r="G151" s="14"/>
      <c r="H151" s="204">
        <v>36</v>
      </c>
      <c r="I151" s="205"/>
      <c r="J151" s="14"/>
      <c r="K151" s="14"/>
      <c r="L151" s="201"/>
      <c r="M151" s="206"/>
      <c r="N151" s="207"/>
      <c r="O151" s="207"/>
      <c r="P151" s="207"/>
      <c r="Q151" s="207"/>
      <c r="R151" s="207"/>
      <c r="S151" s="207"/>
      <c r="T151" s="20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02" t="s">
        <v>164</v>
      </c>
      <c r="AU151" s="202" t="s">
        <v>22</v>
      </c>
      <c r="AV151" s="14" t="s">
        <v>158</v>
      </c>
      <c r="AW151" s="14" t="s">
        <v>43</v>
      </c>
      <c r="AX151" s="14" t="s">
        <v>89</v>
      </c>
      <c r="AY151" s="202" t="s">
        <v>152</v>
      </c>
    </row>
    <row r="152" s="2" customFormat="1" ht="24.15" customHeight="1">
      <c r="A152" s="37"/>
      <c r="B152" s="171"/>
      <c r="C152" s="172" t="s">
        <v>218</v>
      </c>
      <c r="D152" s="172" t="s">
        <v>154</v>
      </c>
      <c r="E152" s="173" t="s">
        <v>897</v>
      </c>
      <c r="F152" s="174" t="s">
        <v>898</v>
      </c>
      <c r="G152" s="175" t="s">
        <v>157</v>
      </c>
      <c r="H152" s="176">
        <v>237</v>
      </c>
      <c r="I152" s="177"/>
      <c r="J152" s="178">
        <f>ROUND(I152*H152,2)</f>
        <v>0</v>
      </c>
      <c r="K152" s="179"/>
      <c r="L152" s="38"/>
      <c r="M152" s="180" t="s">
        <v>3</v>
      </c>
      <c r="N152" s="181" t="s">
        <v>53</v>
      </c>
      <c r="O152" s="71"/>
      <c r="P152" s="182">
        <f>O152*H152</f>
        <v>0</v>
      </c>
      <c r="Q152" s="182">
        <v>3.0000000000000001E-05</v>
      </c>
      <c r="R152" s="182">
        <f>Q152*H152</f>
        <v>0.00711</v>
      </c>
      <c r="S152" s="182">
        <v>0.091999999999999998</v>
      </c>
      <c r="T152" s="183">
        <f>S152*H152</f>
        <v>21.803999999999998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158</v>
      </c>
      <c r="AT152" s="184" t="s">
        <v>154</v>
      </c>
      <c r="AU152" s="184" t="s">
        <v>22</v>
      </c>
      <c r="AY152" s="17" t="s">
        <v>152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17" t="s">
        <v>89</v>
      </c>
      <c r="BK152" s="185">
        <f>ROUND(I152*H152,2)</f>
        <v>0</v>
      </c>
      <c r="BL152" s="17" t="s">
        <v>158</v>
      </c>
      <c r="BM152" s="184" t="s">
        <v>899</v>
      </c>
    </row>
    <row r="153" s="2" customFormat="1">
      <c r="A153" s="37"/>
      <c r="B153" s="38"/>
      <c r="C153" s="37"/>
      <c r="D153" s="186" t="s">
        <v>160</v>
      </c>
      <c r="E153" s="37"/>
      <c r="F153" s="187" t="s">
        <v>900</v>
      </c>
      <c r="G153" s="37"/>
      <c r="H153" s="37"/>
      <c r="I153" s="188"/>
      <c r="J153" s="37"/>
      <c r="K153" s="37"/>
      <c r="L153" s="38"/>
      <c r="M153" s="189"/>
      <c r="N153" s="190"/>
      <c r="O153" s="71"/>
      <c r="P153" s="71"/>
      <c r="Q153" s="71"/>
      <c r="R153" s="71"/>
      <c r="S153" s="71"/>
      <c r="T153" s="72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7" t="s">
        <v>160</v>
      </c>
      <c r="AU153" s="17" t="s">
        <v>22</v>
      </c>
    </row>
    <row r="154" s="2" customFormat="1">
      <c r="A154" s="37"/>
      <c r="B154" s="38"/>
      <c r="C154" s="37"/>
      <c r="D154" s="191" t="s">
        <v>162</v>
      </c>
      <c r="E154" s="37"/>
      <c r="F154" s="192" t="s">
        <v>624</v>
      </c>
      <c r="G154" s="37"/>
      <c r="H154" s="37"/>
      <c r="I154" s="188"/>
      <c r="J154" s="37"/>
      <c r="K154" s="37"/>
      <c r="L154" s="38"/>
      <c r="M154" s="189"/>
      <c r="N154" s="190"/>
      <c r="O154" s="71"/>
      <c r="P154" s="71"/>
      <c r="Q154" s="71"/>
      <c r="R154" s="71"/>
      <c r="S154" s="71"/>
      <c r="T154" s="72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7" t="s">
        <v>162</v>
      </c>
      <c r="AU154" s="17" t="s">
        <v>22</v>
      </c>
    </row>
    <row r="155" s="13" customFormat="1">
      <c r="A155" s="13"/>
      <c r="B155" s="193"/>
      <c r="C155" s="13"/>
      <c r="D155" s="191" t="s">
        <v>164</v>
      </c>
      <c r="E155" s="194" t="s">
        <v>3</v>
      </c>
      <c r="F155" s="195" t="s">
        <v>901</v>
      </c>
      <c r="G155" s="13"/>
      <c r="H155" s="196">
        <v>237</v>
      </c>
      <c r="I155" s="197"/>
      <c r="J155" s="13"/>
      <c r="K155" s="13"/>
      <c r="L155" s="193"/>
      <c r="M155" s="198"/>
      <c r="N155" s="199"/>
      <c r="O155" s="199"/>
      <c r="P155" s="199"/>
      <c r="Q155" s="199"/>
      <c r="R155" s="199"/>
      <c r="S155" s="199"/>
      <c r="T155" s="20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4" t="s">
        <v>164</v>
      </c>
      <c r="AU155" s="194" t="s">
        <v>22</v>
      </c>
      <c r="AV155" s="13" t="s">
        <v>22</v>
      </c>
      <c r="AW155" s="13" t="s">
        <v>43</v>
      </c>
      <c r="AX155" s="13" t="s">
        <v>82</v>
      </c>
      <c r="AY155" s="194" t="s">
        <v>152</v>
      </c>
    </row>
    <row r="156" s="14" customFormat="1">
      <c r="A156" s="14"/>
      <c r="B156" s="201"/>
      <c r="C156" s="14"/>
      <c r="D156" s="191" t="s">
        <v>164</v>
      </c>
      <c r="E156" s="202" t="s">
        <v>3</v>
      </c>
      <c r="F156" s="203" t="s">
        <v>166</v>
      </c>
      <c r="G156" s="14"/>
      <c r="H156" s="204">
        <v>237</v>
      </c>
      <c r="I156" s="205"/>
      <c r="J156" s="14"/>
      <c r="K156" s="14"/>
      <c r="L156" s="201"/>
      <c r="M156" s="206"/>
      <c r="N156" s="207"/>
      <c r="O156" s="207"/>
      <c r="P156" s="207"/>
      <c r="Q156" s="207"/>
      <c r="R156" s="207"/>
      <c r="S156" s="207"/>
      <c r="T156" s="208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02" t="s">
        <v>164</v>
      </c>
      <c r="AU156" s="202" t="s">
        <v>22</v>
      </c>
      <c r="AV156" s="14" t="s">
        <v>158</v>
      </c>
      <c r="AW156" s="14" t="s">
        <v>43</v>
      </c>
      <c r="AX156" s="14" t="s">
        <v>89</v>
      </c>
      <c r="AY156" s="202" t="s">
        <v>152</v>
      </c>
    </row>
    <row r="157" s="2" customFormat="1" ht="24.15" customHeight="1">
      <c r="A157" s="37"/>
      <c r="B157" s="171"/>
      <c r="C157" s="172" t="s">
        <v>223</v>
      </c>
      <c r="D157" s="172" t="s">
        <v>154</v>
      </c>
      <c r="E157" s="173" t="s">
        <v>242</v>
      </c>
      <c r="F157" s="174" t="s">
        <v>243</v>
      </c>
      <c r="G157" s="175" t="s">
        <v>157</v>
      </c>
      <c r="H157" s="176">
        <v>103</v>
      </c>
      <c r="I157" s="177"/>
      <c r="J157" s="178">
        <f>ROUND(I157*H157,2)</f>
        <v>0</v>
      </c>
      <c r="K157" s="179"/>
      <c r="L157" s="38"/>
      <c r="M157" s="180" t="s">
        <v>3</v>
      </c>
      <c r="N157" s="181" t="s">
        <v>53</v>
      </c>
      <c r="O157" s="71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4" t="s">
        <v>158</v>
      </c>
      <c r="AT157" s="184" t="s">
        <v>154</v>
      </c>
      <c r="AU157" s="184" t="s">
        <v>22</v>
      </c>
      <c r="AY157" s="17" t="s">
        <v>152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17" t="s">
        <v>89</v>
      </c>
      <c r="BK157" s="185">
        <f>ROUND(I157*H157,2)</f>
        <v>0</v>
      </c>
      <c r="BL157" s="17" t="s">
        <v>158</v>
      </c>
      <c r="BM157" s="184" t="s">
        <v>902</v>
      </c>
    </row>
    <row r="158" s="2" customFormat="1">
      <c r="A158" s="37"/>
      <c r="B158" s="38"/>
      <c r="C158" s="37"/>
      <c r="D158" s="186" t="s">
        <v>160</v>
      </c>
      <c r="E158" s="37"/>
      <c r="F158" s="187" t="s">
        <v>245</v>
      </c>
      <c r="G158" s="37"/>
      <c r="H158" s="37"/>
      <c r="I158" s="188"/>
      <c r="J158" s="37"/>
      <c r="K158" s="37"/>
      <c r="L158" s="38"/>
      <c r="M158" s="189"/>
      <c r="N158" s="190"/>
      <c r="O158" s="71"/>
      <c r="P158" s="71"/>
      <c r="Q158" s="71"/>
      <c r="R158" s="71"/>
      <c r="S158" s="71"/>
      <c r="T158" s="72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7" t="s">
        <v>160</v>
      </c>
      <c r="AU158" s="17" t="s">
        <v>22</v>
      </c>
    </row>
    <row r="159" s="2" customFormat="1">
      <c r="A159" s="37"/>
      <c r="B159" s="38"/>
      <c r="C159" s="37"/>
      <c r="D159" s="191" t="s">
        <v>162</v>
      </c>
      <c r="E159" s="37"/>
      <c r="F159" s="192" t="s">
        <v>626</v>
      </c>
      <c r="G159" s="37"/>
      <c r="H159" s="37"/>
      <c r="I159" s="188"/>
      <c r="J159" s="37"/>
      <c r="K159" s="37"/>
      <c r="L159" s="38"/>
      <c r="M159" s="189"/>
      <c r="N159" s="190"/>
      <c r="O159" s="71"/>
      <c r="P159" s="71"/>
      <c r="Q159" s="71"/>
      <c r="R159" s="71"/>
      <c r="S159" s="71"/>
      <c r="T159" s="72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7" t="s">
        <v>162</v>
      </c>
      <c r="AU159" s="17" t="s">
        <v>22</v>
      </c>
    </row>
    <row r="160" s="13" customFormat="1">
      <c r="A160" s="13"/>
      <c r="B160" s="193"/>
      <c r="C160" s="13"/>
      <c r="D160" s="191" t="s">
        <v>164</v>
      </c>
      <c r="E160" s="194" t="s">
        <v>3</v>
      </c>
      <c r="F160" s="195" t="s">
        <v>903</v>
      </c>
      <c r="G160" s="13"/>
      <c r="H160" s="196">
        <v>103</v>
      </c>
      <c r="I160" s="197"/>
      <c r="J160" s="13"/>
      <c r="K160" s="13"/>
      <c r="L160" s="193"/>
      <c r="M160" s="198"/>
      <c r="N160" s="199"/>
      <c r="O160" s="199"/>
      <c r="P160" s="199"/>
      <c r="Q160" s="199"/>
      <c r="R160" s="199"/>
      <c r="S160" s="199"/>
      <c r="T160" s="200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4" t="s">
        <v>164</v>
      </c>
      <c r="AU160" s="194" t="s">
        <v>22</v>
      </c>
      <c r="AV160" s="13" t="s">
        <v>22</v>
      </c>
      <c r="AW160" s="13" t="s">
        <v>43</v>
      </c>
      <c r="AX160" s="13" t="s">
        <v>82</v>
      </c>
      <c r="AY160" s="194" t="s">
        <v>152</v>
      </c>
    </row>
    <row r="161" s="14" customFormat="1">
      <c r="A161" s="14"/>
      <c r="B161" s="201"/>
      <c r="C161" s="14"/>
      <c r="D161" s="191" t="s">
        <v>164</v>
      </c>
      <c r="E161" s="202" t="s">
        <v>3</v>
      </c>
      <c r="F161" s="203" t="s">
        <v>166</v>
      </c>
      <c r="G161" s="14"/>
      <c r="H161" s="204">
        <v>103</v>
      </c>
      <c r="I161" s="205"/>
      <c r="J161" s="14"/>
      <c r="K161" s="14"/>
      <c r="L161" s="201"/>
      <c r="M161" s="206"/>
      <c r="N161" s="207"/>
      <c r="O161" s="207"/>
      <c r="P161" s="207"/>
      <c r="Q161" s="207"/>
      <c r="R161" s="207"/>
      <c r="S161" s="207"/>
      <c r="T161" s="20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02" t="s">
        <v>164</v>
      </c>
      <c r="AU161" s="202" t="s">
        <v>22</v>
      </c>
      <c r="AV161" s="14" t="s">
        <v>158</v>
      </c>
      <c r="AW161" s="14" t="s">
        <v>43</v>
      </c>
      <c r="AX161" s="14" t="s">
        <v>89</v>
      </c>
      <c r="AY161" s="202" t="s">
        <v>152</v>
      </c>
    </row>
    <row r="162" s="2" customFormat="1" ht="33" customHeight="1">
      <c r="A162" s="37"/>
      <c r="B162" s="171"/>
      <c r="C162" s="172" t="s">
        <v>9</v>
      </c>
      <c r="D162" s="172" t="s">
        <v>154</v>
      </c>
      <c r="E162" s="173" t="s">
        <v>904</v>
      </c>
      <c r="F162" s="174" t="s">
        <v>905</v>
      </c>
      <c r="G162" s="175" t="s">
        <v>251</v>
      </c>
      <c r="H162" s="176">
        <v>23</v>
      </c>
      <c r="I162" s="177"/>
      <c r="J162" s="178">
        <f>ROUND(I162*H162,2)</f>
        <v>0</v>
      </c>
      <c r="K162" s="179"/>
      <c r="L162" s="38"/>
      <c r="M162" s="180" t="s">
        <v>3</v>
      </c>
      <c r="N162" s="181" t="s">
        <v>53</v>
      </c>
      <c r="O162" s="71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158</v>
      </c>
      <c r="AT162" s="184" t="s">
        <v>154</v>
      </c>
      <c r="AU162" s="184" t="s">
        <v>22</v>
      </c>
      <c r="AY162" s="17" t="s">
        <v>152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7" t="s">
        <v>89</v>
      </c>
      <c r="BK162" s="185">
        <f>ROUND(I162*H162,2)</f>
        <v>0</v>
      </c>
      <c r="BL162" s="17" t="s">
        <v>158</v>
      </c>
      <c r="BM162" s="184" t="s">
        <v>906</v>
      </c>
    </row>
    <row r="163" s="2" customFormat="1">
      <c r="A163" s="37"/>
      <c r="B163" s="38"/>
      <c r="C163" s="37"/>
      <c r="D163" s="186" t="s">
        <v>160</v>
      </c>
      <c r="E163" s="37"/>
      <c r="F163" s="187" t="s">
        <v>907</v>
      </c>
      <c r="G163" s="37"/>
      <c r="H163" s="37"/>
      <c r="I163" s="188"/>
      <c r="J163" s="37"/>
      <c r="K163" s="37"/>
      <c r="L163" s="38"/>
      <c r="M163" s="189"/>
      <c r="N163" s="190"/>
      <c r="O163" s="71"/>
      <c r="P163" s="71"/>
      <c r="Q163" s="71"/>
      <c r="R163" s="71"/>
      <c r="S163" s="71"/>
      <c r="T163" s="72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7" t="s">
        <v>160</v>
      </c>
      <c r="AU163" s="17" t="s">
        <v>22</v>
      </c>
    </row>
    <row r="164" s="2" customFormat="1">
      <c r="A164" s="37"/>
      <c r="B164" s="38"/>
      <c r="C164" s="37"/>
      <c r="D164" s="191" t="s">
        <v>162</v>
      </c>
      <c r="E164" s="37"/>
      <c r="F164" s="192" t="s">
        <v>908</v>
      </c>
      <c r="G164" s="37"/>
      <c r="H164" s="37"/>
      <c r="I164" s="188"/>
      <c r="J164" s="37"/>
      <c r="K164" s="37"/>
      <c r="L164" s="38"/>
      <c r="M164" s="189"/>
      <c r="N164" s="190"/>
      <c r="O164" s="71"/>
      <c r="P164" s="71"/>
      <c r="Q164" s="71"/>
      <c r="R164" s="71"/>
      <c r="S164" s="71"/>
      <c r="T164" s="72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7" t="s">
        <v>162</v>
      </c>
      <c r="AU164" s="17" t="s">
        <v>22</v>
      </c>
    </row>
    <row r="165" s="13" customFormat="1">
      <c r="A165" s="13"/>
      <c r="B165" s="193"/>
      <c r="C165" s="13"/>
      <c r="D165" s="191" t="s">
        <v>164</v>
      </c>
      <c r="E165" s="194" t="s">
        <v>3</v>
      </c>
      <c r="F165" s="195" t="s">
        <v>909</v>
      </c>
      <c r="G165" s="13"/>
      <c r="H165" s="196">
        <v>23</v>
      </c>
      <c r="I165" s="197"/>
      <c r="J165" s="13"/>
      <c r="K165" s="13"/>
      <c r="L165" s="193"/>
      <c r="M165" s="198"/>
      <c r="N165" s="199"/>
      <c r="O165" s="199"/>
      <c r="P165" s="199"/>
      <c r="Q165" s="199"/>
      <c r="R165" s="199"/>
      <c r="S165" s="199"/>
      <c r="T165" s="20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94" t="s">
        <v>164</v>
      </c>
      <c r="AU165" s="194" t="s">
        <v>22</v>
      </c>
      <c r="AV165" s="13" t="s">
        <v>22</v>
      </c>
      <c r="AW165" s="13" t="s">
        <v>43</v>
      </c>
      <c r="AX165" s="13" t="s">
        <v>82</v>
      </c>
      <c r="AY165" s="194" t="s">
        <v>152</v>
      </c>
    </row>
    <row r="166" s="14" customFormat="1">
      <c r="A166" s="14"/>
      <c r="B166" s="201"/>
      <c r="C166" s="14"/>
      <c r="D166" s="191" t="s">
        <v>164</v>
      </c>
      <c r="E166" s="202" t="s">
        <v>3</v>
      </c>
      <c r="F166" s="203" t="s">
        <v>166</v>
      </c>
      <c r="G166" s="14"/>
      <c r="H166" s="204">
        <v>23</v>
      </c>
      <c r="I166" s="205"/>
      <c r="J166" s="14"/>
      <c r="K166" s="14"/>
      <c r="L166" s="201"/>
      <c r="M166" s="206"/>
      <c r="N166" s="207"/>
      <c r="O166" s="207"/>
      <c r="P166" s="207"/>
      <c r="Q166" s="207"/>
      <c r="R166" s="207"/>
      <c r="S166" s="207"/>
      <c r="T166" s="20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02" t="s">
        <v>164</v>
      </c>
      <c r="AU166" s="202" t="s">
        <v>22</v>
      </c>
      <c r="AV166" s="14" t="s">
        <v>158</v>
      </c>
      <c r="AW166" s="14" t="s">
        <v>43</v>
      </c>
      <c r="AX166" s="14" t="s">
        <v>89</v>
      </c>
      <c r="AY166" s="202" t="s">
        <v>152</v>
      </c>
    </row>
    <row r="167" s="2" customFormat="1" ht="24.15" customHeight="1">
      <c r="A167" s="37"/>
      <c r="B167" s="171"/>
      <c r="C167" s="172" t="s">
        <v>235</v>
      </c>
      <c r="D167" s="172" t="s">
        <v>154</v>
      </c>
      <c r="E167" s="173" t="s">
        <v>357</v>
      </c>
      <c r="F167" s="174" t="s">
        <v>358</v>
      </c>
      <c r="G167" s="175" t="s">
        <v>251</v>
      </c>
      <c r="H167" s="176">
        <v>23</v>
      </c>
      <c r="I167" s="177"/>
      <c r="J167" s="178">
        <f>ROUND(I167*H167,2)</f>
        <v>0</v>
      </c>
      <c r="K167" s="179"/>
      <c r="L167" s="38"/>
      <c r="M167" s="180" t="s">
        <v>3</v>
      </c>
      <c r="N167" s="181" t="s">
        <v>53</v>
      </c>
      <c r="O167" s="71"/>
      <c r="P167" s="182">
        <f>O167*H167</f>
        <v>0</v>
      </c>
      <c r="Q167" s="182">
        <v>0</v>
      </c>
      <c r="R167" s="182">
        <f>Q167*H167</f>
        <v>0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158</v>
      </c>
      <c r="AT167" s="184" t="s">
        <v>154</v>
      </c>
      <c r="AU167" s="184" t="s">
        <v>22</v>
      </c>
      <c r="AY167" s="17" t="s">
        <v>152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17" t="s">
        <v>89</v>
      </c>
      <c r="BK167" s="185">
        <f>ROUND(I167*H167,2)</f>
        <v>0</v>
      </c>
      <c r="BL167" s="17" t="s">
        <v>158</v>
      </c>
      <c r="BM167" s="184" t="s">
        <v>910</v>
      </c>
    </row>
    <row r="168" s="2" customFormat="1">
      <c r="A168" s="37"/>
      <c r="B168" s="38"/>
      <c r="C168" s="37"/>
      <c r="D168" s="186" t="s">
        <v>160</v>
      </c>
      <c r="E168" s="37"/>
      <c r="F168" s="187" t="s">
        <v>360</v>
      </c>
      <c r="G168" s="37"/>
      <c r="H168" s="37"/>
      <c r="I168" s="188"/>
      <c r="J168" s="37"/>
      <c r="K168" s="37"/>
      <c r="L168" s="38"/>
      <c r="M168" s="189"/>
      <c r="N168" s="190"/>
      <c r="O168" s="71"/>
      <c r="P168" s="71"/>
      <c r="Q168" s="71"/>
      <c r="R168" s="71"/>
      <c r="S168" s="71"/>
      <c r="T168" s="72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7" t="s">
        <v>160</v>
      </c>
      <c r="AU168" s="17" t="s">
        <v>22</v>
      </c>
    </row>
    <row r="169" s="2" customFormat="1">
      <c r="A169" s="37"/>
      <c r="B169" s="38"/>
      <c r="C169" s="37"/>
      <c r="D169" s="191" t="s">
        <v>162</v>
      </c>
      <c r="E169" s="37"/>
      <c r="F169" s="192" t="s">
        <v>908</v>
      </c>
      <c r="G169" s="37"/>
      <c r="H169" s="37"/>
      <c r="I169" s="188"/>
      <c r="J169" s="37"/>
      <c r="K169" s="37"/>
      <c r="L169" s="38"/>
      <c r="M169" s="189"/>
      <c r="N169" s="190"/>
      <c r="O169" s="71"/>
      <c r="P169" s="71"/>
      <c r="Q169" s="71"/>
      <c r="R169" s="71"/>
      <c r="S169" s="71"/>
      <c r="T169" s="72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7" t="s">
        <v>162</v>
      </c>
      <c r="AU169" s="17" t="s">
        <v>22</v>
      </c>
    </row>
    <row r="170" s="13" customFormat="1">
      <c r="A170" s="13"/>
      <c r="B170" s="193"/>
      <c r="C170" s="13"/>
      <c r="D170" s="191" t="s">
        <v>164</v>
      </c>
      <c r="E170" s="194" t="s">
        <v>3</v>
      </c>
      <c r="F170" s="195" t="s">
        <v>909</v>
      </c>
      <c r="G170" s="13"/>
      <c r="H170" s="196">
        <v>23</v>
      </c>
      <c r="I170" s="197"/>
      <c r="J170" s="13"/>
      <c r="K170" s="13"/>
      <c r="L170" s="193"/>
      <c r="M170" s="198"/>
      <c r="N170" s="199"/>
      <c r="O170" s="199"/>
      <c r="P170" s="199"/>
      <c r="Q170" s="199"/>
      <c r="R170" s="199"/>
      <c r="S170" s="199"/>
      <c r="T170" s="200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4" t="s">
        <v>164</v>
      </c>
      <c r="AU170" s="194" t="s">
        <v>22</v>
      </c>
      <c r="AV170" s="13" t="s">
        <v>22</v>
      </c>
      <c r="AW170" s="13" t="s">
        <v>43</v>
      </c>
      <c r="AX170" s="13" t="s">
        <v>82</v>
      </c>
      <c r="AY170" s="194" t="s">
        <v>152</v>
      </c>
    </row>
    <row r="171" s="14" customFormat="1">
      <c r="A171" s="14"/>
      <c r="B171" s="201"/>
      <c r="C171" s="14"/>
      <c r="D171" s="191" t="s">
        <v>164</v>
      </c>
      <c r="E171" s="202" t="s">
        <v>3</v>
      </c>
      <c r="F171" s="203" t="s">
        <v>166</v>
      </c>
      <c r="G171" s="14"/>
      <c r="H171" s="204">
        <v>23</v>
      </c>
      <c r="I171" s="205"/>
      <c r="J171" s="14"/>
      <c r="K171" s="14"/>
      <c r="L171" s="201"/>
      <c r="M171" s="206"/>
      <c r="N171" s="207"/>
      <c r="O171" s="207"/>
      <c r="P171" s="207"/>
      <c r="Q171" s="207"/>
      <c r="R171" s="207"/>
      <c r="S171" s="207"/>
      <c r="T171" s="208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02" t="s">
        <v>164</v>
      </c>
      <c r="AU171" s="202" t="s">
        <v>22</v>
      </c>
      <c r="AV171" s="14" t="s">
        <v>158</v>
      </c>
      <c r="AW171" s="14" t="s">
        <v>43</v>
      </c>
      <c r="AX171" s="14" t="s">
        <v>89</v>
      </c>
      <c r="AY171" s="202" t="s">
        <v>152</v>
      </c>
    </row>
    <row r="172" s="2" customFormat="1" ht="33" customHeight="1">
      <c r="A172" s="37"/>
      <c r="B172" s="171"/>
      <c r="C172" s="172" t="s">
        <v>241</v>
      </c>
      <c r="D172" s="172" t="s">
        <v>154</v>
      </c>
      <c r="E172" s="173" t="s">
        <v>249</v>
      </c>
      <c r="F172" s="174" t="s">
        <v>250</v>
      </c>
      <c r="G172" s="175" t="s">
        <v>251</v>
      </c>
      <c r="H172" s="176">
        <v>15.449999999999999</v>
      </c>
      <c r="I172" s="177"/>
      <c r="J172" s="178">
        <f>ROUND(I172*H172,2)</f>
        <v>0</v>
      </c>
      <c r="K172" s="179"/>
      <c r="L172" s="38"/>
      <c r="M172" s="180" t="s">
        <v>3</v>
      </c>
      <c r="N172" s="181" t="s">
        <v>53</v>
      </c>
      <c r="O172" s="71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158</v>
      </c>
      <c r="AT172" s="184" t="s">
        <v>154</v>
      </c>
      <c r="AU172" s="184" t="s">
        <v>22</v>
      </c>
      <c r="AY172" s="17" t="s">
        <v>152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17" t="s">
        <v>89</v>
      </c>
      <c r="BK172" s="185">
        <f>ROUND(I172*H172,2)</f>
        <v>0</v>
      </c>
      <c r="BL172" s="17" t="s">
        <v>158</v>
      </c>
      <c r="BM172" s="184" t="s">
        <v>911</v>
      </c>
    </row>
    <row r="173" s="2" customFormat="1">
      <c r="A173" s="37"/>
      <c r="B173" s="38"/>
      <c r="C173" s="37"/>
      <c r="D173" s="186" t="s">
        <v>160</v>
      </c>
      <c r="E173" s="37"/>
      <c r="F173" s="187" t="s">
        <v>253</v>
      </c>
      <c r="G173" s="37"/>
      <c r="H173" s="37"/>
      <c r="I173" s="188"/>
      <c r="J173" s="37"/>
      <c r="K173" s="37"/>
      <c r="L173" s="38"/>
      <c r="M173" s="189"/>
      <c r="N173" s="190"/>
      <c r="O173" s="71"/>
      <c r="P173" s="71"/>
      <c r="Q173" s="71"/>
      <c r="R173" s="71"/>
      <c r="S173" s="71"/>
      <c r="T173" s="72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7" t="s">
        <v>160</v>
      </c>
      <c r="AU173" s="17" t="s">
        <v>22</v>
      </c>
    </row>
    <row r="174" s="2" customFormat="1">
      <c r="A174" s="37"/>
      <c r="B174" s="38"/>
      <c r="C174" s="37"/>
      <c r="D174" s="191" t="s">
        <v>162</v>
      </c>
      <c r="E174" s="37"/>
      <c r="F174" s="192" t="s">
        <v>912</v>
      </c>
      <c r="G174" s="37"/>
      <c r="H174" s="37"/>
      <c r="I174" s="188"/>
      <c r="J174" s="37"/>
      <c r="K174" s="37"/>
      <c r="L174" s="38"/>
      <c r="M174" s="189"/>
      <c r="N174" s="190"/>
      <c r="O174" s="71"/>
      <c r="P174" s="71"/>
      <c r="Q174" s="71"/>
      <c r="R174" s="71"/>
      <c r="S174" s="71"/>
      <c r="T174" s="72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7" t="s">
        <v>162</v>
      </c>
      <c r="AU174" s="17" t="s">
        <v>22</v>
      </c>
    </row>
    <row r="175" s="13" customFormat="1">
      <c r="A175" s="13"/>
      <c r="B175" s="193"/>
      <c r="C175" s="13"/>
      <c r="D175" s="191" t="s">
        <v>164</v>
      </c>
      <c r="E175" s="194" t="s">
        <v>3</v>
      </c>
      <c r="F175" s="195" t="s">
        <v>913</v>
      </c>
      <c r="G175" s="13"/>
      <c r="H175" s="196">
        <v>15.449999999999999</v>
      </c>
      <c r="I175" s="197"/>
      <c r="J175" s="13"/>
      <c r="K175" s="13"/>
      <c r="L175" s="193"/>
      <c r="M175" s="198"/>
      <c r="N175" s="199"/>
      <c r="O175" s="199"/>
      <c r="P175" s="199"/>
      <c r="Q175" s="199"/>
      <c r="R175" s="199"/>
      <c r="S175" s="199"/>
      <c r="T175" s="20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94" t="s">
        <v>164</v>
      </c>
      <c r="AU175" s="194" t="s">
        <v>22</v>
      </c>
      <c r="AV175" s="13" t="s">
        <v>22</v>
      </c>
      <c r="AW175" s="13" t="s">
        <v>43</v>
      </c>
      <c r="AX175" s="13" t="s">
        <v>82</v>
      </c>
      <c r="AY175" s="194" t="s">
        <v>152</v>
      </c>
    </row>
    <row r="176" s="14" customFormat="1">
      <c r="A176" s="14"/>
      <c r="B176" s="201"/>
      <c r="C176" s="14"/>
      <c r="D176" s="191" t="s">
        <v>164</v>
      </c>
      <c r="E176" s="202" t="s">
        <v>3</v>
      </c>
      <c r="F176" s="203" t="s">
        <v>166</v>
      </c>
      <c r="G176" s="14"/>
      <c r="H176" s="204">
        <v>15.449999999999999</v>
      </c>
      <c r="I176" s="205"/>
      <c r="J176" s="14"/>
      <c r="K176" s="14"/>
      <c r="L176" s="201"/>
      <c r="M176" s="206"/>
      <c r="N176" s="207"/>
      <c r="O176" s="207"/>
      <c r="P176" s="207"/>
      <c r="Q176" s="207"/>
      <c r="R176" s="207"/>
      <c r="S176" s="207"/>
      <c r="T176" s="208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02" t="s">
        <v>164</v>
      </c>
      <c r="AU176" s="202" t="s">
        <v>22</v>
      </c>
      <c r="AV176" s="14" t="s">
        <v>158</v>
      </c>
      <c r="AW176" s="14" t="s">
        <v>43</v>
      </c>
      <c r="AX176" s="14" t="s">
        <v>89</v>
      </c>
      <c r="AY176" s="202" t="s">
        <v>152</v>
      </c>
    </row>
    <row r="177" s="2" customFormat="1" ht="33" customHeight="1">
      <c r="A177" s="37"/>
      <c r="B177" s="171"/>
      <c r="C177" s="172" t="s">
        <v>248</v>
      </c>
      <c r="D177" s="172" t="s">
        <v>154</v>
      </c>
      <c r="E177" s="173" t="s">
        <v>364</v>
      </c>
      <c r="F177" s="174" t="s">
        <v>365</v>
      </c>
      <c r="G177" s="175" t="s">
        <v>251</v>
      </c>
      <c r="H177" s="176">
        <v>4.867</v>
      </c>
      <c r="I177" s="177"/>
      <c r="J177" s="178">
        <f>ROUND(I177*H177,2)</f>
        <v>0</v>
      </c>
      <c r="K177" s="179"/>
      <c r="L177" s="38"/>
      <c r="M177" s="180" t="s">
        <v>3</v>
      </c>
      <c r="N177" s="181" t="s">
        <v>53</v>
      </c>
      <c r="O177" s="71"/>
      <c r="P177" s="182">
        <f>O177*H177</f>
        <v>0</v>
      </c>
      <c r="Q177" s="182">
        <v>0</v>
      </c>
      <c r="R177" s="182">
        <f>Q177*H177</f>
        <v>0</v>
      </c>
      <c r="S177" s="182">
        <v>0</v>
      </c>
      <c r="T177" s="183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4" t="s">
        <v>158</v>
      </c>
      <c r="AT177" s="184" t="s">
        <v>154</v>
      </c>
      <c r="AU177" s="184" t="s">
        <v>22</v>
      </c>
      <c r="AY177" s="17" t="s">
        <v>152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17" t="s">
        <v>89</v>
      </c>
      <c r="BK177" s="185">
        <f>ROUND(I177*H177,2)</f>
        <v>0</v>
      </c>
      <c r="BL177" s="17" t="s">
        <v>158</v>
      </c>
      <c r="BM177" s="184" t="s">
        <v>914</v>
      </c>
    </row>
    <row r="178" s="2" customFormat="1">
      <c r="A178" s="37"/>
      <c r="B178" s="38"/>
      <c r="C178" s="37"/>
      <c r="D178" s="186" t="s">
        <v>160</v>
      </c>
      <c r="E178" s="37"/>
      <c r="F178" s="187" t="s">
        <v>367</v>
      </c>
      <c r="G178" s="37"/>
      <c r="H178" s="37"/>
      <c r="I178" s="188"/>
      <c r="J178" s="37"/>
      <c r="K178" s="37"/>
      <c r="L178" s="38"/>
      <c r="M178" s="189"/>
      <c r="N178" s="190"/>
      <c r="O178" s="71"/>
      <c r="P178" s="71"/>
      <c r="Q178" s="71"/>
      <c r="R178" s="71"/>
      <c r="S178" s="71"/>
      <c r="T178" s="72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7" t="s">
        <v>160</v>
      </c>
      <c r="AU178" s="17" t="s">
        <v>22</v>
      </c>
    </row>
    <row r="179" s="2" customFormat="1">
      <c r="A179" s="37"/>
      <c r="B179" s="38"/>
      <c r="C179" s="37"/>
      <c r="D179" s="191" t="s">
        <v>162</v>
      </c>
      <c r="E179" s="37"/>
      <c r="F179" s="192" t="s">
        <v>908</v>
      </c>
      <c r="G179" s="37"/>
      <c r="H179" s="37"/>
      <c r="I179" s="188"/>
      <c r="J179" s="37"/>
      <c r="K179" s="37"/>
      <c r="L179" s="38"/>
      <c r="M179" s="189"/>
      <c r="N179" s="190"/>
      <c r="O179" s="71"/>
      <c r="P179" s="71"/>
      <c r="Q179" s="71"/>
      <c r="R179" s="71"/>
      <c r="S179" s="71"/>
      <c r="T179" s="72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7" t="s">
        <v>162</v>
      </c>
      <c r="AU179" s="17" t="s">
        <v>22</v>
      </c>
    </row>
    <row r="180" s="13" customFormat="1">
      <c r="A180" s="13"/>
      <c r="B180" s="193"/>
      <c r="C180" s="13"/>
      <c r="D180" s="191" t="s">
        <v>164</v>
      </c>
      <c r="E180" s="194" t="s">
        <v>3</v>
      </c>
      <c r="F180" s="195" t="s">
        <v>915</v>
      </c>
      <c r="G180" s="13"/>
      <c r="H180" s="196">
        <v>4.867</v>
      </c>
      <c r="I180" s="197"/>
      <c r="J180" s="13"/>
      <c r="K180" s="13"/>
      <c r="L180" s="193"/>
      <c r="M180" s="198"/>
      <c r="N180" s="199"/>
      <c r="O180" s="199"/>
      <c r="P180" s="199"/>
      <c r="Q180" s="199"/>
      <c r="R180" s="199"/>
      <c r="S180" s="199"/>
      <c r="T180" s="200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4" t="s">
        <v>164</v>
      </c>
      <c r="AU180" s="194" t="s">
        <v>22</v>
      </c>
      <c r="AV180" s="13" t="s">
        <v>22</v>
      </c>
      <c r="AW180" s="13" t="s">
        <v>43</v>
      </c>
      <c r="AX180" s="13" t="s">
        <v>82</v>
      </c>
      <c r="AY180" s="194" t="s">
        <v>152</v>
      </c>
    </row>
    <row r="181" s="14" customFormat="1">
      <c r="A181" s="14"/>
      <c r="B181" s="201"/>
      <c r="C181" s="14"/>
      <c r="D181" s="191" t="s">
        <v>164</v>
      </c>
      <c r="E181" s="202" t="s">
        <v>3</v>
      </c>
      <c r="F181" s="203" t="s">
        <v>166</v>
      </c>
      <c r="G181" s="14"/>
      <c r="H181" s="204">
        <v>4.867</v>
      </c>
      <c r="I181" s="205"/>
      <c r="J181" s="14"/>
      <c r="K181" s="14"/>
      <c r="L181" s="201"/>
      <c r="M181" s="206"/>
      <c r="N181" s="207"/>
      <c r="O181" s="207"/>
      <c r="P181" s="207"/>
      <c r="Q181" s="207"/>
      <c r="R181" s="207"/>
      <c r="S181" s="207"/>
      <c r="T181" s="20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02" t="s">
        <v>164</v>
      </c>
      <c r="AU181" s="202" t="s">
        <v>22</v>
      </c>
      <c r="AV181" s="14" t="s">
        <v>158</v>
      </c>
      <c r="AW181" s="14" t="s">
        <v>43</v>
      </c>
      <c r="AX181" s="14" t="s">
        <v>89</v>
      </c>
      <c r="AY181" s="202" t="s">
        <v>152</v>
      </c>
    </row>
    <row r="182" s="2" customFormat="1" ht="24.15" customHeight="1">
      <c r="A182" s="37"/>
      <c r="B182" s="171"/>
      <c r="C182" s="172" t="s">
        <v>256</v>
      </c>
      <c r="D182" s="172" t="s">
        <v>154</v>
      </c>
      <c r="E182" s="173" t="s">
        <v>368</v>
      </c>
      <c r="F182" s="174" t="s">
        <v>331</v>
      </c>
      <c r="G182" s="175" t="s">
        <v>267</v>
      </c>
      <c r="H182" s="176">
        <v>8.7599999999999998</v>
      </c>
      <c r="I182" s="177"/>
      <c r="J182" s="178">
        <f>ROUND(I182*H182,2)</f>
        <v>0</v>
      </c>
      <c r="K182" s="179"/>
      <c r="L182" s="38"/>
      <c r="M182" s="180" t="s">
        <v>3</v>
      </c>
      <c r="N182" s="181" t="s">
        <v>53</v>
      </c>
      <c r="O182" s="71"/>
      <c r="P182" s="182">
        <f>O182*H182</f>
        <v>0</v>
      </c>
      <c r="Q182" s="182">
        <v>0</v>
      </c>
      <c r="R182" s="182">
        <f>Q182*H182</f>
        <v>0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158</v>
      </c>
      <c r="AT182" s="184" t="s">
        <v>154</v>
      </c>
      <c r="AU182" s="184" t="s">
        <v>22</v>
      </c>
      <c r="AY182" s="17" t="s">
        <v>152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17" t="s">
        <v>89</v>
      </c>
      <c r="BK182" s="185">
        <f>ROUND(I182*H182,2)</f>
        <v>0</v>
      </c>
      <c r="BL182" s="17" t="s">
        <v>158</v>
      </c>
      <c r="BM182" s="184" t="s">
        <v>916</v>
      </c>
    </row>
    <row r="183" s="2" customFormat="1">
      <c r="A183" s="37"/>
      <c r="B183" s="38"/>
      <c r="C183" s="37"/>
      <c r="D183" s="186" t="s">
        <v>160</v>
      </c>
      <c r="E183" s="37"/>
      <c r="F183" s="187" t="s">
        <v>370</v>
      </c>
      <c r="G183" s="37"/>
      <c r="H183" s="37"/>
      <c r="I183" s="188"/>
      <c r="J183" s="37"/>
      <c r="K183" s="37"/>
      <c r="L183" s="38"/>
      <c r="M183" s="189"/>
      <c r="N183" s="190"/>
      <c r="O183" s="71"/>
      <c r="P183" s="71"/>
      <c r="Q183" s="71"/>
      <c r="R183" s="71"/>
      <c r="S183" s="71"/>
      <c r="T183" s="72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7" t="s">
        <v>160</v>
      </c>
      <c r="AU183" s="17" t="s">
        <v>22</v>
      </c>
    </row>
    <row r="184" s="2" customFormat="1">
      <c r="A184" s="37"/>
      <c r="B184" s="38"/>
      <c r="C184" s="37"/>
      <c r="D184" s="191" t="s">
        <v>162</v>
      </c>
      <c r="E184" s="37"/>
      <c r="F184" s="192" t="s">
        <v>908</v>
      </c>
      <c r="G184" s="37"/>
      <c r="H184" s="37"/>
      <c r="I184" s="188"/>
      <c r="J184" s="37"/>
      <c r="K184" s="37"/>
      <c r="L184" s="38"/>
      <c r="M184" s="189"/>
      <c r="N184" s="190"/>
      <c r="O184" s="71"/>
      <c r="P184" s="71"/>
      <c r="Q184" s="71"/>
      <c r="R184" s="71"/>
      <c r="S184" s="71"/>
      <c r="T184" s="72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7" t="s">
        <v>162</v>
      </c>
      <c r="AU184" s="17" t="s">
        <v>22</v>
      </c>
    </row>
    <row r="185" s="13" customFormat="1">
      <c r="A185" s="13"/>
      <c r="B185" s="193"/>
      <c r="C185" s="13"/>
      <c r="D185" s="191" t="s">
        <v>164</v>
      </c>
      <c r="E185" s="194" t="s">
        <v>3</v>
      </c>
      <c r="F185" s="195" t="s">
        <v>917</v>
      </c>
      <c r="G185" s="13"/>
      <c r="H185" s="196">
        <v>8.7599999999999998</v>
      </c>
      <c r="I185" s="197"/>
      <c r="J185" s="13"/>
      <c r="K185" s="13"/>
      <c r="L185" s="193"/>
      <c r="M185" s="198"/>
      <c r="N185" s="199"/>
      <c r="O185" s="199"/>
      <c r="P185" s="199"/>
      <c r="Q185" s="199"/>
      <c r="R185" s="199"/>
      <c r="S185" s="199"/>
      <c r="T185" s="200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94" t="s">
        <v>164</v>
      </c>
      <c r="AU185" s="194" t="s">
        <v>22</v>
      </c>
      <c r="AV185" s="13" t="s">
        <v>22</v>
      </c>
      <c r="AW185" s="13" t="s">
        <v>43</v>
      </c>
      <c r="AX185" s="13" t="s">
        <v>82</v>
      </c>
      <c r="AY185" s="194" t="s">
        <v>152</v>
      </c>
    </row>
    <row r="186" s="14" customFormat="1">
      <c r="A186" s="14"/>
      <c r="B186" s="201"/>
      <c r="C186" s="14"/>
      <c r="D186" s="191" t="s">
        <v>164</v>
      </c>
      <c r="E186" s="202" t="s">
        <v>3</v>
      </c>
      <c r="F186" s="203" t="s">
        <v>166</v>
      </c>
      <c r="G186" s="14"/>
      <c r="H186" s="204">
        <v>8.7599999999999998</v>
      </c>
      <c r="I186" s="205"/>
      <c r="J186" s="14"/>
      <c r="K186" s="14"/>
      <c r="L186" s="201"/>
      <c r="M186" s="206"/>
      <c r="N186" s="207"/>
      <c r="O186" s="207"/>
      <c r="P186" s="207"/>
      <c r="Q186" s="207"/>
      <c r="R186" s="207"/>
      <c r="S186" s="207"/>
      <c r="T186" s="20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02" t="s">
        <v>164</v>
      </c>
      <c r="AU186" s="202" t="s">
        <v>22</v>
      </c>
      <c r="AV186" s="14" t="s">
        <v>158</v>
      </c>
      <c r="AW186" s="14" t="s">
        <v>43</v>
      </c>
      <c r="AX186" s="14" t="s">
        <v>89</v>
      </c>
      <c r="AY186" s="202" t="s">
        <v>152</v>
      </c>
    </row>
    <row r="187" s="2" customFormat="1" ht="16.5" customHeight="1">
      <c r="A187" s="37"/>
      <c r="B187" s="171"/>
      <c r="C187" s="172" t="s">
        <v>264</v>
      </c>
      <c r="D187" s="172" t="s">
        <v>154</v>
      </c>
      <c r="E187" s="173" t="s">
        <v>372</v>
      </c>
      <c r="F187" s="174" t="s">
        <v>373</v>
      </c>
      <c r="G187" s="175" t="s">
        <v>251</v>
      </c>
      <c r="H187" s="176">
        <v>4.867</v>
      </c>
      <c r="I187" s="177"/>
      <c r="J187" s="178">
        <f>ROUND(I187*H187,2)</f>
        <v>0</v>
      </c>
      <c r="K187" s="179"/>
      <c r="L187" s="38"/>
      <c r="M187" s="180" t="s">
        <v>3</v>
      </c>
      <c r="N187" s="181" t="s">
        <v>53</v>
      </c>
      <c r="O187" s="71"/>
      <c r="P187" s="182">
        <f>O187*H187</f>
        <v>0</v>
      </c>
      <c r="Q187" s="182">
        <v>0</v>
      </c>
      <c r="R187" s="182">
        <f>Q187*H187</f>
        <v>0</v>
      </c>
      <c r="S187" s="182">
        <v>0</v>
      </c>
      <c r="T187" s="183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4" t="s">
        <v>158</v>
      </c>
      <c r="AT187" s="184" t="s">
        <v>154</v>
      </c>
      <c r="AU187" s="184" t="s">
        <v>22</v>
      </c>
      <c r="AY187" s="17" t="s">
        <v>152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17" t="s">
        <v>89</v>
      </c>
      <c r="BK187" s="185">
        <f>ROUND(I187*H187,2)</f>
        <v>0</v>
      </c>
      <c r="BL187" s="17" t="s">
        <v>158</v>
      </c>
      <c r="BM187" s="184" t="s">
        <v>918</v>
      </c>
    </row>
    <row r="188" s="2" customFormat="1">
      <c r="A188" s="37"/>
      <c r="B188" s="38"/>
      <c r="C188" s="37"/>
      <c r="D188" s="186" t="s">
        <v>160</v>
      </c>
      <c r="E188" s="37"/>
      <c r="F188" s="187" t="s">
        <v>375</v>
      </c>
      <c r="G188" s="37"/>
      <c r="H188" s="37"/>
      <c r="I188" s="188"/>
      <c r="J188" s="37"/>
      <c r="K188" s="37"/>
      <c r="L188" s="38"/>
      <c r="M188" s="189"/>
      <c r="N188" s="190"/>
      <c r="O188" s="71"/>
      <c r="P188" s="71"/>
      <c r="Q188" s="71"/>
      <c r="R188" s="71"/>
      <c r="S188" s="71"/>
      <c r="T188" s="72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7" t="s">
        <v>160</v>
      </c>
      <c r="AU188" s="17" t="s">
        <v>22</v>
      </c>
    </row>
    <row r="189" s="2" customFormat="1">
      <c r="A189" s="37"/>
      <c r="B189" s="38"/>
      <c r="C189" s="37"/>
      <c r="D189" s="191" t="s">
        <v>162</v>
      </c>
      <c r="E189" s="37"/>
      <c r="F189" s="192" t="s">
        <v>908</v>
      </c>
      <c r="G189" s="37"/>
      <c r="H189" s="37"/>
      <c r="I189" s="188"/>
      <c r="J189" s="37"/>
      <c r="K189" s="37"/>
      <c r="L189" s="38"/>
      <c r="M189" s="189"/>
      <c r="N189" s="190"/>
      <c r="O189" s="71"/>
      <c r="P189" s="71"/>
      <c r="Q189" s="71"/>
      <c r="R189" s="71"/>
      <c r="S189" s="71"/>
      <c r="T189" s="72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7" t="s">
        <v>162</v>
      </c>
      <c r="AU189" s="17" t="s">
        <v>22</v>
      </c>
    </row>
    <row r="190" s="13" customFormat="1">
      <c r="A190" s="13"/>
      <c r="B190" s="193"/>
      <c r="C190" s="13"/>
      <c r="D190" s="191" t="s">
        <v>164</v>
      </c>
      <c r="E190" s="194" t="s">
        <v>3</v>
      </c>
      <c r="F190" s="195" t="s">
        <v>915</v>
      </c>
      <c r="G190" s="13"/>
      <c r="H190" s="196">
        <v>4.867</v>
      </c>
      <c r="I190" s="197"/>
      <c r="J190" s="13"/>
      <c r="K190" s="13"/>
      <c r="L190" s="193"/>
      <c r="M190" s="198"/>
      <c r="N190" s="199"/>
      <c r="O190" s="199"/>
      <c r="P190" s="199"/>
      <c r="Q190" s="199"/>
      <c r="R190" s="199"/>
      <c r="S190" s="199"/>
      <c r="T190" s="200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94" t="s">
        <v>164</v>
      </c>
      <c r="AU190" s="194" t="s">
        <v>22</v>
      </c>
      <c r="AV190" s="13" t="s">
        <v>22</v>
      </c>
      <c r="AW190" s="13" t="s">
        <v>43</v>
      </c>
      <c r="AX190" s="13" t="s">
        <v>82</v>
      </c>
      <c r="AY190" s="194" t="s">
        <v>152</v>
      </c>
    </row>
    <row r="191" s="14" customFormat="1">
      <c r="A191" s="14"/>
      <c r="B191" s="201"/>
      <c r="C191" s="14"/>
      <c r="D191" s="191" t="s">
        <v>164</v>
      </c>
      <c r="E191" s="202" t="s">
        <v>3</v>
      </c>
      <c r="F191" s="203" t="s">
        <v>166</v>
      </c>
      <c r="G191" s="14"/>
      <c r="H191" s="204">
        <v>4.867</v>
      </c>
      <c r="I191" s="205"/>
      <c r="J191" s="14"/>
      <c r="K191" s="14"/>
      <c r="L191" s="201"/>
      <c r="M191" s="206"/>
      <c r="N191" s="207"/>
      <c r="O191" s="207"/>
      <c r="P191" s="207"/>
      <c r="Q191" s="207"/>
      <c r="R191" s="207"/>
      <c r="S191" s="207"/>
      <c r="T191" s="208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02" t="s">
        <v>164</v>
      </c>
      <c r="AU191" s="202" t="s">
        <v>22</v>
      </c>
      <c r="AV191" s="14" t="s">
        <v>158</v>
      </c>
      <c r="AW191" s="14" t="s">
        <v>43</v>
      </c>
      <c r="AX191" s="14" t="s">
        <v>89</v>
      </c>
      <c r="AY191" s="202" t="s">
        <v>152</v>
      </c>
    </row>
    <row r="192" s="2" customFormat="1" ht="24.15" customHeight="1">
      <c r="A192" s="37"/>
      <c r="B192" s="171"/>
      <c r="C192" s="172" t="s">
        <v>8</v>
      </c>
      <c r="D192" s="172" t="s">
        <v>154</v>
      </c>
      <c r="E192" s="173" t="s">
        <v>919</v>
      </c>
      <c r="F192" s="174" t="s">
        <v>920</v>
      </c>
      <c r="G192" s="175" t="s">
        <v>251</v>
      </c>
      <c r="H192" s="176">
        <v>18.132999999999999</v>
      </c>
      <c r="I192" s="177"/>
      <c r="J192" s="178">
        <f>ROUND(I192*H192,2)</f>
        <v>0</v>
      </c>
      <c r="K192" s="179"/>
      <c r="L192" s="38"/>
      <c r="M192" s="180" t="s">
        <v>3</v>
      </c>
      <c r="N192" s="181" t="s">
        <v>53</v>
      </c>
      <c r="O192" s="71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158</v>
      </c>
      <c r="AT192" s="184" t="s">
        <v>154</v>
      </c>
      <c r="AU192" s="184" t="s">
        <v>22</v>
      </c>
      <c r="AY192" s="17" t="s">
        <v>152</v>
      </c>
      <c r="BE192" s="185">
        <f>IF(N192="základní",J192,0)</f>
        <v>0</v>
      </c>
      <c r="BF192" s="185">
        <f>IF(N192="snížená",J192,0)</f>
        <v>0</v>
      </c>
      <c r="BG192" s="185">
        <f>IF(N192="zákl. přenesená",J192,0)</f>
        <v>0</v>
      </c>
      <c r="BH192" s="185">
        <f>IF(N192="sníž. přenesená",J192,0)</f>
        <v>0</v>
      </c>
      <c r="BI192" s="185">
        <f>IF(N192="nulová",J192,0)</f>
        <v>0</v>
      </c>
      <c r="BJ192" s="17" t="s">
        <v>89</v>
      </c>
      <c r="BK192" s="185">
        <f>ROUND(I192*H192,2)</f>
        <v>0</v>
      </c>
      <c r="BL192" s="17" t="s">
        <v>158</v>
      </c>
      <c r="BM192" s="184" t="s">
        <v>921</v>
      </c>
    </row>
    <row r="193" s="2" customFormat="1">
      <c r="A193" s="37"/>
      <c r="B193" s="38"/>
      <c r="C193" s="37"/>
      <c r="D193" s="186" t="s">
        <v>160</v>
      </c>
      <c r="E193" s="37"/>
      <c r="F193" s="187" t="s">
        <v>922</v>
      </c>
      <c r="G193" s="37"/>
      <c r="H193" s="37"/>
      <c r="I193" s="188"/>
      <c r="J193" s="37"/>
      <c r="K193" s="37"/>
      <c r="L193" s="38"/>
      <c r="M193" s="189"/>
      <c r="N193" s="190"/>
      <c r="O193" s="71"/>
      <c r="P193" s="71"/>
      <c r="Q193" s="71"/>
      <c r="R193" s="71"/>
      <c r="S193" s="71"/>
      <c r="T193" s="72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7" t="s">
        <v>160</v>
      </c>
      <c r="AU193" s="17" t="s">
        <v>22</v>
      </c>
    </row>
    <row r="194" s="2" customFormat="1">
      <c r="A194" s="37"/>
      <c r="B194" s="38"/>
      <c r="C194" s="37"/>
      <c r="D194" s="191" t="s">
        <v>162</v>
      </c>
      <c r="E194" s="37"/>
      <c r="F194" s="192" t="s">
        <v>923</v>
      </c>
      <c r="G194" s="37"/>
      <c r="H194" s="37"/>
      <c r="I194" s="188"/>
      <c r="J194" s="37"/>
      <c r="K194" s="37"/>
      <c r="L194" s="38"/>
      <c r="M194" s="189"/>
      <c r="N194" s="190"/>
      <c r="O194" s="71"/>
      <c r="P194" s="71"/>
      <c r="Q194" s="71"/>
      <c r="R194" s="71"/>
      <c r="S194" s="71"/>
      <c r="T194" s="72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7" t="s">
        <v>162</v>
      </c>
      <c r="AU194" s="17" t="s">
        <v>22</v>
      </c>
    </row>
    <row r="195" s="13" customFormat="1">
      <c r="A195" s="13"/>
      <c r="B195" s="193"/>
      <c r="C195" s="13"/>
      <c r="D195" s="191" t="s">
        <v>164</v>
      </c>
      <c r="E195" s="194" t="s">
        <v>3</v>
      </c>
      <c r="F195" s="195" t="s">
        <v>924</v>
      </c>
      <c r="G195" s="13"/>
      <c r="H195" s="196">
        <v>18.132999999999999</v>
      </c>
      <c r="I195" s="197"/>
      <c r="J195" s="13"/>
      <c r="K195" s="13"/>
      <c r="L195" s="193"/>
      <c r="M195" s="198"/>
      <c r="N195" s="199"/>
      <c r="O195" s="199"/>
      <c r="P195" s="199"/>
      <c r="Q195" s="199"/>
      <c r="R195" s="199"/>
      <c r="S195" s="199"/>
      <c r="T195" s="20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94" t="s">
        <v>164</v>
      </c>
      <c r="AU195" s="194" t="s">
        <v>22</v>
      </c>
      <c r="AV195" s="13" t="s">
        <v>22</v>
      </c>
      <c r="AW195" s="13" t="s">
        <v>43</v>
      </c>
      <c r="AX195" s="13" t="s">
        <v>82</v>
      </c>
      <c r="AY195" s="194" t="s">
        <v>152</v>
      </c>
    </row>
    <row r="196" s="14" customFormat="1">
      <c r="A196" s="14"/>
      <c r="B196" s="201"/>
      <c r="C196" s="14"/>
      <c r="D196" s="191" t="s">
        <v>164</v>
      </c>
      <c r="E196" s="202" t="s">
        <v>3</v>
      </c>
      <c r="F196" s="203" t="s">
        <v>166</v>
      </c>
      <c r="G196" s="14"/>
      <c r="H196" s="204">
        <v>18.132999999999999</v>
      </c>
      <c r="I196" s="205"/>
      <c r="J196" s="14"/>
      <c r="K196" s="14"/>
      <c r="L196" s="201"/>
      <c r="M196" s="206"/>
      <c r="N196" s="207"/>
      <c r="O196" s="207"/>
      <c r="P196" s="207"/>
      <c r="Q196" s="207"/>
      <c r="R196" s="207"/>
      <c r="S196" s="207"/>
      <c r="T196" s="208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02" t="s">
        <v>164</v>
      </c>
      <c r="AU196" s="202" t="s">
        <v>22</v>
      </c>
      <c r="AV196" s="14" t="s">
        <v>158</v>
      </c>
      <c r="AW196" s="14" t="s">
        <v>43</v>
      </c>
      <c r="AX196" s="14" t="s">
        <v>89</v>
      </c>
      <c r="AY196" s="202" t="s">
        <v>152</v>
      </c>
    </row>
    <row r="197" s="2" customFormat="1" ht="24.15" customHeight="1">
      <c r="A197" s="37"/>
      <c r="B197" s="171"/>
      <c r="C197" s="172" t="s">
        <v>273</v>
      </c>
      <c r="D197" s="172" t="s">
        <v>154</v>
      </c>
      <c r="E197" s="173" t="s">
        <v>925</v>
      </c>
      <c r="F197" s="174" t="s">
        <v>926</v>
      </c>
      <c r="G197" s="175" t="s">
        <v>251</v>
      </c>
      <c r="H197" s="176">
        <v>3.9470000000000001</v>
      </c>
      <c r="I197" s="177"/>
      <c r="J197" s="178">
        <f>ROUND(I197*H197,2)</f>
        <v>0</v>
      </c>
      <c r="K197" s="179"/>
      <c r="L197" s="38"/>
      <c r="M197" s="180" t="s">
        <v>3</v>
      </c>
      <c r="N197" s="181" t="s">
        <v>53</v>
      </c>
      <c r="O197" s="71"/>
      <c r="P197" s="182">
        <f>O197*H197</f>
        <v>0</v>
      </c>
      <c r="Q197" s="182">
        <v>0</v>
      </c>
      <c r="R197" s="182">
        <f>Q197*H197</f>
        <v>0</v>
      </c>
      <c r="S197" s="182">
        <v>0</v>
      </c>
      <c r="T197" s="183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4" t="s">
        <v>158</v>
      </c>
      <c r="AT197" s="184" t="s">
        <v>154</v>
      </c>
      <c r="AU197" s="184" t="s">
        <v>22</v>
      </c>
      <c r="AY197" s="17" t="s">
        <v>152</v>
      </c>
      <c r="BE197" s="185">
        <f>IF(N197="základní",J197,0)</f>
        <v>0</v>
      </c>
      <c r="BF197" s="185">
        <f>IF(N197="snížená",J197,0)</f>
        <v>0</v>
      </c>
      <c r="BG197" s="185">
        <f>IF(N197="zákl. přenesená",J197,0)</f>
        <v>0</v>
      </c>
      <c r="BH197" s="185">
        <f>IF(N197="sníž. přenesená",J197,0)</f>
        <v>0</v>
      </c>
      <c r="BI197" s="185">
        <f>IF(N197="nulová",J197,0)</f>
        <v>0</v>
      </c>
      <c r="BJ197" s="17" t="s">
        <v>89</v>
      </c>
      <c r="BK197" s="185">
        <f>ROUND(I197*H197,2)</f>
        <v>0</v>
      </c>
      <c r="BL197" s="17" t="s">
        <v>158</v>
      </c>
      <c r="BM197" s="184" t="s">
        <v>927</v>
      </c>
    </row>
    <row r="198" s="2" customFormat="1">
      <c r="A198" s="37"/>
      <c r="B198" s="38"/>
      <c r="C198" s="37"/>
      <c r="D198" s="186" t="s">
        <v>160</v>
      </c>
      <c r="E198" s="37"/>
      <c r="F198" s="187" t="s">
        <v>928</v>
      </c>
      <c r="G198" s="37"/>
      <c r="H198" s="37"/>
      <c r="I198" s="188"/>
      <c r="J198" s="37"/>
      <c r="K198" s="37"/>
      <c r="L198" s="38"/>
      <c r="M198" s="189"/>
      <c r="N198" s="190"/>
      <c r="O198" s="71"/>
      <c r="P198" s="71"/>
      <c r="Q198" s="71"/>
      <c r="R198" s="71"/>
      <c r="S198" s="71"/>
      <c r="T198" s="72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7" t="s">
        <v>160</v>
      </c>
      <c r="AU198" s="17" t="s">
        <v>22</v>
      </c>
    </row>
    <row r="199" s="2" customFormat="1">
      <c r="A199" s="37"/>
      <c r="B199" s="38"/>
      <c r="C199" s="37"/>
      <c r="D199" s="191" t="s">
        <v>162</v>
      </c>
      <c r="E199" s="37"/>
      <c r="F199" s="192" t="s">
        <v>908</v>
      </c>
      <c r="G199" s="37"/>
      <c r="H199" s="37"/>
      <c r="I199" s="188"/>
      <c r="J199" s="37"/>
      <c r="K199" s="37"/>
      <c r="L199" s="38"/>
      <c r="M199" s="189"/>
      <c r="N199" s="190"/>
      <c r="O199" s="71"/>
      <c r="P199" s="71"/>
      <c r="Q199" s="71"/>
      <c r="R199" s="71"/>
      <c r="S199" s="71"/>
      <c r="T199" s="72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7" t="s">
        <v>162</v>
      </c>
      <c r="AU199" s="17" t="s">
        <v>22</v>
      </c>
    </row>
    <row r="200" s="13" customFormat="1">
      <c r="A200" s="13"/>
      <c r="B200" s="193"/>
      <c r="C200" s="13"/>
      <c r="D200" s="191" t="s">
        <v>164</v>
      </c>
      <c r="E200" s="194" t="s">
        <v>3</v>
      </c>
      <c r="F200" s="195" t="s">
        <v>929</v>
      </c>
      <c r="G200" s="13"/>
      <c r="H200" s="196">
        <v>3.9470000000000001</v>
      </c>
      <c r="I200" s="197"/>
      <c r="J200" s="13"/>
      <c r="K200" s="13"/>
      <c r="L200" s="193"/>
      <c r="M200" s="198"/>
      <c r="N200" s="199"/>
      <c r="O200" s="199"/>
      <c r="P200" s="199"/>
      <c r="Q200" s="199"/>
      <c r="R200" s="199"/>
      <c r="S200" s="199"/>
      <c r="T200" s="200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94" t="s">
        <v>164</v>
      </c>
      <c r="AU200" s="194" t="s">
        <v>22</v>
      </c>
      <c r="AV200" s="13" t="s">
        <v>22</v>
      </c>
      <c r="AW200" s="13" t="s">
        <v>43</v>
      </c>
      <c r="AX200" s="13" t="s">
        <v>82</v>
      </c>
      <c r="AY200" s="194" t="s">
        <v>152</v>
      </c>
    </row>
    <row r="201" s="14" customFormat="1">
      <c r="A201" s="14"/>
      <c r="B201" s="201"/>
      <c r="C201" s="14"/>
      <c r="D201" s="191" t="s">
        <v>164</v>
      </c>
      <c r="E201" s="202" t="s">
        <v>3</v>
      </c>
      <c r="F201" s="203" t="s">
        <v>166</v>
      </c>
      <c r="G201" s="14"/>
      <c r="H201" s="204">
        <v>3.9470000000000001</v>
      </c>
      <c r="I201" s="205"/>
      <c r="J201" s="14"/>
      <c r="K201" s="14"/>
      <c r="L201" s="201"/>
      <c r="M201" s="206"/>
      <c r="N201" s="207"/>
      <c r="O201" s="207"/>
      <c r="P201" s="207"/>
      <c r="Q201" s="207"/>
      <c r="R201" s="207"/>
      <c r="S201" s="207"/>
      <c r="T201" s="208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02" t="s">
        <v>164</v>
      </c>
      <c r="AU201" s="202" t="s">
        <v>22</v>
      </c>
      <c r="AV201" s="14" t="s">
        <v>158</v>
      </c>
      <c r="AW201" s="14" t="s">
        <v>43</v>
      </c>
      <c r="AX201" s="14" t="s">
        <v>89</v>
      </c>
      <c r="AY201" s="202" t="s">
        <v>152</v>
      </c>
    </row>
    <row r="202" s="2" customFormat="1" ht="16.5" customHeight="1">
      <c r="A202" s="37"/>
      <c r="B202" s="171"/>
      <c r="C202" s="212" t="s">
        <v>279</v>
      </c>
      <c r="D202" s="212" t="s">
        <v>389</v>
      </c>
      <c r="E202" s="213" t="s">
        <v>930</v>
      </c>
      <c r="F202" s="214" t="s">
        <v>931</v>
      </c>
      <c r="G202" s="215" t="s">
        <v>267</v>
      </c>
      <c r="H202" s="216">
        <v>7.8940000000000001</v>
      </c>
      <c r="I202" s="217"/>
      <c r="J202" s="218">
        <f>ROUND(I202*H202,2)</f>
        <v>0</v>
      </c>
      <c r="K202" s="219"/>
      <c r="L202" s="220"/>
      <c r="M202" s="221" t="s">
        <v>3</v>
      </c>
      <c r="N202" s="222" t="s">
        <v>53</v>
      </c>
      <c r="O202" s="71"/>
      <c r="P202" s="182">
        <f>O202*H202</f>
        <v>0</v>
      </c>
      <c r="Q202" s="182">
        <v>1</v>
      </c>
      <c r="R202" s="182">
        <f>Q202*H202</f>
        <v>7.8940000000000001</v>
      </c>
      <c r="S202" s="182">
        <v>0</v>
      </c>
      <c r="T202" s="183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4" t="s">
        <v>195</v>
      </c>
      <c r="AT202" s="184" t="s">
        <v>389</v>
      </c>
      <c r="AU202" s="184" t="s">
        <v>22</v>
      </c>
      <c r="AY202" s="17" t="s">
        <v>152</v>
      </c>
      <c r="BE202" s="185">
        <f>IF(N202="základní",J202,0)</f>
        <v>0</v>
      </c>
      <c r="BF202" s="185">
        <f>IF(N202="snížená",J202,0)</f>
        <v>0</v>
      </c>
      <c r="BG202" s="185">
        <f>IF(N202="zákl. přenesená",J202,0)</f>
        <v>0</v>
      </c>
      <c r="BH202" s="185">
        <f>IF(N202="sníž. přenesená",J202,0)</f>
        <v>0</v>
      </c>
      <c r="BI202" s="185">
        <f>IF(N202="nulová",J202,0)</f>
        <v>0</v>
      </c>
      <c r="BJ202" s="17" t="s">
        <v>89</v>
      </c>
      <c r="BK202" s="185">
        <f>ROUND(I202*H202,2)</f>
        <v>0</v>
      </c>
      <c r="BL202" s="17" t="s">
        <v>158</v>
      </c>
      <c r="BM202" s="184" t="s">
        <v>932</v>
      </c>
    </row>
    <row r="203" s="2" customFormat="1">
      <c r="A203" s="37"/>
      <c r="B203" s="38"/>
      <c r="C203" s="37"/>
      <c r="D203" s="186" t="s">
        <v>160</v>
      </c>
      <c r="E203" s="37"/>
      <c r="F203" s="187" t="s">
        <v>933</v>
      </c>
      <c r="G203" s="37"/>
      <c r="H203" s="37"/>
      <c r="I203" s="188"/>
      <c r="J203" s="37"/>
      <c r="K203" s="37"/>
      <c r="L203" s="38"/>
      <c r="M203" s="189"/>
      <c r="N203" s="190"/>
      <c r="O203" s="71"/>
      <c r="P203" s="71"/>
      <c r="Q203" s="71"/>
      <c r="R203" s="71"/>
      <c r="S203" s="71"/>
      <c r="T203" s="72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7" t="s">
        <v>160</v>
      </c>
      <c r="AU203" s="17" t="s">
        <v>22</v>
      </c>
    </row>
    <row r="204" s="2" customFormat="1">
      <c r="A204" s="37"/>
      <c r="B204" s="38"/>
      <c r="C204" s="37"/>
      <c r="D204" s="191" t="s">
        <v>162</v>
      </c>
      <c r="E204" s="37"/>
      <c r="F204" s="192" t="s">
        <v>908</v>
      </c>
      <c r="G204" s="37"/>
      <c r="H204" s="37"/>
      <c r="I204" s="188"/>
      <c r="J204" s="37"/>
      <c r="K204" s="37"/>
      <c r="L204" s="38"/>
      <c r="M204" s="189"/>
      <c r="N204" s="190"/>
      <c r="O204" s="71"/>
      <c r="P204" s="71"/>
      <c r="Q204" s="71"/>
      <c r="R204" s="71"/>
      <c r="S204" s="71"/>
      <c r="T204" s="72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7" t="s">
        <v>162</v>
      </c>
      <c r="AU204" s="17" t="s">
        <v>22</v>
      </c>
    </row>
    <row r="205" s="13" customFormat="1">
      <c r="A205" s="13"/>
      <c r="B205" s="193"/>
      <c r="C205" s="13"/>
      <c r="D205" s="191" t="s">
        <v>164</v>
      </c>
      <c r="E205" s="194" t="s">
        <v>3</v>
      </c>
      <c r="F205" s="195" t="s">
        <v>934</v>
      </c>
      <c r="G205" s="13"/>
      <c r="H205" s="196">
        <v>7.8940000000000001</v>
      </c>
      <c r="I205" s="197"/>
      <c r="J205" s="13"/>
      <c r="K205" s="13"/>
      <c r="L205" s="193"/>
      <c r="M205" s="198"/>
      <c r="N205" s="199"/>
      <c r="O205" s="199"/>
      <c r="P205" s="199"/>
      <c r="Q205" s="199"/>
      <c r="R205" s="199"/>
      <c r="S205" s="199"/>
      <c r="T205" s="200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94" t="s">
        <v>164</v>
      </c>
      <c r="AU205" s="194" t="s">
        <v>22</v>
      </c>
      <c r="AV205" s="13" t="s">
        <v>22</v>
      </c>
      <c r="AW205" s="13" t="s">
        <v>43</v>
      </c>
      <c r="AX205" s="13" t="s">
        <v>82</v>
      </c>
      <c r="AY205" s="194" t="s">
        <v>152</v>
      </c>
    </row>
    <row r="206" s="14" customFormat="1">
      <c r="A206" s="14"/>
      <c r="B206" s="201"/>
      <c r="C206" s="14"/>
      <c r="D206" s="191" t="s">
        <v>164</v>
      </c>
      <c r="E206" s="202" t="s">
        <v>3</v>
      </c>
      <c r="F206" s="203" t="s">
        <v>166</v>
      </c>
      <c r="G206" s="14"/>
      <c r="H206" s="204">
        <v>7.8940000000000001</v>
      </c>
      <c r="I206" s="205"/>
      <c r="J206" s="14"/>
      <c r="K206" s="14"/>
      <c r="L206" s="201"/>
      <c r="M206" s="206"/>
      <c r="N206" s="207"/>
      <c r="O206" s="207"/>
      <c r="P206" s="207"/>
      <c r="Q206" s="207"/>
      <c r="R206" s="207"/>
      <c r="S206" s="207"/>
      <c r="T206" s="208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02" t="s">
        <v>164</v>
      </c>
      <c r="AU206" s="202" t="s">
        <v>22</v>
      </c>
      <c r="AV206" s="14" t="s">
        <v>158</v>
      </c>
      <c r="AW206" s="14" t="s">
        <v>43</v>
      </c>
      <c r="AX206" s="14" t="s">
        <v>89</v>
      </c>
      <c r="AY206" s="202" t="s">
        <v>152</v>
      </c>
    </row>
    <row r="207" s="12" customFormat="1" ht="22.8" customHeight="1">
      <c r="A207" s="12"/>
      <c r="B207" s="158"/>
      <c r="C207" s="12"/>
      <c r="D207" s="159" t="s">
        <v>81</v>
      </c>
      <c r="E207" s="169" t="s">
        <v>201</v>
      </c>
      <c r="F207" s="169" t="s">
        <v>470</v>
      </c>
      <c r="G207" s="12"/>
      <c r="H207" s="12"/>
      <c r="I207" s="161"/>
      <c r="J207" s="170">
        <f>BK207</f>
        <v>0</v>
      </c>
      <c r="K207" s="12"/>
      <c r="L207" s="158"/>
      <c r="M207" s="163"/>
      <c r="N207" s="164"/>
      <c r="O207" s="164"/>
      <c r="P207" s="165">
        <f>SUM(P208:P243)</f>
        <v>0</v>
      </c>
      <c r="Q207" s="164"/>
      <c r="R207" s="165">
        <f>SUM(R208:R243)</f>
        <v>0.00018000000000000001</v>
      </c>
      <c r="S207" s="164"/>
      <c r="T207" s="166">
        <f>SUM(T208:T243)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159" t="s">
        <v>89</v>
      </c>
      <c r="AT207" s="167" t="s">
        <v>81</v>
      </c>
      <c r="AU207" s="167" t="s">
        <v>89</v>
      </c>
      <c r="AY207" s="159" t="s">
        <v>152</v>
      </c>
      <c r="BK207" s="168">
        <f>SUM(BK208:BK243)</f>
        <v>0</v>
      </c>
    </row>
    <row r="208" s="2" customFormat="1" ht="24.15" customHeight="1">
      <c r="A208" s="37"/>
      <c r="B208" s="171"/>
      <c r="C208" s="172" t="s">
        <v>282</v>
      </c>
      <c r="D208" s="172" t="s">
        <v>154</v>
      </c>
      <c r="E208" s="173" t="s">
        <v>935</v>
      </c>
      <c r="F208" s="174" t="s">
        <v>936</v>
      </c>
      <c r="G208" s="175" t="s">
        <v>230</v>
      </c>
      <c r="H208" s="176">
        <v>6</v>
      </c>
      <c r="I208" s="177"/>
      <c r="J208" s="178">
        <f>ROUND(I208*H208,2)</f>
        <v>0</v>
      </c>
      <c r="K208" s="179"/>
      <c r="L208" s="38"/>
      <c r="M208" s="180" t="s">
        <v>3</v>
      </c>
      <c r="N208" s="181" t="s">
        <v>53</v>
      </c>
      <c r="O208" s="71"/>
      <c r="P208" s="182">
        <f>O208*H208</f>
        <v>0</v>
      </c>
      <c r="Q208" s="182">
        <v>0</v>
      </c>
      <c r="R208" s="182">
        <f>Q208*H208</f>
        <v>0</v>
      </c>
      <c r="S208" s="182">
        <v>0</v>
      </c>
      <c r="T208" s="183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4" t="s">
        <v>158</v>
      </c>
      <c r="AT208" s="184" t="s">
        <v>154</v>
      </c>
      <c r="AU208" s="184" t="s">
        <v>22</v>
      </c>
      <c r="AY208" s="17" t="s">
        <v>152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17" t="s">
        <v>89</v>
      </c>
      <c r="BK208" s="185">
        <f>ROUND(I208*H208,2)</f>
        <v>0</v>
      </c>
      <c r="BL208" s="17" t="s">
        <v>158</v>
      </c>
      <c r="BM208" s="184" t="s">
        <v>937</v>
      </c>
    </row>
    <row r="209" s="2" customFormat="1">
      <c r="A209" s="37"/>
      <c r="B209" s="38"/>
      <c r="C209" s="37"/>
      <c r="D209" s="186" t="s">
        <v>160</v>
      </c>
      <c r="E209" s="37"/>
      <c r="F209" s="187" t="s">
        <v>938</v>
      </c>
      <c r="G209" s="37"/>
      <c r="H209" s="37"/>
      <c r="I209" s="188"/>
      <c r="J209" s="37"/>
      <c r="K209" s="37"/>
      <c r="L209" s="38"/>
      <c r="M209" s="189"/>
      <c r="N209" s="190"/>
      <c r="O209" s="71"/>
      <c r="P209" s="71"/>
      <c r="Q209" s="71"/>
      <c r="R209" s="71"/>
      <c r="S209" s="71"/>
      <c r="T209" s="72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7" t="s">
        <v>160</v>
      </c>
      <c r="AU209" s="17" t="s">
        <v>22</v>
      </c>
    </row>
    <row r="210" s="2" customFormat="1">
      <c r="A210" s="37"/>
      <c r="B210" s="38"/>
      <c r="C210" s="37"/>
      <c r="D210" s="191" t="s">
        <v>162</v>
      </c>
      <c r="E210" s="37"/>
      <c r="F210" s="192" t="s">
        <v>939</v>
      </c>
      <c r="G210" s="37"/>
      <c r="H210" s="37"/>
      <c r="I210" s="188"/>
      <c r="J210" s="37"/>
      <c r="K210" s="37"/>
      <c r="L210" s="38"/>
      <c r="M210" s="189"/>
      <c r="N210" s="190"/>
      <c r="O210" s="71"/>
      <c r="P210" s="71"/>
      <c r="Q210" s="71"/>
      <c r="R210" s="71"/>
      <c r="S210" s="71"/>
      <c r="T210" s="72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7" t="s">
        <v>162</v>
      </c>
      <c r="AU210" s="17" t="s">
        <v>22</v>
      </c>
    </row>
    <row r="211" s="13" customFormat="1">
      <c r="A211" s="13"/>
      <c r="B211" s="193"/>
      <c r="C211" s="13"/>
      <c r="D211" s="191" t="s">
        <v>164</v>
      </c>
      <c r="E211" s="194" t="s">
        <v>3</v>
      </c>
      <c r="F211" s="195" t="s">
        <v>188</v>
      </c>
      <c r="G211" s="13"/>
      <c r="H211" s="196">
        <v>6</v>
      </c>
      <c r="I211" s="197"/>
      <c r="J211" s="13"/>
      <c r="K211" s="13"/>
      <c r="L211" s="193"/>
      <c r="M211" s="198"/>
      <c r="N211" s="199"/>
      <c r="O211" s="199"/>
      <c r="P211" s="199"/>
      <c r="Q211" s="199"/>
      <c r="R211" s="199"/>
      <c r="S211" s="199"/>
      <c r="T211" s="200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94" t="s">
        <v>164</v>
      </c>
      <c r="AU211" s="194" t="s">
        <v>22</v>
      </c>
      <c r="AV211" s="13" t="s">
        <v>22</v>
      </c>
      <c r="AW211" s="13" t="s">
        <v>43</v>
      </c>
      <c r="AX211" s="13" t="s">
        <v>82</v>
      </c>
      <c r="AY211" s="194" t="s">
        <v>152</v>
      </c>
    </row>
    <row r="212" s="14" customFormat="1">
      <c r="A212" s="14"/>
      <c r="B212" s="201"/>
      <c r="C212" s="14"/>
      <c r="D212" s="191" t="s">
        <v>164</v>
      </c>
      <c r="E212" s="202" t="s">
        <v>3</v>
      </c>
      <c r="F212" s="203" t="s">
        <v>166</v>
      </c>
      <c r="G212" s="14"/>
      <c r="H212" s="204">
        <v>6</v>
      </c>
      <c r="I212" s="205"/>
      <c r="J212" s="14"/>
      <c r="K212" s="14"/>
      <c r="L212" s="201"/>
      <c r="M212" s="206"/>
      <c r="N212" s="207"/>
      <c r="O212" s="207"/>
      <c r="P212" s="207"/>
      <c r="Q212" s="207"/>
      <c r="R212" s="207"/>
      <c r="S212" s="207"/>
      <c r="T212" s="208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02" t="s">
        <v>164</v>
      </c>
      <c r="AU212" s="202" t="s">
        <v>22</v>
      </c>
      <c r="AV212" s="14" t="s">
        <v>158</v>
      </c>
      <c r="AW212" s="14" t="s">
        <v>43</v>
      </c>
      <c r="AX212" s="14" t="s">
        <v>89</v>
      </c>
      <c r="AY212" s="202" t="s">
        <v>152</v>
      </c>
    </row>
    <row r="213" s="2" customFormat="1" ht="24.15" customHeight="1">
      <c r="A213" s="37"/>
      <c r="B213" s="171"/>
      <c r="C213" s="172" t="s">
        <v>288</v>
      </c>
      <c r="D213" s="172" t="s">
        <v>154</v>
      </c>
      <c r="E213" s="173" t="s">
        <v>940</v>
      </c>
      <c r="F213" s="174" t="s">
        <v>941</v>
      </c>
      <c r="G213" s="175" t="s">
        <v>230</v>
      </c>
      <c r="H213" s="176">
        <v>438</v>
      </c>
      <c r="I213" s="177"/>
      <c r="J213" s="178">
        <f>ROUND(I213*H213,2)</f>
        <v>0</v>
      </c>
      <c r="K213" s="179"/>
      <c r="L213" s="38"/>
      <c r="M213" s="180" t="s">
        <v>3</v>
      </c>
      <c r="N213" s="181" t="s">
        <v>53</v>
      </c>
      <c r="O213" s="71"/>
      <c r="P213" s="182">
        <f>O213*H213</f>
        <v>0</v>
      </c>
      <c r="Q213" s="182">
        <v>0</v>
      </c>
      <c r="R213" s="182">
        <f>Q213*H213</f>
        <v>0</v>
      </c>
      <c r="S213" s="182">
        <v>0</v>
      </c>
      <c r="T213" s="183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4" t="s">
        <v>158</v>
      </c>
      <c r="AT213" s="184" t="s">
        <v>154</v>
      </c>
      <c r="AU213" s="184" t="s">
        <v>22</v>
      </c>
      <c r="AY213" s="17" t="s">
        <v>152</v>
      </c>
      <c r="BE213" s="185">
        <f>IF(N213="základní",J213,0)</f>
        <v>0</v>
      </c>
      <c r="BF213" s="185">
        <f>IF(N213="snížená",J213,0)</f>
        <v>0</v>
      </c>
      <c r="BG213" s="185">
        <f>IF(N213="zákl. přenesená",J213,0)</f>
        <v>0</v>
      </c>
      <c r="BH213" s="185">
        <f>IF(N213="sníž. přenesená",J213,0)</f>
        <v>0</v>
      </c>
      <c r="BI213" s="185">
        <f>IF(N213="nulová",J213,0)</f>
        <v>0</v>
      </c>
      <c r="BJ213" s="17" t="s">
        <v>89</v>
      </c>
      <c r="BK213" s="185">
        <f>ROUND(I213*H213,2)</f>
        <v>0</v>
      </c>
      <c r="BL213" s="17" t="s">
        <v>158</v>
      </c>
      <c r="BM213" s="184" t="s">
        <v>942</v>
      </c>
    </row>
    <row r="214" s="2" customFormat="1">
      <c r="A214" s="37"/>
      <c r="B214" s="38"/>
      <c r="C214" s="37"/>
      <c r="D214" s="186" t="s">
        <v>160</v>
      </c>
      <c r="E214" s="37"/>
      <c r="F214" s="187" t="s">
        <v>943</v>
      </c>
      <c r="G214" s="37"/>
      <c r="H214" s="37"/>
      <c r="I214" s="188"/>
      <c r="J214" s="37"/>
      <c r="K214" s="37"/>
      <c r="L214" s="38"/>
      <c r="M214" s="189"/>
      <c r="N214" s="190"/>
      <c r="O214" s="71"/>
      <c r="P214" s="71"/>
      <c r="Q214" s="71"/>
      <c r="R214" s="71"/>
      <c r="S214" s="71"/>
      <c r="T214" s="72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7" t="s">
        <v>160</v>
      </c>
      <c r="AU214" s="17" t="s">
        <v>22</v>
      </c>
    </row>
    <row r="215" s="2" customFormat="1">
      <c r="A215" s="37"/>
      <c r="B215" s="38"/>
      <c r="C215" s="37"/>
      <c r="D215" s="191" t="s">
        <v>162</v>
      </c>
      <c r="E215" s="37"/>
      <c r="F215" s="192" t="s">
        <v>944</v>
      </c>
      <c r="G215" s="37"/>
      <c r="H215" s="37"/>
      <c r="I215" s="188"/>
      <c r="J215" s="37"/>
      <c r="K215" s="37"/>
      <c r="L215" s="38"/>
      <c r="M215" s="189"/>
      <c r="N215" s="190"/>
      <c r="O215" s="71"/>
      <c r="P215" s="71"/>
      <c r="Q215" s="71"/>
      <c r="R215" s="71"/>
      <c r="S215" s="71"/>
      <c r="T215" s="72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7" t="s">
        <v>162</v>
      </c>
      <c r="AU215" s="17" t="s">
        <v>22</v>
      </c>
    </row>
    <row r="216" s="13" customFormat="1">
      <c r="A216" s="13"/>
      <c r="B216" s="193"/>
      <c r="C216" s="13"/>
      <c r="D216" s="191" t="s">
        <v>164</v>
      </c>
      <c r="E216" s="194" t="s">
        <v>3</v>
      </c>
      <c r="F216" s="195" t="s">
        <v>945</v>
      </c>
      <c r="G216" s="13"/>
      <c r="H216" s="196">
        <v>438</v>
      </c>
      <c r="I216" s="197"/>
      <c r="J216" s="13"/>
      <c r="K216" s="13"/>
      <c r="L216" s="193"/>
      <c r="M216" s="198"/>
      <c r="N216" s="199"/>
      <c r="O216" s="199"/>
      <c r="P216" s="199"/>
      <c r="Q216" s="199"/>
      <c r="R216" s="199"/>
      <c r="S216" s="199"/>
      <c r="T216" s="20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94" t="s">
        <v>164</v>
      </c>
      <c r="AU216" s="194" t="s">
        <v>22</v>
      </c>
      <c r="AV216" s="13" t="s">
        <v>22</v>
      </c>
      <c r="AW216" s="13" t="s">
        <v>43</v>
      </c>
      <c r="AX216" s="13" t="s">
        <v>82</v>
      </c>
      <c r="AY216" s="194" t="s">
        <v>152</v>
      </c>
    </row>
    <row r="217" s="14" customFormat="1">
      <c r="A217" s="14"/>
      <c r="B217" s="201"/>
      <c r="C217" s="14"/>
      <c r="D217" s="191" t="s">
        <v>164</v>
      </c>
      <c r="E217" s="202" t="s">
        <v>3</v>
      </c>
      <c r="F217" s="203" t="s">
        <v>166</v>
      </c>
      <c r="G217" s="14"/>
      <c r="H217" s="204">
        <v>438</v>
      </c>
      <c r="I217" s="205"/>
      <c r="J217" s="14"/>
      <c r="K217" s="14"/>
      <c r="L217" s="201"/>
      <c r="M217" s="206"/>
      <c r="N217" s="207"/>
      <c r="O217" s="207"/>
      <c r="P217" s="207"/>
      <c r="Q217" s="207"/>
      <c r="R217" s="207"/>
      <c r="S217" s="207"/>
      <c r="T217" s="208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02" t="s">
        <v>164</v>
      </c>
      <c r="AU217" s="202" t="s">
        <v>22</v>
      </c>
      <c r="AV217" s="14" t="s">
        <v>158</v>
      </c>
      <c r="AW217" s="14" t="s">
        <v>43</v>
      </c>
      <c r="AX217" s="14" t="s">
        <v>89</v>
      </c>
      <c r="AY217" s="202" t="s">
        <v>152</v>
      </c>
    </row>
    <row r="218" s="2" customFormat="1" ht="21.75" customHeight="1">
      <c r="A218" s="37"/>
      <c r="B218" s="171"/>
      <c r="C218" s="172" t="s">
        <v>294</v>
      </c>
      <c r="D218" s="172" t="s">
        <v>154</v>
      </c>
      <c r="E218" s="173" t="s">
        <v>946</v>
      </c>
      <c r="F218" s="174" t="s">
        <v>947</v>
      </c>
      <c r="G218" s="175" t="s">
        <v>230</v>
      </c>
      <c r="H218" s="176">
        <v>438</v>
      </c>
      <c r="I218" s="177"/>
      <c r="J218" s="178">
        <f>ROUND(I218*H218,2)</f>
        <v>0</v>
      </c>
      <c r="K218" s="179"/>
      <c r="L218" s="38"/>
      <c r="M218" s="180" t="s">
        <v>3</v>
      </c>
      <c r="N218" s="181" t="s">
        <v>53</v>
      </c>
      <c r="O218" s="71"/>
      <c r="P218" s="182">
        <f>O218*H218</f>
        <v>0</v>
      </c>
      <c r="Q218" s="182">
        <v>0</v>
      </c>
      <c r="R218" s="182">
        <f>Q218*H218</f>
        <v>0</v>
      </c>
      <c r="S218" s="182">
        <v>0</v>
      </c>
      <c r="T218" s="183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4" t="s">
        <v>158</v>
      </c>
      <c r="AT218" s="184" t="s">
        <v>154</v>
      </c>
      <c r="AU218" s="184" t="s">
        <v>22</v>
      </c>
      <c r="AY218" s="17" t="s">
        <v>152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17" t="s">
        <v>89</v>
      </c>
      <c r="BK218" s="185">
        <f>ROUND(I218*H218,2)</f>
        <v>0</v>
      </c>
      <c r="BL218" s="17" t="s">
        <v>158</v>
      </c>
      <c r="BM218" s="184" t="s">
        <v>948</v>
      </c>
    </row>
    <row r="219" s="2" customFormat="1">
      <c r="A219" s="37"/>
      <c r="B219" s="38"/>
      <c r="C219" s="37"/>
      <c r="D219" s="186" t="s">
        <v>160</v>
      </c>
      <c r="E219" s="37"/>
      <c r="F219" s="187" t="s">
        <v>949</v>
      </c>
      <c r="G219" s="37"/>
      <c r="H219" s="37"/>
      <c r="I219" s="188"/>
      <c r="J219" s="37"/>
      <c r="K219" s="37"/>
      <c r="L219" s="38"/>
      <c r="M219" s="189"/>
      <c r="N219" s="190"/>
      <c r="O219" s="71"/>
      <c r="P219" s="71"/>
      <c r="Q219" s="71"/>
      <c r="R219" s="71"/>
      <c r="S219" s="71"/>
      <c r="T219" s="72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7" t="s">
        <v>160</v>
      </c>
      <c r="AU219" s="17" t="s">
        <v>22</v>
      </c>
    </row>
    <row r="220" s="2" customFormat="1">
      <c r="A220" s="37"/>
      <c r="B220" s="38"/>
      <c r="C220" s="37"/>
      <c r="D220" s="191" t="s">
        <v>162</v>
      </c>
      <c r="E220" s="37"/>
      <c r="F220" s="192" t="s">
        <v>944</v>
      </c>
      <c r="G220" s="37"/>
      <c r="H220" s="37"/>
      <c r="I220" s="188"/>
      <c r="J220" s="37"/>
      <c r="K220" s="37"/>
      <c r="L220" s="38"/>
      <c r="M220" s="189"/>
      <c r="N220" s="190"/>
      <c r="O220" s="71"/>
      <c r="P220" s="71"/>
      <c r="Q220" s="71"/>
      <c r="R220" s="71"/>
      <c r="S220" s="71"/>
      <c r="T220" s="72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7" t="s">
        <v>162</v>
      </c>
      <c r="AU220" s="17" t="s">
        <v>22</v>
      </c>
    </row>
    <row r="221" s="13" customFormat="1">
      <c r="A221" s="13"/>
      <c r="B221" s="193"/>
      <c r="C221" s="13"/>
      <c r="D221" s="191" t="s">
        <v>164</v>
      </c>
      <c r="E221" s="194" t="s">
        <v>3</v>
      </c>
      <c r="F221" s="195" t="s">
        <v>945</v>
      </c>
      <c r="G221" s="13"/>
      <c r="H221" s="196">
        <v>438</v>
      </c>
      <c r="I221" s="197"/>
      <c r="J221" s="13"/>
      <c r="K221" s="13"/>
      <c r="L221" s="193"/>
      <c r="M221" s="198"/>
      <c r="N221" s="199"/>
      <c r="O221" s="199"/>
      <c r="P221" s="199"/>
      <c r="Q221" s="199"/>
      <c r="R221" s="199"/>
      <c r="S221" s="199"/>
      <c r="T221" s="200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94" t="s">
        <v>164</v>
      </c>
      <c r="AU221" s="194" t="s">
        <v>22</v>
      </c>
      <c r="AV221" s="13" t="s">
        <v>22</v>
      </c>
      <c r="AW221" s="13" t="s">
        <v>43</v>
      </c>
      <c r="AX221" s="13" t="s">
        <v>82</v>
      </c>
      <c r="AY221" s="194" t="s">
        <v>152</v>
      </c>
    </row>
    <row r="222" s="14" customFormat="1">
      <c r="A222" s="14"/>
      <c r="B222" s="201"/>
      <c r="C222" s="14"/>
      <c r="D222" s="191" t="s">
        <v>164</v>
      </c>
      <c r="E222" s="202" t="s">
        <v>3</v>
      </c>
      <c r="F222" s="203" t="s">
        <v>166</v>
      </c>
      <c r="G222" s="14"/>
      <c r="H222" s="204">
        <v>438</v>
      </c>
      <c r="I222" s="205"/>
      <c r="J222" s="14"/>
      <c r="K222" s="14"/>
      <c r="L222" s="201"/>
      <c r="M222" s="206"/>
      <c r="N222" s="207"/>
      <c r="O222" s="207"/>
      <c r="P222" s="207"/>
      <c r="Q222" s="207"/>
      <c r="R222" s="207"/>
      <c r="S222" s="207"/>
      <c r="T222" s="208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02" t="s">
        <v>164</v>
      </c>
      <c r="AU222" s="202" t="s">
        <v>22</v>
      </c>
      <c r="AV222" s="14" t="s">
        <v>158</v>
      </c>
      <c r="AW222" s="14" t="s">
        <v>43</v>
      </c>
      <c r="AX222" s="14" t="s">
        <v>89</v>
      </c>
      <c r="AY222" s="202" t="s">
        <v>152</v>
      </c>
    </row>
    <row r="223" s="2" customFormat="1" ht="21.75" customHeight="1">
      <c r="A223" s="37"/>
      <c r="B223" s="171"/>
      <c r="C223" s="172" t="s">
        <v>299</v>
      </c>
      <c r="D223" s="172" t="s">
        <v>154</v>
      </c>
      <c r="E223" s="173" t="s">
        <v>950</v>
      </c>
      <c r="F223" s="174" t="s">
        <v>951</v>
      </c>
      <c r="G223" s="175" t="s">
        <v>230</v>
      </c>
      <c r="H223" s="176">
        <v>6</v>
      </c>
      <c r="I223" s="177"/>
      <c r="J223" s="178">
        <f>ROUND(I223*H223,2)</f>
        <v>0</v>
      </c>
      <c r="K223" s="179"/>
      <c r="L223" s="38"/>
      <c r="M223" s="180" t="s">
        <v>3</v>
      </c>
      <c r="N223" s="181" t="s">
        <v>53</v>
      </c>
      <c r="O223" s="71"/>
      <c r="P223" s="182">
        <f>O223*H223</f>
        <v>0</v>
      </c>
      <c r="Q223" s="182">
        <v>3.0000000000000001E-05</v>
      </c>
      <c r="R223" s="182">
        <f>Q223*H223</f>
        <v>0.00018000000000000001</v>
      </c>
      <c r="S223" s="182">
        <v>0</v>
      </c>
      <c r="T223" s="183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4" t="s">
        <v>158</v>
      </c>
      <c r="AT223" s="184" t="s">
        <v>154</v>
      </c>
      <c r="AU223" s="184" t="s">
        <v>22</v>
      </c>
      <c r="AY223" s="17" t="s">
        <v>152</v>
      </c>
      <c r="BE223" s="185">
        <f>IF(N223="základní",J223,0)</f>
        <v>0</v>
      </c>
      <c r="BF223" s="185">
        <f>IF(N223="snížená",J223,0)</f>
        <v>0</v>
      </c>
      <c r="BG223" s="185">
        <f>IF(N223="zákl. přenesená",J223,0)</f>
        <v>0</v>
      </c>
      <c r="BH223" s="185">
        <f>IF(N223="sníž. přenesená",J223,0)</f>
        <v>0</v>
      </c>
      <c r="BI223" s="185">
        <f>IF(N223="nulová",J223,0)</f>
        <v>0</v>
      </c>
      <c r="BJ223" s="17" t="s">
        <v>89</v>
      </c>
      <c r="BK223" s="185">
        <f>ROUND(I223*H223,2)</f>
        <v>0</v>
      </c>
      <c r="BL223" s="17" t="s">
        <v>158</v>
      </c>
      <c r="BM223" s="184" t="s">
        <v>952</v>
      </c>
    </row>
    <row r="224" s="2" customFormat="1">
      <c r="A224" s="37"/>
      <c r="B224" s="38"/>
      <c r="C224" s="37"/>
      <c r="D224" s="186" t="s">
        <v>160</v>
      </c>
      <c r="E224" s="37"/>
      <c r="F224" s="187" t="s">
        <v>953</v>
      </c>
      <c r="G224" s="37"/>
      <c r="H224" s="37"/>
      <c r="I224" s="188"/>
      <c r="J224" s="37"/>
      <c r="K224" s="37"/>
      <c r="L224" s="38"/>
      <c r="M224" s="189"/>
      <c r="N224" s="190"/>
      <c r="O224" s="71"/>
      <c r="P224" s="71"/>
      <c r="Q224" s="71"/>
      <c r="R224" s="71"/>
      <c r="S224" s="71"/>
      <c r="T224" s="72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7" t="s">
        <v>160</v>
      </c>
      <c r="AU224" s="17" t="s">
        <v>22</v>
      </c>
    </row>
    <row r="225" s="2" customFormat="1">
      <c r="A225" s="37"/>
      <c r="B225" s="38"/>
      <c r="C225" s="37"/>
      <c r="D225" s="191" t="s">
        <v>162</v>
      </c>
      <c r="E225" s="37"/>
      <c r="F225" s="192" t="s">
        <v>939</v>
      </c>
      <c r="G225" s="37"/>
      <c r="H225" s="37"/>
      <c r="I225" s="188"/>
      <c r="J225" s="37"/>
      <c r="K225" s="37"/>
      <c r="L225" s="38"/>
      <c r="M225" s="189"/>
      <c r="N225" s="190"/>
      <c r="O225" s="71"/>
      <c r="P225" s="71"/>
      <c r="Q225" s="71"/>
      <c r="R225" s="71"/>
      <c r="S225" s="71"/>
      <c r="T225" s="72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7" t="s">
        <v>162</v>
      </c>
      <c r="AU225" s="17" t="s">
        <v>22</v>
      </c>
    </row>
    <row r="226" s="13" customFormat="1">
      <c r="A226" s="13"/>
      <c r="B226" s="193"/>
      <c r="C226" s="13"/>
      <c r="D226" s="191" t="s">
        <v>164</v>
      </c>
      <c r="E226" s="194" t="s">
        <v>3</v>
      </c>
      <c r="F226" s="195" t="s">
        <v>188</v>
      </c>
      <c r="G226" s="13"/>
      <c r="H226" s="196">
        <v>6</v>
      </c>
      <c r="I226" s="197"/>
      <c r="J226" s="13"/>
      <c r="K226" s="13"/>
      <c r="L226" s="193"/>
      <c r="M226" s="198"/>
      <c r="N226" s="199"/>
      <c r="O226" s="199"/>
      <c r="P226" s="199"/>
      <c r="Q226" s="199"/>
      <c r="R226" s="199"/>
      <c r="S226" s="199"/>
      <c r="T226" s="20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94" t="s">
        <v>164</v>
      </c>
      <c r="AU226" s="194" t="s">
        <v>22</v>
      </c>
      <c r="AV226" s="13" t="s">
        <v>22</v>
      </c>
      <c r="AW226" s="13" t="s">
        <v>43</v>
      </c>
      <c r="AX226" s="13" t="s">
        <v>82</v>
      </c>
      <c r="AY226" s="194" t="s">
        <v>152</v>
      </c>
    </row>
    <row r="227" s="14" customFormat="1">
      <c r="A227" s="14"/>
      <c r="B227" s="201"/>
      <c r="C227" s="14"/>
      <c r="D227" s="191" t="s">
        <v>164</v>
      </c>
      <c r="E227" s="202" t="s">
        <v>3</v>
      </c>
      <c r="F227" s="203" t="s">
        <v>166</v>
      </c>
      <c r="G227" s="14"/>
      <c r="H227" s="204">
        <v>6</v>
      </c>
      <c r="I227" s="205"/>
      <c r="J227" s="14"/>
      <c r="K227" s="14"/>
      <c r="L227" s="201"/>
      <c r="M227" s="206"/>
      <c r="N227" s="207"/>
      <c r="O227" s="207"/>
      <c r="P227" s="207"/>
      <c r="Q227" s="207"/>
      <c r="R227" s="207"/>
      <c r="S227" s="207"/>
      <c r="T227" s="208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02" t="s">
        <v>164</v>
      </c>
      <c r="AU227" s="202" t="s">
        <v>22</v>
      </c>
      <c r="AV227" s="14" t="s">
        <v>158</v>
      </c>
      <c r="AW227" s="14" t="s">
        <v>43</v>
      </c>
      <c r="AX227" s="14" t="s">
        <v>89</v>
      </c>
      <c r="AY227" s="202" t="s">
        <v>152</v>
      </c>
    </row>
    <row r="228" s="2" customFormat="1" ht="16.5" customHeight="1">
      <c r="A228" s="37"/>
      <c r="B228" s="171"/>
      <c r="C228" s="172" t="s">
        <v>302</v>
      </c>
      <c r="D228" s="172" t="s">
        <v>154</v>
      </c>
      <c r="E228" s="173" t="s">
        <v>954</v>
      </c>
      <c r="F228" s="174" t="s">
        <v>955</v>
      </c>
      <c r="G228" s="175" t="s">
        <v>259</v>
      </c>
      <c r="H228" s="176">
        <v>1</v>
      </c>
      <c r="I228" s="177"/>
      <c r="J228" s="178">
        <f>ROUND(I228*H228,2)</f>
        <v>0</v>
      </c>
      <c r="K228" s="179"/>
      <c r="L228" s="38"/>
      <c r="M228" s="180" t="s">
        <v>3</v>
      </c>
      <c r="N228" s="181" t="s">
        <v>53</v>
      </c>
      <c r="O228" s="71"/>
      <c r="P228" s="182">
        <f>O228*H228</f>
        <v>0</v>
      </c>
      <c r="Q228" s="182">
        <v>0</v>
      </c>
      <c r="R228" s="182">
        <f>Q228*H228</f>
        <v>0</v>
      </c>
      <c r="S228" s="182">
        <v>0</v>
      </c>
      <c r="T228" s="183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84" t="s">
        <v>158</v>
      </c>
      <c r="AT228" s="184" t="s">
        <v>154</v>
      </c>
      <c r="AU228" s="184" t="s">
        <v>22</v>
      </c>
      <c r="AY228" s="17" t="s">
        <v>152</v>
      </c>
      <c r="BE228" s="185">
        <f>IF(N228="základní",J228,0)</f>
        <v>0</v>
      </c>
      <c r="BF228" s="185">
        <f>IF(N228="snížená",J228,0)</f>
        <v>0</v>
      </c>
      <c r="BG228" s="185">
        <f>IF(N228="zákl. přenesená",J228,0)</f>
        <v>0</v>
      </c>
      <c r="BH228" s="185">
        <f>IF(N228="sníž. přenesená",J228,0)</f>
        <v>0</v>
      </c>
      <c r="BI228" s="185">
        <f>IF(N228="nulová",J228,0)</f>
        <v>0</v>
      </c>
      <c r="BJ228" s="17" t="s">
        <v>89</v>
      </c>
      <c r="BK228" s="185">
        <f>ROUND(I228*H228,2)</f>
        <v>0</v>
      </c>
      <c r="BL228" s="17" t="s">
        <v>158</v>
      </c>
      <c r="BM228" s="184" t="s">
        <v>956</v>
      </c>
    </row>
    <row r="229" s="2" customFormat="1">
      <c r="A229" s="37"/>
      <c r="B229" s="38"/>
      <c r="C229" s="37"/>
      <c r="D229" s="191" t="s">
        <v>162</v>
      </c>
      <c r="E229" s="37"/>
      <c r="F229" s="192" t="s">
        <v>957</v>
      </c>
      <c r="G229" s="37"/>
      <c r="H229" s="37"/>
      <c r="I229" s="188"/>
      <c r="J229" s="37"/>
      <c r="K229" s="37"/>
      <c r="L229" s="38"/>
      <c r="M229" s="189"/>
      <c r="N229" s="190"/>
      <c r="O229" s="71"/>
      <c r="P229" s="71"/>
      <c r="Q229" s="71"/>
      <c r="R229" s="71"/>
      <c r="S229" s="71"/>
      <c r="T229" s="72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7" t="s">
        <v>162</v>
      </c>
      <c r="AU229" s="17" t="s">
        <v>22</v>
      </c>
    </row>
    <row r="230" s="13" customFormat="1">
      <c r="A230" s="13"/>
      <c r="B230" s="193"/>
      <c r="C230" s="13"/>
      <c r="D230" s="191" t="s">
        <v>164</v>
      </c>
      <c r="E230" s="194" t="s">
        <v>3</v>
      </c>
      <c r="F230" s="195" t="s">
        <v>89</v>
      </c>
      <c r="G230" s="13"/>
      <c r="H230" s="196">
        <v>1</v>
      </c>
      <c r="I230" s="197"/>
      <c r="J230" s="13"/>
      <c r="K230" s="13"/>
      <c r="L230" s="193"/>
      <c r="M230" s="198"/>
      <c r="N230" s="199"/>
      <c r="O230" s="199"/>
      <c r="P230" s="199"/>
      <c r="Q230" s="199"/>
      <c r="R230" s="199"/>
      <c r="S230" s="199"/>
      <c r="T230" s="20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194" t="s">
        <v>164</v>
      </c>
      <c r="AU230" s="194" t="s">
        <v>22</v>
      </c>
      <c r="AV230" s="13" t="s">
        <v>22</v>
      </c>
      <c r="AW230" s="13" t="s">
        <v>43</v>
      </c>
      <c r="AX230" s="13" t="s">
        <v>82</v>
      </c>
      <c r="AY230" s="194" t="s">
        <v>152</v>
      </c>
    </row>
    <row r="231" s="14" customFormat="1">
      <c r="A231" s="14"/>
      <c r="B231" s="201"/>
      <c r="C231" s="14"/>
      <c r="D231" s="191" t="s">
        <v>164</v>
      </c>
      <c r="E231" s="202" t="s">
        <v>3</v>
      </c>
      <c r="F231" s="203" t="s">
        <v>166</v>
      </c>
      <c r="G231" s="14"/>
      <c r="H231" s="204">
        <v>1</v>
      </c>
      <c r="I231" s="205"/>
      <c r="J231" s="14"/>
      <c r="K231" s="14"/>
      <c r="L231" s="201"/>
      <c r="M231" s="206"/>
      <c r="N231" s="207"/>
      <c r="O231" s="207"/>
      <c r="P231" s="207"/>
      <c r="Q231" s="207"/>
      <c r="R231" s="207"/>
      <c r="S231" s="207"/>
      <c r="T231" s="208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02" t="s">
        <v>164</v>
      </c>
      <c r="AU231" s="202" t="s">
        <v>22</v>
      </c>
      <c r="AV231" s="14" t="s">
        <v>158</v>
      </c>
      <c r="AW231" s="14" t="s">
        <v>43</v>
      </c>
      <c r="AX231" s="14" t="s">
        <v>89</v>
      </c>
      <c r="AY231" s="202" t="s">
        <v>152</v>
      </c>
    </row>
    <row r="232" s="2" customFormat="1" ht="16.5" customHeight="1">
      <c r="A232" s="37"/>
      <c r="B232" s="171"/>
      <c r="C232" s="172" t="s">
        <v>308</v>
      </c>
      <c r="D232" s="172" t="s">
        <v>154</v>
      </c>
      <c r="E232" s="173" t="s">
        <v>958</v>
      </c>
      <c r="F232" s="174" t="s">
        <v>959</v>
      </c>
      <c r="G232" s="175" t="s">
        <v>230</v>
      </c>
      <c r="H232" s="176">
        <v>23</v>
      </c>
      <c r="I232" s="177"/>
      <c r="J232" s="178">
        <f>ROUND(I232*H232,2)</f>
        <v>0</v>
      </c>
      <c r="K232" s="179"/>
      <c r="L232" s="38"/>
      <c r="M232" s="180" t="s">
        <v>3</v>
      </c>
      <c r="N232" s="181" t="s">
        <v>53</v>
      </c>
      <c r="O232" s="71"/>
      <c r="P232" s="182">
        <f>O232*H232</f>
        <v>0</v>
      </c>
      <c r="Q232" s="182">
        <v>0</v>
      </c>
      <c r="R232" s="182">
        <f>Q232*H232</f>
        <v>0</v>
      </c>
      <c r="S232" s="182">
        <v>0</v>
      </c>
      <c r="T232" s="183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84" t="s">
        <v>158</v>
      </c>
      <c r="AT232" s="184" t="s">
        <v>154</v>
      </c>
      <c r="AU232" s="184" t="s">
        <v>22</v>
      </c>
      <c r="AY232" s="17" t="s">
        <v>152</v>
      </c>
      <c r="BE232" s="185">
        <f>IF(N232="základní",J232,0)</f>
        <v>0</v>
      </c>
      <c r="BF232" s="185">
        <f>IF(N232="snížená",J232,0)</f>
        <v>0</v>
      </c>
      <c r="BG232" s="185">
        <f>IF(N232="zákl. přenesená",J232,0)</f>
        <v>0</v>
      </c>
      <c r="BH232" s="185">
        <f>IF(N232="sníž. přenesená",J232,0)</f>
        <v>0</v>
      </c>
      <c r="BI232" s="185">
        <f>IF(N232="nulová",J232,0)</f>
        <v>0</v>
      </c>
      <c r="BJ232" s="17" t="s">
        <v>89</v>
      </c>
      <c r="BK232" s="185">
        <f>ROUND(I232*H232,2)</f>
        <v>0</v>
      </c>
      <c r="BL232" s="17" t="s">
        <v>158</v>
      </c>
      <c r="BM232" s="184" t="s">
        <v>960</v>
      </c>
    </row>
    <row r="233" s="2" customFormat="1">
      <c r="A233" s="37"/>
      <c r="B233" s="38"/>
      <c r="C233" s="37"/>
      <c r="D233" s="191" t="s">
        <v>162</v>
      </c>
      <c r="E233" s="37"/>
      <c r="F233" s="192" t="s">
        <v>961</v>
      </c>
      <c r="G233" s="37"/>
      <c r="H233" s="37"/>
      <c r="I233" s="188"/>
      <c r="J233" s="37"/>
      <c r="K233" s="37"/>
      <c r="L233" s="38"/>
      <c r="M233" s="189"/>
      <c r="N233" s="190"/>
      <c r="O233" s="71"/>
      <c r="P233" s="71"/>
      <c r="Q233" s="71"/>
      <c r="R233" s="71"/>
      <c r="S233" s="71"/>
      <c r="T233" s="72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7" t="s">
        <v>162</v>
      </c>
      <c r="AU233" s="17" t="s">
        <v>22</v>
      </c>
    </row>
    <row r="234" s="13" customFormat="1">
      <c r="A234" s="13"/>
      <c r="B234" s="193"/>
      <c r="C234" s="13"/>
      <c r="D234" s="191" t="s">
        <v>164</v>
      </c>
      <c r="E234" s="194" t="s">
        <v>3</v>
      </c>
      <c r="F234" s="195" t="s">
        <v>962</v>
      </c>
      <c r="G234" s="13"/>
      <c r="H234" s="196">
        <v>23</v>
      </c>
      <c r="I234" s="197"/>
      <c r="J234" s="13"/>
      <c r="K234" s="13"/>
      <c r="L234" s="193"/>
      <c r="M234" s="198"/>
      <c r="N234" s="199"/>
      <c r="O234" s="199"/>
      <c r="P234" s="199"/>
      <c r="Q234" s="199"/>
      <c r="R234" s="199"/>
      <c r="S234" s="199"/>
      <c r="T234" s="200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94" t="s">
        <v>164</v>
      </c>
      <c r="AU234" s="194" t="s">
        <v>22</v>
      </c>
      <c r="AV234" s="13" t="s">
        <v>22</v>
      </c>
      <c r="AW234" s="13" t="s">
        <v>43</v>
      </c>
      <c r="AX234" s="13" t="s">
        <v>82</v>
      </c>
      <c r="AY234" s="194" t="s">
        <v>152</v>
      </c>
    </row>
    <row r="235" s="14" customFormat="1">
      <c r="A235" s="14"/>
      <c r="B235" s="201"/>
      <c r="C235" s="14"/>
      <c r="D235" s="191" t="s">
        <v>164</v>
      </c>
      <c r="E235" s="202" t="s">
        <v>3</v>
      </c>
      <c r="F235" s="203" t="s">
        <v>166</v>
      </c>
      <c r="G235" s="14"/>
      <c r="H235" s="204">
        <v>23</v>
      </c>
      <c r="I235" s="205"/>
      <c r="J235" s="14"/>
      <c r="K235" s="14"/>
      <c r="L235" s="201"/>
      <c r="M235" s="206"/>
      <c r="N235" s="207"/>
      <c r="O235" s="207"/>
      <c r="P235" s="207"/>
      <c r="Q235" s="207"/>
      <c r="R235" s="207"/>
      <c r="S235" s="207"/>
      <c r="T235" s="208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02" t="s">
        <v>164</v>
      </c>
      <c r="AU235" s="202" t="s">
        <v>22</v>
      </c>
      <c r="AV235" s="14" t="s">
        <v>158</v>
      </c>
      <c r="AW235" s="14" t="s">
        <v>43</v>
      </c>
      <c r="AX235" s="14" t="s">
        <v>89</v>
      </c>
      <c r="AY235" s="202" t="s">
        <v>152</v>
      </c>
    </row>
    <row r="236" s="2" customFormat="1" ht="16.5" customHeight="1">
      <c r="A236" s="37"/>
      <c r="B236" s="171"/>
      <c r="C236" s="172" t="s">
        <v>314</v>
      </c>
      <c r="D236" s="172" t="s">
        <v>154</v>
      </c>
      <c r="E236" s="173" t="s">
        <v>963</v>
      </c>
      <c r="F236" s="174" t="s">
        <v>964</v>
      </c>
      <c r="G236" s="175" t="s">
        <v>259</v>
      </c>
      <c r="H236" s="176">
        <v>7</v>
      </c>
      <c r="I236" s="177"/>
      <c r="J236" s="178">
        <f>ROUND(I236*H236,2)</f>
        <v>0</v>
      </c>
      <c r="K236" s="179"/>
      <c r="L236" s="38"/>
      <c r="M236" s="180" t="s">
        <v>3</v>
      </c>
      <c r="N236" s="181" t="s">
        <v>53</v>
      </c>
      <c r="O236" s="71"/>
      <c r="P236" s="182">
        <f>O236*H236</f>
        <v>0</v>
      </c>
      <c r="Q236" s="182">
        <v>0</v>
      </c>
      <c r="R236" s="182">
        <f>Q236*H236</f>
        <v>0</v>
      </c>
      <c r="S236" s="182">
        <v>0</v>
      </c>
      <c r="T236" s="183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184" t="s">
        <v>158</v>
      </c>
      <c r="AT236" s="184" t="s">
        <v>154</v>
      </c>
      <c r="AU236" s="184" t="s">
        <v>22</v>
      </c>
      <c r="AY236" s="17" t="s">
        <v>152</v>
      </c>
      <c r="BE236" s="185">
        <f>IF(N236="základní",J236,0)</f>
        <v>0</v>
      </c>
      <c r="BF236" s="185">
        <f>IF(N236="snížená",J236,0)</f>
        <v>0</v>
      </c>
      <c r="BG236" s="185">
        <f>IF(N236="zákl. přenesená",J236,0)</f>
        <v>0</v>
      </c>
      <c r="BH236" s="185">
        <f>IF(N236="sníž. přenesená",J236,0)</f>
        <v>0</v>
      </c>
      <c r="BI236" s="185">
        <f>IF(N236="nulová",J236,0)</f>
        <v>0</v>
      </c>
      <c r="BJ236" s="17" t="s">
        <v>89</v>
      </c>
      <c r="BK236" s="185">
        <f>ROUND(I236*H236,2)</f>
        <v>0</v>
      </c>
      <c r="BL236" s="17" t="s">
        <v>158</v>
      </c>
      <c r="BM236" s="184" t="s">
        <v>965</v>
      </c>
    </row>
    <row r="237" s="2" customFormat="1">
      <c r="A237" s="37"/>
      <c r="B237" s="38"/>
      <c r="C237" s="37"/>
      <c r="D237" s="191" t="s">
        <v>162</v>
      </c>
      <c r="E237" s="37"/>
      <c r="F237" s="192" t="s">
        <v>966</v>
      </c>
      <c r="G237" s="37"/>
      <c r="H237" s="37"/>
      <c r="I237" s="188"/>
      <c r="J237" s="37"/>
      <c r="K237" s="37"/>
      <c r="L237" s="38"/>
      <c r="M237" s="189"/>
      <c r="N237" s="190"/>
      <c r="O237" s="71"/>
      <c r="P237" s="71"/>
      <c r="Q237" s="71"/>
      <c r="R237" s="71"/>
      <c r="S237" s="71"/>
      <c r="T237" s="72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7" t="s">
        <v>162</v>
      </c>
      <c r="AU237" s="17" t="s">
        <v>22</v>
      </c>
    </row>
    <row r="238" s="13" customFormat="1">
      <c r="A238" s="13"/>
      <c r="B238" s="193"/>
      <c r="C238" s="13"/>
      <c r="D238" s="191" t="s">
        <v>164</v>
      </c>
      <c r="E238" s="194" t="s">
        <v>3</v>
      </c>
      <c r="F238" s="195" t="s">
        <v>192</v>
      </c>
      <c r="G238" s="13"/>
      <c r="H238" s="196">
        <v>7</v>
      </c>
      <c r="I238" s="197"/>
      <c r="J238" s="13"/>
      <c r="K238" s="13"/>
      <c r="L238" s="193"/>
      <c r="M238" s="198"/>
      <c r="N238" s="199"/>
      <c r="O238" s="199"/>
      <c r="P238" s="199"/>
      <c r="Q238" s="199"/>
      <c r="R238" s="199"/>
      <c r="S238" s="199"/>
      <c r="T238" s="20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94" t="s">
        <v>164</v>
      </c>
      <c r="AU238" s="194" t="s">
        <v>22</v>
      </c>
      <c r="AV238" s="13" t="s">
        <v>22</v>
      </c>
      <c r="AW238" s="13" t="s">
        <v>43</v>
      </c>
      <c r="AX238" s="13" t="s">
        <v>82</v>
      </c>
      <c r="AY238" s="194" t="s">
        <v>152</v>
      </c>
    </row>
    <row r="239" s="14" customFormat="1">
      <c r="A239" s="14"/>
      <c r="B239" s="201"/>
      <c r="C239" s="14"/>
      <c r="D239" s="191" t="s">
        <v>164</v>
      </c>
      <c r="E239" s="202" t="s">
        <v>3</v>
      </c>
      <c r="F239" s="203" t="s">
        <v>166</v>
      </c>
      <c r="G239" s="14"/>
      <c r="H239" s="204">
        <v>7</v>
      </c>
      <c r="I239" s="205"/>
      <c r="J239" s="14"/>
      <c r="K239" s="14"/>
      <c r="L239" s="201"/>
      <c r="M239" s="206"/>
      <c r="N239" s="207"/>
      <c r="O239" s="207"/>
      <c r="P239" s="207"/>
      <c r="Q239" s="207"/>
      <c r="R239" s="207"/>
      <c r="S239" s="207"/>
      <c r="T239" s="208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02" t="s">
        <v>164</v>
      </c>
      <c r="AU239" s="202" t="s">
        <v>22</v>
      </c>
      <c r="AV239" s="14" t="s">
        <v>158</v>
      </c>
      <c r="AW239" s="14" t="s">
        <v>43</v>
      </c>
      <c r="AX239" s="14" t="s">
        <v>89</v>
      </c>
      <c r="AY239" s="202" t="s">
        <v>152</v>
      </c>
    </row>
    <row r="240" s="2" customFormat="1" ht="16.5" customHeight="1">
      <c r="A240" s="37"/>
      <c r="B240" s="171"/>
      <c r="C240" s="172" t="s">
        <v>317</v>
      </c>
      <c r="D240" s="172" t="s">
        <v>154</v>
      </c>
      <c r="E240" s="173" t="s">
        <v>967</v>
      </c>
      <c r="F240" s="174" t="s">
        <v>968</v>
      </c>
      <c r="G240" s="175" t="s">
        <v>259</v>
      </c>
      <c r="H240" s="176">
        <v>1</v>
      </c>
      <c r="I240" s="177"/>
      <c r="J240" s="178">
        <f>ROUND(I240*H240,2)</f>
        <v>0</v>
      </c>
      <c r="K240" s="179"/>
      <c r="L240" s="38"/>
      <c r="M240" s="180" t="s">
        <v>3</v>
      </c>
      <c r="N240" s="181" t="s">
        <v>53</v>
      </c>
      <c r="O240" s="71"/>
      <c r="P240" s="182">
        <f>O240*H240</f>
        <v>0</v>
      </c>
      <c r="Q240" s="182">
        <v>0</v>
      </c>
      <c r="R240" s="182">
        <f>Q240*H240</f>
        <v>0</v>
      </c>
      <c r="S240" s="182">
        <v>0</v>
      </c>
      <c r="T240" s="183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84" t="s">
        <v>158</v>
      </c>
      <c r="AT240" s="184" t="s">
        <v>154</v>
      </c>
      <c r="AU240" s="184" t="s">
        <v>22</v>
      </c>
      <c r="AY240" s="17" t="s">
        <v>152</v>
      </c>
      <c r="BE240" s="185">
        <f>IF(N240="základní",J240,0)</f>
        <v>0</v>
      </c>
      <c r="BF240" s="185">
        <f>IF(N240="snížená",J240,0)</f>
        <v>0</v>
      </c>
      <c r="BG240" s="185">
        <f>IF(N240="zákl. přenesená",J240,0)</f>
        <v>0</v>
      </c>
      <c r="BH240" s="185">
        <f>IF(N240="sníž. přenesená",J240,0)</f>
        <v>0</v>
      </c>
      <c r="BI240" s="185">
        <f>IF(N240="nulová",J240,0)</f>
        <v>0</v>
      </c>
      <c r="BJ240" s="17" t="s">
        <v>89</v>
      </c>
      <c r="BK240" s="185">
        <f>ROUND(I240*H240,2)</f>
        <v>0</v>
      </c>
      <c r="BL240" s="17" t="s">
        <v>158</v>
      </c>
      <c r="BM240" s="184" t="s">
        <v>969</v>
      </c>
    </row>
    <row r="241" s="2" customFormat="1">
      <c r="A241" s="37"/>
      <c r="B241" s="38"/>
      <c r="C241" s="37"/>
      <c r="D241" s="191" t="s">
        <v>162</v>
      </c>
      <c r="E241" s="37"/>
      <c r="F241" s="192" t="s">
        <v>970</v>
      </c>
      <c r="G241" s="37"/>
      <c r="H241" s="37"/>
      <c r="I241" s="188"/>
      <c r="J241" s="37"/>
      <c r="K241" s="37"/>
      <c r="L241" s="38"/>
      <c r="M241" s="189"/>
      <c r="N241" s="190"/>
      <c r="O241" s="71"/>
      <c r="P241" s="71"/>
      <c r="Q241" s="71"/>
      <c r="R241" s="71"/>
      <c r="S241" s="71"/>
      <c r="T241" s="72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7" t="s">
        <v>162</v>
      </c>
      <c r="AU241" s="17" t="s">
        <v>22</v>
      </c>
    </row>
    <row r="242" s="13" customFormat="1">
      <c r="A242" s="13"/>
      <c r="B242" s="193"/>
      <c r="C242" s="13"/>
      <c r="D242" s="191" t="s">
        <v>164</v>
      </c>
      <c r="E242" s="194" t="s">
        <v>3</v>
      </c>
      <c r="F242" s="195" t="s">
        <v>89</v>
      </c>
      <c r="G242" s="13"/>
      <c r="H242" s="196">
        <v>1</v>
      </c>
      <c r="I242" s="197"/>
      <c r="J242" s="13"/>
      <c r="K242" s="13"/>
      <c r="L242" s="193"/>
      <c r="M242" s="198"/>
      <c r="N242" s="199"/>
      <c r="O242" s="199"/>
      <c r="P242" s="199"/>
      <c r="Q242" s="199"/>
      <c r="R242" s="199"/>
      <c r="S242" s="199"/>
      <c r="T242" s="20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94" t="s">
        <v>164</v>
      </c>
      <c r="AU242" s="194" t="s">
        <v>22</v>
      </c>
      <c r="AV242" s="13" t="s">
        <v>22</v>
      </c>
      <c r="AW242" s="13" t="s">
        <v>43</v>
      </c>
      <c r="AX242" s="13" t="s">
        <v>82</v>
      </c>
      <c r="AY242" s="194" t="s">
        <v>152</v>
      </c>
    </row>
    <row r="243" s="14" customFormat="1">
      <c r="A243" s="14"/>
      <c r="B243" s="201"/>
      <c r="C243" s="14"/>
      <c r="D243" s="191" t="s">
        <v>164</v>
      </c>
      <c r="E243" s="202" t="s">
        <v>3</v>
      </c>
      <c r="F243" s="203" t="s">
        <v>166</v>
      </c>
      <c r="G243" s="14"/>
      <c r="H243" s="204">
        <v>1</v>
      </c>
      <c r="I243" s="205"/>
      <c r="J243" s="14"/>
      <c r="K243" s="14"/>
      <c r="L243" s="201"/>
      <c r="M243" s="206"/>
      <c r="N243" s="207"/>
      <c r="O243" s="207"/>
      <c r="P243" s="207"/>
      <c r="Q243" s="207"/>
      <c r="R243" s="207"/>
      <c r="S243" s="207"/>
      <c r="T243" s="208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02" t="s">
        <v>164</v>
      </c>
      <c r="AU243" s="202" t="s">
        <v>22</v>
      </c>
      <c r="AV243" s="14" t="s">
        <v>158</v>
      </c>
      <c r="AW243" s="14" t="s">
        <v>43</v>
      </c>
      <c r="AX243" s="14" t="s">
        <v>89</v>
      </c>
      <c r="AY243" s="202" t="s">
        <v>152</v>
      </c>
    </row>
    <row r="244" s="12" customFormat="1" ht="22.8" customHeight="1">
      <c r="A244" s="12"/>
      <c r="B244" s="158"/>
      <c r="C244" s="12"/>
      <c r="D244" s="159" t="s">
        <v>81</v>
      </c>
      <c r="E244" s="169" t="s">
        <v>262</v>
      </c>
      <c r="F244" s="169" t="s">
        <v>263</v>
      </c>
      <c r="G244" s="12"/>
      <c r="H244" s="12"/>
      <c r="I244" s="161"/>
      <c r="J244" s="170">
        <f>BK244</f>
        <v>0</v>
      </c>
      <c r="K244" s="12"/>
      <c r="L244" s="158"/>
      <c r="M244" s="163"/>
      <c r="N244" s="164"/>
      <c r="O244" s="164"/>
      <c r="P244" s="165">
        <f>SUM(P245:P309)</f>
        <v>0</v>
      </c>
      <c r="Q244" s="164"/>
      <c r="R244" s="165">
        <f>SUM(R245:R309)</f>
        <v>0</v>
      </c>
      <c r="S244" s="164"/>
      <c r="T244" s="166">
        <f>SUM(T245:T309)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59" t="s">
        <v>89</v>
      </c>
      <c r="AT244" s="167" t="s">
        <v>81</v>
      </c>
      <c r="AU244" s="167" t="s">
        <v>89</v>
      </c>
      <c r="AY244" s="159" t="s">
        <v>152</v>
      </c>
      <c r="BK244" s="168">
        <f>SUM(BK245:BK309)</f>
        <v>0</v>
      </c>
    </row>
    <row r="245" s="2" customFormat="1" ht="21.75" customHeight="1">
      <c r="A245" s="37"/>
      <c r="B245" s="171"/>
      <c r="C245" s="172" t="s">
        <v>323</v>
      </c>
      <c r="D245" s="172" t="s">
        <v>154</v>
      </c>
      <c r="E245" s="173" t="s">
        <v>265</v>
      </c>
      <c r="F245" s="174" t="s">
        <v>266</v>
      </c>
      <c r="G245" s="175" t="s">
        <v>267</v>
      </c>
      <c r="H245" s="176">
        <v>33.18</v>
      </c>
      <c r="I245" s="177"/>
      <c r="J245" s="178">
        <f>ROUND(I245*H245,2)</f>
        <v>0</v>
      </c>
      <c r="K245" s="179"/>
      <c r="L245" s="38"/>
      <c r="M245" s="180" t="s">
        <v>3</v>
      </c>
      <c r="N245" s="181" t="s">
        <v>53</v>
      </c>
      <c r="O245" s="71"/>
      <c r="P245" s="182">
        <f>O245*H245</f>
        <v>0</v>
      </c>
      <c r="Q245" s="182">
        <v>0</v>
      </c>
      <c r="R245" s="182">
        <f>Q245*H245</f>
        <v>0</v>
      </c>
      <c r="S245" s="182">
        <v>0</v>
      </c>
      <c r="T245" s="183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84" t="s">
        <v>158</v>
      </c>
      <c r="AT245" s="184" t="s">
        <v>154</v>
      </c>
      <c r="AU245" s="184" t="s">
        <v>22</v>
      </c>
      <c r="AY245" s="17" t="s">
        <v>152</v>
      </c>
      <c r="BE245" s="185">
        <f>IF(N245="základní",J245,0)</f>
        <v>0</v>
      </c>
      <c r="BF245" s="185">
        <f>IF(N245="snížená",J245,0)</f>
        <v>0</v>
      </c>
      <c r="BG245" s="185">
        <f>IF(N245="zákl. přenesená",J245,0)</f>
        <v>0</v>
      </c>
      <c r="BH245" s="185">
        <f>IF(N245="sníž. přenesená",J245,0)</f>
        <v>0</v>
      </c>
      <c r="BI245" s="185">
        <f>IF(N245="nulová",J245,0)</f>
        <v>0</v>
      </c>
      <c r="BJ245" s="17" t="s">
        <v>89</v>
      </c>
      <c r="BK245" s="185">
        <f>ROUND(I245*H245,2)</f>
        <v>0</v>
      </c>
      <c r="BL245" s="17" t="s">
        <v>158</v>
      </c>
      <c r="BM245" s="184" t="s">
        <v>971</v>
      </c>
    </row>
    <row r="246" s="2" customFormat="1">
      <c r="A246" s="37"/>
      <c r="B246" s="38"/>
      <c r="C246" s="37"/>
      <c r="D246" s="186" t="s">
        <v>160</v>
      </c>
      <c r="E246" s="37"/>
      <c r="F246" s="187" t="s">
        <v>269</v>
      </c>
      <c r="G246" s="37"/>
      <c r="H246" s="37"/>
      <c r="I246" s="188"/>
      <c r="J246" s="37"/>
      <c r="K246" s="37"/>
      <c r="L246" s="38"/>
      <c r="M246" s="189"/>
      <c r="N246" s="190"/>
      <c r="O246" s="71"/>
      <c r="P246" s="71"/>
      <c r="Q246" s="71"/>
      <c r="R246" s="71"/>
      <c r="S246" s="71"/>
      <c r="T246" s="72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7" t="s">
        <v>160</v>
      </c>
      <c r="AU246" s="17" t="s">
        <v>22</v>
      </c>
    </row>
    <row r="247" s="2" customFormat="1">
      <c r="A247" s="37"/>
      <c r="B247" s="38"/>
      <c r="C247" s="37"/>
      <c r="D247" s="191" t="s">
        <v>162</v>
      </c>
      <c r="E247" s="37"/>
      <c r="F247" s="192" t="s">
        <v>636</v>
      </c>
      <c r="G247" s="37"/>
      <c r="H247" s="37"/>
      <c r="I247" s="188"/>
      <c r="J247" s="37"/>
      <c r="K247" s="37"/>
      <c r="L247" s="38"/>
      <c r="M247" s="189"/>
      <c r="N247" s="190"/>
      <c r="O247" s="71"/>
      <c r="P247" s="71"/>
      <c r="Q247" s="71"/>
      <c r="R247" s="71"/>
      <c r="S247" s="71"/>
      <c r="T247" s="72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7" t="s">
        <v>162</v>
      </c>
      <c r="AU247" s="17" t="s">
        <v>22</v>
      </c>
    </row>
    <row r="248" s="13" customFormat="1">
      <c r="A248" s="13"/>
      <c r="B248" s="193"/>
      <c r="C248" s="13"/>
      <c r="D248" s="191" t="s">
        <v>164</v>
      </c>
      <c r="E248" s="194" t="s">
        <v>3</v>
      </c>
      <c r="F248" s="195" t="s">
        <v>972</v>
      </c>
      <c r="G248" s="13"/>
      <c r="H248" s="196">
        <v>33.18</v>
      </c>
      <c r="I248" s="197"/>
      <c r="J248" s="13"/>
      <c r="K248" s="13"/>
      <c r="L248" s="193"/>
      <c r="M248" s="198"/>
      <c r="N248" s="199"/>
      <c r="O248" s="199"/>
      <c r="P248" s="199"/>
      <c r="Q248" s="199"/>
      <c r="R248" s="199"/>
      <c r="S248" s="199"/>
      <c r="T248" s="20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194" t="s">
        <v>164</v>
      </c>
      <c r="AU248" s="194" t="s">
        <v>22</v>
      </c>
      <c r="AV248" s="13" t="s">
        <v>22</v>
      </c>
      <c r="AW248" s="13" t="s">
        <v>43</v>
      </c>
      <c r="AX248" s="13" t="s">
        <v>82</v>
      </c>
      <c r="AY248" s="194" t="s">
        <v>152</v>
      </c>
    </row>
    <row r="249" s="14" customFormat="1">
      <c r="A249" s="14"/>
      <c r="B249" s="201"/>
      <c r="C249" s="14"/>
      <c r="D249" s="191" t="s">
        <v>164</v>
      </c>
      <c r="E249" s="202" t="s">
        <v>3</v>
      </c>
      <c r="F249" s="203" t="s">
        <v>166</v>
      </c>
      <c r="G249" s="14"/>
      <c r="H249" s="204">
        <v>33.18</v>
      </c>
      <c r="I249" s="205"/>
      <c r="J249" s="14"/>
      <c r="K249" s="14"/>
      <c r="L249" s="201"/>
      <c r="M249" s="206"/>
      <c r="N249" s="207"/>
      <c r="O249" s="207"/>
      <c r="P249" s="207"/>
      <c r="Q249" s="207"/>
      <c r="R249" s="207"/>
      <c r="S249" s="207"/>
      <c r="T249" s="208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02" t="s">
        <v>164</v>
      </c>
      <c r="AU249" s="202" t="s">
        <v>22</v>
      </c>
      <c r="AV249" s="14" t="s">
        <v>158</v>
      </c>
      <c r="AW249" s="14" t="s">
        <v>43</v>
      </c>
      <c r="AX249" s="14" t="s">
        <v>89</v>
      </c>
      <c r="AY249" s="202" t="s">
        <v>152</v>
      </c>
    </row>
    <row r="250" s="2" customFormat="1" ht="21.75" customHeight="1">
      <c r="A250" s="37"/>
      <c r="B250" s="171"/>
      <c r="C250" s="172" t="s">
        <v>329</v>
      </c>
      <c r="D250" s="172" t="s">
        <v>154</v>
      </c>
      <c r="E250" s="173" t="s">
        <v>265</v>
      </c>
      <c r="F250" s="174" t="s">
        <v>266</v>
      </c>
      <c r="G250" s="175" t="s">
        <v>267</v>
      </c>
      <c r="H250" s="176">
        <v>41.420000000000002</v>
      </c>
      <c r="I250" s="177"/>
      <c r="J250" s="178">
        <f>ROUND(I250*H250,2)</f>
        <v>0</v>
      </c>
      <c r="K250" s="179"/>
      <c r="L250" s="38"/>
      <c r="M250" s="180" t="s">
        <v>3</v>
      </c>
      <c r="N250" s="181" t="s">
        <v>53</v>
      </c>
      <c r="O250" s="71"/>
      <c r="P250" s="182">
        <f>O250*H250</f>
        <v>0</v>
      </c>
      <c r="Q250" s="182">
        <v>0</v>
      </c>
      <c r="R250" s="182">
        <f>Q250*H250</f>
        <v>0</v>
      </c>
      <c r="S250" s="182">
        <v>0</v>
      </c>
      <c r="T250" s="183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184" t="s">
        <v>158</v>
      </c>
      <c r="AT250" s="184" t="s">
        <v>154</v>
      </c>
      <c r="AU250" s="184" t="s">
        <v>22</v>
      </c>
      <c r="AY250" s="17" t="s">
        <v>152</v>
      </c>
      <c r="BE250" s="185">
        <f>IF(N250="základní",J250,0)</f>
        <v>0</v>
      </c>
      <c r="BF250" s="185">
        <f>IF(N250="snížená",J250,0)</f>
        <v>0</v>
      </c>
      <c r="BG250" s="185">
        <f>IF(N250="zákl. přenesená",J250,0)</f>
        <v>0</v>
      </c>
      <c r="BH250" s="185">
        <f>IF(N250="sníž. přenesená",J250,0)</f>
        <v>0</v>
      </c>
      <c r="BI250" s="185">
        <f>IF(N250="nulová",J250,0)</f>
        <v>0</v>
      </c>
      <c r="BJ250" s="17" t="s">
        <v>89</v>
      </c>
      <c r="BK250" s="185">
        <f>ROUND(I250*H250,2)</f>
        <v>0</v>
      </c>
      <c r="BL250" s="17" t="s">
        <v>158</v>
      </c>
      <c r="BM250" s="184" t="s">
        <v>973</v>
      </c>
    </row>
    <row r="251" s="2" customFormat="1">
      <c r="A251" s="37"/>
      <c r="B251" s="38"/>
      <c r="C251" s="37"/>
      <c r="D251" s="186" t="s">
        <v>160</v>
      </c>
      <c r="E251" s="37"/>
      <c r="F251" s="187" t="s">
        <v>269</v>
      </c>
      <c r="G251" s="37"/>
      <c r="H251" s="37"/>
      <c r="I251" s="188"/>
      <c r="J251" s="37"/>
      <c r="K251" s="37"/>
      <c r="L251" s="38"/>
      <c r="M251" s="189"/>
      <c r="N251" s="190"/>
      <c r="O251" s="71"/>
      <c r="P251" s="71"/>
      <c r="Q251" s="71"/>
      <c r="R251" s="71"/>
      <c r="S251" s="71"/>
      <c r="T251" s="72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7" t="s">
        <v>160</v>
      </c>
      <c r="AU251" s="17" t="s">
        <v>22</v>
      </c>
    </row>
    <row r="252" s="2" customFormat="1">
      <c r="A252" s="37"/>
      <c r="B252" s="38"/>
      <c r="C252" s="37"/>
      <c r="D252" s="191" t="s">
        <v>162</v>
      </c>
      <c r="E252" s="37"/>
      <c r="F252" s="192" t="s">
        <v>639</v>
      </c>
      <c r="G252" s="37"/>
      <c r="H252" s="37"/>
      <c r="I252" s="188"/>
      <c r="J252" s="37"/>
      <c r="K252" s="37"/>
      <c r="L252" s="38"/>
      <c r="M252" s="189"/>
      <c r="N252" s="190"/>
      <c r="O252" s="71"/>
      <c r="P252" s="71"/>
      <c r="Q252" s="71"/>
      <c r="R252" s="71"/>
      <c r="S252" s="71"/>
      <c r="T252" s="72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7" t="s">
        <v>162</v>
      </c>
      <c r="AU252" s="17" t="s">
        <v>22</v>
      </c>
    </row>
    <row r="253" s="13" customFormat="1">
      <c r="A253" s="13"/>
      <c r="B253" s="193"/>
      <c r="C253" s="13"/>
      <c r="D253" s="191" t="s">
        <v>164</v>
      </c>
      <c r="E253" s="194" t="s">
        <v>3</v>
      </c>
      <c r="F253" s="195" t="s">
        <v>974</v>
      </c>
      <c r="G253" s="13"/>
      <c r="H253" s="196">
        <v>41.420000000000002</v>
      </c>
      <c r="I253" s="197"/>
      <c r="J253" s="13"/>
      <c r="K253" s="13"/>
      <c r="L253" s="193"/>
      <c r="M253" s="198"/>
      <c r="N253" s="199"/>
      <c r="O253" s="199"/>
      <c r="P253" s="199"/>
      <c r="Q253" s="199"/>
      <c r="R253" s="199"/>
      <c r="S253" s="199"/>
      <c r="T253" s="200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94" t="s">
        <v>164</v>
      </c>
      <c r="AU253" s="194" t="s">
        <v>22</v>
      </c>
      <c r="AV253" s="13" t="s">
        <v>22</v>
      </c>
      <c r="AW253" s="13" t="s">
        <v>43</v>
      </c>
      <c r="AX253" s="13" t="s">
        <v>82</v>
      </c>
      <c r="AY253" s="194" t="s">
        <v>152</v>
      </c>
    </row>
    <row r="254" s="14" customFormat="1">
      <c r="A254" s="14"/>
      <c r="B254" s="201"/>
      <c r="C254" s="14"/>
      <c r="D254" s="191" t="s">
        <v>164</v>
      </c>
      <c r="E254" s="202" t="s">
        <v>3</v>
      </c>
      <c r="F254" s="203" t="s">
        <v>166</v>
      </c>
      <c r="G254" s="14"/>
      <c r="H254" s="204">
        <v>41.420000000000002</v>
      </c>
      <c r="I254" s="205"/>
      <c r="J254" s="14"/>
      <c r="K254" s="14"/>
      <c r="L254" s="201"/>
      <c r="M254" s="206"/>
      <c r="N254" s="207"/>
      <c r="O254" s="207"/>
      <c r="P254" s="207"/>
      <c r="Q254" s="207"/>
      <c r="R254" s="207"/>
      <c r="S254" s="207"/>
      <c r="T254" s="208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02" t="s">
        <v>164</v>
      </c>
      <c r="AU254" s="202" t="s">
        <v>22</v>
      </c>
      <c r="AV254" s="14" t="s">
        <v>158</v>
      </c>
      <c r="AW254" s="14" t="s">
        <v>43</v>
      </c>
      <c r="AX254" s="14" t="s">
        <v>89</v>
      </c>
      <c r="AY254" s="202" t="s">
        <v>152</v>
      </c>
    </row>
    <row r="255" s="2" customFormat="1" ht="24.15" customHeight="1">
      <c r="A255" s="37"/>
      <c r="B255" s="171"/>
      <c r="C255" s="172" t="s">
        <v>335</v>
      </c>
      <c r="D255" s="172" t="s">
        <v>154</v>
      </c>
      <c r="E255" s="173" t="s">
        <v>274</v>
      </c>
      <c r="F255" s="174" t="s">
        <v>275</v>
      </c>
      <c r="G255" s="175" t="s">
        <v>267</v>
      </c>
      <c r="H255" s="176">
        <v>298.62</v>
      </c>
      <c r="I255" s="177"/>
      <c r="J255" s="178">
        <f>ROUND(I255*H255,2)</f>
        <v>0</v>
      </c>
      <c r="K255" s="179"/>
      <c r="L255" s="38"/>
      <c r="M255" s="180" t="s">
        <v>3</v>
      </c>
      <c r="N255" s="181" t="s">
        <v>53</v>
      </c>
      <c r="O255" s="71"/>
      <c r="P255" s="182">
        <f>O255*H255</f>
        <v>0</v>
      </c>
      <c r="Q255" s="182">
        <v>0</v>
      </c>
      <c r="R255" s="182">
        <f>Q255*H255</f>
        <v>0</v>
      </c>
      <c r="S255" s="182">
        <v>0</v>
      </c>
      <c r="T255" s="183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84" t="s">
        <v>158</v>
      </c>
      <c r="AT255" s="184" t="s">
        <v>154</v>
      </c>
      <c r="AU255" s="184" t="s">
        <v>22</v>
      </c>
      <c r="AY255" s="17" t="s">
        <v>152</v>
      </c>
      <c r="BE255" s="185">
        <f>IF(N255="základní",J255,0)</f>
        <v>0</v>
      </c>
      <c r="BF255" s="185">
        <f>IF(N255="snížená",J255,0)</f>
        <v>0</v>
      </c>
      <c r="BG255" s="185">
        <f>IF(N255="zákl. přenesená",J255,0)</f>
        <v>0</v>
      </c>
      <c r="BH255" s="185">
        <f>IF(N255="sníž. přenesená",J255,0)</f>
        <v>0</v>
      </c>
      <c r="BI255" s="185">
        <f>IF(N255="nulová",J255,0)</f>
        <v>0</v>
      </c>
      <c r="BJ255" s="17" t="s">
        <v>89</v>
      </c>
      <c r="BK255" s="185">
        <f>ROUND(I255*H255,2)</f>
        <v>0</v>
      </c>
      <c r="BL255" s="17" t="s">
        <v>158</v>
      </c>
      <c r="BM255" s="184" t="s">
        <v>975</v>
      </c>
    </row>
    <row r="256" s="2" customFormat="1">
      <c r="A256" s="37"/>
      <c r="B256" s="38"/>
      <c r="C256" s="37"/>
      <c r="D256" s="186" t="s">
        <v>160</v>
      </c>
      <c r="E256" s="37"/>
      <c r="F256" s="187" t="s">
        <v>277</v>
      </c>
      <c r="G256" s="37"/>
      <c r="H256" s="37"/>
      <c r="I256" s="188"/>
      <c r="J256" s="37"/>
      <c r="K256" s="37"/>
      <c r="L256" s="38"/>
      <c r="M256" s="189"/>
      <c r="N256" s="190"/>
      <c r="O256" s="71"/>
      <c r="P256" s="71"/>
      <c r="Q256" s="71"/>
      <c r="R256" s="71"/>
      <c r="S256" s="71"/>
      <c r="T256" s="72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7" t="s">
        <v>160</v>
      </c>
      <c r="AU256" s="17" t="s">
        <v>22</v>
      </c>
    </row>
    <row r="257" s="2" customFormat="1">
      <c r="A257" s="37"/>
      <c r="B257" s="38"/>
      <c r="C257" s="37"/>
      <c r="D257" s="191" t="s">
        <v>162</v>
      </c>
      <c r="E257" s="37"/>
      <c r="F257" s="192" t="s">
        <v>642</v>
      </c>
      <c r="G257" s="37"/>
      <c r="H257" s="37"/>
      <c r="I257" s="188"/>
      <c r="J257" s="37"/>
      <c r="K257" s="37"/>
      <c r="L257" s="38"/>
      <c r="M257" s="189"/>
      <c r="N257" s="190"/>
      <c r="O257" s="71"/>
      <c r="P257" s="71"/>
      <c r="Q257" s="71"/>
      <c r="R257" s="71"/>
      <c r="S257" s="71"/>
      <c r="T257" s="72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7" t="s">
        <v>162</v>
      </c>
      <c r="AU257" s="17" t="s">
        <v>22</v>
      </c>
    </row>
    <row r="258" s="13" customFormat="1">
      <c r="A258" s="13"/>
      <c r="B258" s="193"/>
      <c r="C258" s="13"/>
      <c r="D258" s="191" t="s">
        <v>164</v>
      </c>
      <c r="E258" s="194" t="s">
        <v>3</v>
      </c>
      <c r="F258" s="195" t="s">
        <v>976</v>
      </c>
      <c r="G258" s="13"/>
      <c r="H258" s="196">
        <v>298.62</v>
      </c>
      <c r="I258" s="197"/>
      <c r="J258" s="13"/>
      <c r="K258" s="13"/>
      <c r="L258" s="193"/>
      <c r="M258" s="198"/>
      <c r="N258" s="199"/>
      <c r="O258" s="199"/>
      <c r="P258" s="199"/>
      <c r="Q258" s="199"/>
      <c r="R258" s="199"/>
      <c r="S258" s="199"/>
      <c r="T258" s="200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194" t="s">
        <v>164</v>
      </c>
      <c r="AU258" s="194" t="s">
        <v>22</v>
      </c>
      <c r="AV258" s="13" t="s">
        <v>22</v>
      </c>
      <c r="AW258" s="13" t="s">
        <v>43</v>
      </c>
      <c r="AX258" s="13" t="s">
        <v>82</v>
      </c>
      <c r="AY258" s="194" t="s">
        <v>152</v>
      </c>
    </row>
    <row r="259" s="14" customFormat="1">
      <c r="A259" s="14"/>
      <c r="B259" s="201"/>
      <c r="C259" s="14"/>
      <c r="D259" s="191" t="s">
        <v>164</v>
      </c>
      <c r="E259" s="202" t="s">
        <v>3</v>
      </c>
      <c r="F259" s="203" t="s">
        <v>166</v>
      </c>
      <c r="G259" s="14"/>
      <c r="H259" s="204">
        <v>298.62</v>
      </c>
      <c r="I259" s="205"/>
      <c r="J259" s="14"/>
      <c r="K259" s="14"/>
      <c r="L259" s="201"/>
      <c r="M259" s="206"/>
      <c r="N259" s="207"/>
      <c r="O259" s="207"/>
      <c r="P259" s="207"/>
      <c r="Q259" s="207"/>
      <c r="R259" s="207"/>
      <c r="S259" s="207"/>
      <c r="T259" s="208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02" t="s">
        <v>164</v>
      </c>
      <c r="AU259" s="202" t="s">
        <v>22</v>
      </c>
      <c r="AV259" s="14" t="s">
        <v>158</v>
      </c>
      <c r="AW259" s="14" t="s">
        <v>43</v>
      </c>
      <c r="AX259" s="14" t="s">
        <v>89</v>
      </c>
      <c r="AY259" s="202" t="s">
        <v>152</v>
      </c>
    </row>
    <row r="260" s="2" customFormat="1" ht="24.15" customHeight="1">
      <c r="A260" s="37"/>
      <c r="B260" s="171"/>
      <c r="C260" s="172" t="s">
        <v>509</v>
      </c>
      <c r="D260" s="172" t="s">
        <v>154</v>
      </c>
      <c r="E260" s="173" t="s">
        <v>274</v>
      </c>
      <c r="F260" s="174" t="s">
        <v>275</v>
      </c>
      <c r="G260" s="175" t="s">
        <v>267</v>
      </c>
      <c r="H260" s="176">
        <v>372.77999999999997</v>
      </c>
      <c r="I260" s="177"/>
      <c r="J260" s="178">
        <f>ROUND(I260*H260,2)</f>
        <v>0</v>
      </c>
      <c r="K260" s="179"/>
      <c r="L260" s="38"/>
      <c r="M260" s="180" t="s">
        <v>3</v>
      </c>
      <c r="N260" s="181" t="s">
        <v>53</v>
      </c>
      <c r="O260" s="71"/>
      <c r="P260" s="182">
        <f>O260*H260</f>
        <v>0</v>
      </c>
      <c r="Q260" s="182">
        <v>0</v>
      </c>
      <c r="R260" s="182">
        <f>Q260*H260</f>
        <v>0</v>
      </c>
      <c r="S260" s="182">
        <v>0</v>
      </c>
      <c r="T260" s="183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184" t="s">
        <v>158</v>
      </c>
      <c r="AT260" s="184" t="s">
        <v>154</v>
      </c>
      <c r="AU260" s="184" t="s">
        <v>22</v>
      </c>
      <c r="AY260" s="17" t="s">
        <v>152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17" t="s">
        <v>89</v>
      </c>
      <c r="BK260" s="185">
        <f>ROUND(I260*H260,2)</f>
        <v>0</v>
      </c>
      <c r="BL260" s="17" t="s">
        <v>158</v>
      </c>
      <c r="BM260" s="184" t="s">
        <v>977</v>
      </c>
    </row>
    <row r="261" s="2" customFormat="1">
      <c r="A261" s="37"/>
      <c r="B261" s="38"/>
      <c r="C261" s="37"/>
      <c r="D261" s="186" t="s">
        <v>160</v>
      </c>
      <c r="E261" s="37"/>
      <c r="F261" s="187" t="s">
        <v>277</v>
      </c>
      <c r="G261" s="37"/>
      <c r="H261" s="37"/>
      <c r="I261" s="188"/>
      <c r="J261" s="37"/>
      <c r="K261" s="37"/>
      <c r="L261" s="38"/>
      <c r="M261" s="189"/>
      <c r="N261" s="190"/>
      <c r="O261" s="71"/>
      <c r="P261" s="71"/>
      <c r="Q261" s="71"/>
      <c r="R261" s="71"/>
      <c r="S261" s="71"/>
      <c r="T261" s="72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7" t="s">
        <v>160</v>
      </c>
      <c r="AU261" s="17" t="s">
        <v>22</v>
      </c>
    </row>
    <row r="262" s="2" customFormat="1">
      <c r="A262" s="37"/>
      <c r="B262" s="38"/>
      <c r="C262" s="37"/>
      <c r="D262" s="191" t="s">
        <v>162</v>
      </c>
      <c r="E262" s="37"/>
      <c r="F262" s="192" t="s">
        <v>645</v>
      </c>
      <c r="G262" s="37"/>
      <c r="H262" s="37"/>
      <c r="I262" s="188"/>
      <c r="J262" s="37"/>
      <c r="K262" s="37"/>
      <c r="L262" s="38"/>
      <c r="M262" s="189"/>
      <c r="N262" s="190"/>
      <c r="O262" s="71"/>
      <c r="P262" s="71"/>
      <c r="Q262" s="71"/>
      <c r="R262" s="71"/>
      <c r="S262" s="71"/>
      <c r="T262" s="72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7" t="s">
        <v>162</v>
      </c>
      <c r="AU262" s="17" t="s">
        <v>22</v>
      </c>
    </row>
    <row r="263" s="13" customFormat="1">
      <c r="A263" s="13"/>
      <c r="B263" s="193"/>
      <c r="C263" s="13"/>
      <c r="D263" s="191" t="s">
        <v>164</v>
      </c>
      <c r="E263" s="194" t="s">
        <v>3</v>
      </c>
      <c r="F263" s="195" t="s">
        <v>978</v>
      </c>
      <c r="G263" s="13"/>
      <c r="H263" s="196">
        <v>372.77999999999997</v>
      </c>
      <c r="I263" s="197"/>
      <c r="J263" s="13"/>
      <c r="K263" s="13"/>
      <c r="L263" s="193"/>
      <c r="M263" s="198"/>
      <c r="N263" s="199"/>
      <c r="O263" s="199"/>
      <c r="P263" s="199"/>
      <c r="Q263" s="199"/>
      <c r="R263" s="199"/>
      <c r="S263" s="199"/>
      <c r="T263" s="200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94" t="s">
        <v>164</v>
      </c>
      <c r="AU263" s="194" t="s">
        <v>22</v>
      </c>
      <c r="AV263" s="13" t="s">
        <v>22</v>
      </c>
      <c r="AW263" s="13" t="s">
        <v>43</v>
      </c>
      <c r="AX263" s="13" t="s">
        <v>82</v>
      </c>
      <c r="AY263" s="194" t="s">
        <v>152</v>
      </c>
    </row>
    <row r="264" s="14" customFormat="1">
      <c r="A264" s="14"/>
      <c r="B264" s="201"/>
      <c r="C264" s="14"/>
      <c r="D264" s="191" t="s">
        <v>164</v>
      </c>
      <c r="E264" s="202" t="s">
        <v>3</v>
      </c>
      <c r="F264" s="203" t="s">
        <v>166</v>
      </c>
      <c r="G264" s="14"/>
      <c r="H264" s="204">
        <v>372.77999999999997</v>
      </c>
      <c r="I264" s="205"/>
      <c r="J264" s="14"/>
      <c r="K264" s="14"/>
      <c r="L264" s="201"/>
      <c r="M264" s="206"/>
      <c r="N264" s="207"/>
      <c r="O264" s="207"/>
      <c r="P264" s="207"/>
      <c r="Q264" s="207"/>
      <c r="R264" s="207"/>
      <c r="S264" s="207"/>
      <c r="T264" s="208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02" t="s">
        <v>164</v>
      </c>
      <c r="AU264" s="202" t="s">
        <v>22</v>
      </c>
      <c r="AV264" s="14" t="s">
        <v>158</v>
      </c>
      <c r="AW264" s="14" t="s">
        <v>43</v>
      </c>
      <c r="AX264" s="14" t="s">
        <v>89</v>
      </c>
      <c r="AY264" s="202" t="s">
        <v>152</v>
      </c>
    </row>
    <row r="265" s="2" customFormat="1" ht="16.5" customHeight="1">
      <c r="A265" s="37"/>
      <c r="B265" s="171"/>
      <c r="C265" s="172" t="s">
        <v>516</v>
      </c>
      <c r="D265" s="172" t="s">
        <v>154</v>
      </c>
      <c r="E265" s="173" t="s">
        <v>283</v>
      </c>
      <c r="F265" s="174" t="s">
        <v>284</v>
      </c>
      <c r="G265" s="175" t="s">
        <v>267</v>
      </c>
      <c r="H265" s="176">
        <v>9.3499999999999996</v>
      </c>
      <c r="I265" s="177"/>
      <c r="J265" s="178">
        <f>ROUND(I265*H265,2)</f>
        <v>0</v>
      </c>
      <c r="K265" s="179"/>
      <c r="L265" s="38"/>
      <c r="M265" s="180" t="s">
        <v>3</v>
      </c>
      <c r="N265" s="181" t="s">
        <v>53</v>
      </c>
      <c r="O265" s="71"/>
      <c r="P265" s="182">
        <f>O265*H265</f>
        <v>0</v>
      </c>
      <c r="Q265" s="182">
        <v>0</v>
      </c>
      <c r="R265" s="182">
        <f>Q265*H265</f>
        <v>0</v>
      </c>
      <c r="S265" s="182">
        <v>0</v>
      </c>
      <c r="T265" s="183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184" t="s">
        <v>158</v>
      </c>
      <c r="AT265" s="184" t="s">
        <v>154</v>
      </c>
      <c r="AU265" s="184" t="s">
        <v>22</v>
      </c>
      <c r="AY265" s="17" t="s">
        <v>152</v>
      </c>
      <c r="BE265" s="185">
        <f>IF(N265="základní",J265,0)</f>
        <v>0</v>
      </c>
      <c r="BF265" s="185">
        <f>IF(N265="snížená",J265,0)</f>
        <v>0</v>
      </c>
      <c r="BG265" s="185">
        <f>IF(N265="zákl. přenesená",J265,0)</f>
        <v>0</v>
      </c>
      <c r="BH265" s="185">
        <f>IF(N265="sníž. přenesená",J265,0)</f>
        <v>0</v>
      </c>
      <c r="BI265" s="185">
        <f>IF(N265="nulová",J265,0)</f>
        <v>0</v>
      </c>
      <c r="BJ265" s="17" t="s">
        <v>89</v>
      </c>
      <c r="BK265" s="185">
        <f>ROUND(I265*H265,2)</f>
        <v>0</v>
      </c>
      <c r="BL265" s="17" t="s">
        <v>158</v>
      </c>
      <c r="BM265" s="184" t="s">
        <v>979</v>
      </c>
    </row>
    <row r="266" s="2" customFormat="1">
      <c r="A266" s="37"/>
      <c r="B266" s="38"/>
      <c r="C266" s="37"/>
      <c r="D266" s="186" t="s">
        <v>160</v>
      </c>
      <c r="E266" s="37"/>
      <c r="F266" s="187" t="s">
        <v>286</v>
      </c>
      <c r="G266" s="37"/>
      <c r="H266" s="37"/>
      <c r="I266" s="188"/>
      <c r="J266" s="37"/>
      <c r="K266" s="37"/>
      <c r="L266" s="38"/>
      <c r="M266" s="189"/>
      <c r="N266" s="190"/>
      <c r="O266" s="71"/>
      <c r="P266" s="71"/>
      <c r="Q266" s="71"/>
      <c r="R266" s="71"/>
      <c r="S266" s="71"/>
      <c r="T266" s="72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7" t="s">
        <v>160</v>
      </c>
      <c r="AU266" s="17" t="s">
        <v>22</v>
      </c>
    </row>
    <row r="267" s="2" customFormat="1">
      <c r="A267" s="37"/>
      <c r="B267" s="38"/>
      <c r="C267" s="37"/>
      <c r="D267" s="191" t="s">
        <v>162</v>
      </c>
      <c r="E267" s="37"/>
      <c r="F267" s="192" t="s">
        <v>648</v>
      </c>
      <c r="G267" s="37"/>
      <c r="H267" s="37"/>
      <c r="I267" s="188"/>
      <c r="J267" s="37"/>
      <c r="K267" s="37"/>
      <c r="L267" s="38"/>
      <c r="M267" s="189"/>
      <c r="N267" s="190"/>
      <c r="O267" s="71"/>
      <c r="P267" s="71"/>
      <c r="Q267" s="71"/>
      <c r="R267" s="71"/>
      <c r="S267" s="71"/>
      <c r="T267" s="72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7" t="s">
        <v>162</v>
      </c>
      <c r="AU267" s="17" t="s">
        <v>22</v>
      </c>
    </row>
    <row r="268" s="13" customFormat="1">
      <c r="A268" s="13"/>
      <c r="B268" s="193"/>
      <c r="C268" s="13"/>
      <c r="D268" s="191" t="s">
        <v>164</v>
      </c>
      <c r="E268" s="194" t="s">
        <v>3</v>
      </c>
      <c r="F268" s="195" t="s">
        <v>980</v>
      </c>
      <c r="G268" s="13"/>
      <c r="H268" s="196">
        <v>9.3499999999999996</v>
      </c>
      <c r="I268" s="197"/>
      <c r="J268" s="13"/>
      <c r="K268" s="13"/>
      <c r="L268" s="193"/>
      <c r="M268" s="198"/>
      <c r="N268" s="199"/>
      <c r="O268" s="199"/>
      <c r="P268" s="199"/>
      <c r="Q268" s="199"/>
      <c r="R268" s="199"/>
      <c r="S268" s="199"/>
      <c r="T268" s="20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194" t="s">
        <v>164</v>
      </c>
      <c r="AU268" s="194" t="s">
        <v>22</v>
      </c>
      <c r="AV268" s="13" t="s">
        <v>22</v>
      </c>
      <c r="AW268" s="13" t="s">
        <v>43</v>
      </c>
      <c r="AX268" s="13" t="s">
        <v>82</v>
      </c>
      <c r="AY268" s="194" t="s">
        <v>152</v>
      </c>
    </row>
    <row r="269" s="14" customFormat="1">
      <c r="A269" s="14"/>
      <c r="B269" s="201"/>
      <c r="C269" s="14"/>
      <c r="D269" s="191" t="s">
        <v>164</v>
      </c>
      <c r="E269" s="202" t="s">
        <v>3</v>
      </c>
      <c r="F269" s="203" t="s">
        <v>166</v>
      </c>
      <c r="G269" s="14"/>
      <c r="H269" s="204">
        <v>9.3499999999999996</v>
      </c>
      <c r="I269" s="205"/>
      <c r="J269" s="14"/>
      <c r="K269" s="14"/>
      <c r="L269" s="201"/>
      <c r="M269" s="206"/>
      <c r="N269" s="207"/>
      <c r="O269" s="207"/>
      <c r="P269" s="207"/>
      <c r="Q269" s="207"/>
      <c r="R269" s="207"/>
      <c r="S269" s="207"/>
      <c r="T269" s="208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02" t="s">
        <v>164</v>
      </c>
      <c r="AU269" s="202" t="s">
        <v>22</v>
      </c>
      <c r="AV269" s="14" t="s">
        <v>158</v>
      </c>
      <c r="AW269" s="14" t="s">
        <v>43</v>
      </c>
      <c r="AX269" s="14" t="s">
        <v>89</v>
      </c>
      <c r="AY269" s="202" t="s">
        <v>152</v>
      </c>
    </row>
    <row r="270" s="2" customFormat="1" ht="24.15" customHeight="1">
      <c r="A270" s="37"/>
      <c r="B270" s="171"/>
      <c r="C270" s="172" t="s">
        <v>524</v>
      </c>
      <c r="D270" s="172" t="s">
        <v>154</v>
      </c>
      <c r="E270" s="173" t="s">
        <v>289</v>
      </c>
      <c r="F270" s="174" t="s">
        <v>290</v>
      </c>
      <c r="G270" s="175" t="s">
        <v>267</v>
      </c>
      <c r="H270" s="176">
        <v>84.150000000000006</v>
      </c>
      <c r="I270" s="177"/>
      <c r="J270" s="178">
        <f>ROUND(I270*H270,2)</f>
        <v>0</v>
      </c>
      <c r="K270" s="179"/>
      <c r="L270" s="38"/>
      <c r="M270" s="180" t="s">
        <v>3</v>
      </c>
      <c r="N270" s="181" t="s">
        <v>53</v>
      </c>
      <c r="O270" s="71"/>
      <c r="P270" s="182">
        <f>O270*H270</f>
        <v>0</v>
      </c>
      <c r="Q270" s="182">
        <v>0</v>
      </c>
      <c r="R270" s="182">
        <f>Q270*H270</f>
        <v>0</v>
      </c>
      <c r="S270" s="182">
        <v>0</v>
      </c>
      <c r="T270" s="183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184" t="s">
        <v>158</v>
      </c>
      <c r="AT270" s="184" t="s">
        <v>154</v>
      </c>
      <c r="AU270" s="184" t="s">
        <v>22</v>
      </c>
      <c r="AY270" s="17" t="s">
        <v>152</v>
      </c>
      <c r="BE270" s="185">
        <f>IF(N270="základní",J270,0)</f>
        <v>0</v>
      </c>
      <c r="BF270" s="185">
        <f>IF(N270="snížená",J270,0)</f>
        <v>0</v>
      </c>
      <c r="BG270" s="185">
        <f>IF(N270="zákl. přenesená",J270,0)</f>
        <v>0</v>
      </c>
      <c r="BH270" s="185">
        <f>IF(N270="sníž. přenesená",J270,0)</f>
        <v>0</v>
      </c>
      <c r="BI270" s="185">
        <f>IF(N270="nulová",J270,0)</f>
        <v>0</v>
      </c>
      <c r="BJ270" s="17" t="s">
        <v>89</v>
      </c>
      <c r="BK270" s="185">
        <f>ROUND(I270*H270,2)</f>
        <v>0</v>
      </c>
      <c r="BL270" s="17" t="s">
        <v>158</v>
      </c>
      <c r="BM270" s="184" t="s">
        <v>981</v>
      </c>
    </row>
    <row r="271" s="2" customFormat="1">
      <c r="A271" s="37"/>
      <c r="B271" s="38"/>
      <c r="C271" s="37"/>
      <c r="D271" s="186" t="s">
        <v>160</v>
      </c>
      <c r="E271" s="37"/>
      <c r="F271" s="187" t="s">
        <v>292</v>
      </c>
      <c r="G271" s="37"/>
      <c r="H271" s="37"/>
      <c r="I271" s="188"/>
      <c r="J271" s="37"/>
      <c r="K271" s="37"/>
      <c r="L271" s="38"/>
      <c r="M271" s="189"/>
      <c r="N271" s="190"/>
      <c r="O271" s="71"/>
      <c r="P271" s="71"/>
      <c r="Q271" s="71"/>
      <c r="R271" s="71"/>
      <c r="S271" s="71"/>
      <c r="T271" s="72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7" t="s">
        <v>160</v>
      </c>
      <c r="AU271" s="17" t="s">
        <v>22</v>
      </c>
    </row>
    <row r="272" s="2" customFormat="1">
      <c r="A272" s="37"/>
      <c r="B272" s="38"/>
      <c r="C272" s="37"/>
      <c r="D272" s="191" t="s">
        <v>162</v>
      </c>
      <c r="E272" s="37"/>
      <c r="F272" s="192" t="s">
        <v>651</v>
      </c>
      <c r="G272" s="37"/>
      <c r="H272" s="37"/>
      <c r="I272" s="188"/>
      <c r="J272" s="37"/>
      <c r="K272" s="37"/>
      <c r="L272" s="38"/>
      <c r="M272" s="189"/>
      <c r="N272" s="190"/>
      <c r="O272" s="71"/>
      <c r="P272" s="71"/>
      <c r="Q272" s="71"/>
      <c r="R272" s="71"/>
      <c r="S272" s="71"/>
      <c r="T272" s="72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7" t="s">
        <v>162</v>
      </c>
      <c r="AU272" s="17" t="s">
        <v>22</v>
      </c>
    </row>
    <row r="273" s="13" customFormat="1">
      <c r="A273" s="13"/>
      <c r="B273" s="193"/>
      <c r="C273" s="13"/>
      <c r="D273" s="191" t="s">
        <v>164</v>
      </c>
      <c r="E273" s="194" t="s">
        <v>3</v>
      </c>
      <c r="F273" s="195" t="s">
        <v>982</v>
      </c>
      <c r="G273" s="13"/>
      <c r="H273" s="196">
        <v>84.150000000000006</v>
      </c>
      <c r="I273" s="197"/>
      <c r="J273" s="13"/>
      <c r="K273" s="13"/>
      <c r="L273" s="193"/>
      <c r="M273" s="198"/>
      <c r="N273" s="199"/>
      <c r="O273" s="199"/>
      <c r="P273" s="199"/>
      <c r="Q273" s="199"/>
      <c r="R273" s="199"/>
      <c r="S273" s="199"/>
      <c r="T273" s="200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194" t="s">
        <v>164</v>
      </c>
      <c r="AU273" s="194" t="s">
        <v>22</v>
      </c>
      <c r="AV273" s="13" t="s">
        <v>22</v>
      </c>
      <c r="AW273" s="13" t="s">
        <v>43</v>
      </c>
      <c r="AX273" s="13" t="s">
        <v>82</v>
      </c>
      <c r="AY273" s="194" t="s">
        <v>152</v>
      </c>
    </row>
    <row r="274" s="14" customFormat="1">
      <c r="A274" s="14"/>
      <c r="B274" s="201"/>
      <c r="C274" s="14"/>
      <c r="D274" s="191" t="s">
        <v>164</v>
      </c>
      <c r="E274" s="202" t="s">
        <v>3</v>
      </c>
      <c r="F274" s="203" t="s">
        <v>166</v>
      </c>
      <c r="G274" s="14"/>
      <c r="H274" s="204">
        <v>84.150000000000006</v>
      </c>
      <c r="I274" s="205"/>
      <c r="J274" s="14"/>
      <c r="K274" s="14"/>
      <c r="L274" s="201"/>
      <c r="M274" s="206"/>
      <c r="N274" s="207"/>
      <c r="O274" s="207"/>
      <c r="P274" s="207"/>
      <c r="Q274" s="207"/>
      <c r="R274" s="207"/>
      <c r="S274" s="207"/>
      <c r="T274" s="208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02" t="s">
        <v>164</v>
      </c>
      <c r="AU274" s="202" t="s">
        <v>22</v>
      </c>
      <c r="AV274" s="14" t="s">
        <v>158</v>
      </c>
      <c r="AW274" s="14" t="s">
        <v>43</v>
      </c>
      <c r="AX274" s="14" t="s">
        <v>89</v>
      </c>
      <c r="AY274" s="202" t="s">
        <v>152</v>
      </c>
    </row>
    <row r="275" s="2" customFormat="1" ht="24.15" customHeight="1">
      <c r="A275" s="37"/>
      <c r="B275" s="171"/>
      <c r="C275" s="172" t="s">
        <v>529</v>
      </c>
      <c r="D275" s="172" t="s">
        <v>154</v>
      </c>
      <c r="E275" s="173" t="s">
        <v>295</v>
      </c>
      <c r="F275" s="174" t="s">
        <v>296</v>
      </c>
      <c r="G275" s="175" t="s">
        <v>267</v>
      </c>
      <c r="H275" s="176">
        <v>33.18</v>
      </c>
      <c r="I275" s="177"/>
      <c r="J275" s="178">
        <f>ROUND(I275*H275,2)</f>
        <v>0</v>
      </c>
      <c r="K275" s="179"/>
      <c r="L275" s="38"/>
      <c r="M275" s="180" t="s">
        <v>3</v>
      </c>
      <c r="N275" s="181" t="s">
        <v>53</v>
      </c>
      <c r="O275" s="71"/>
      <c r="P275" s="182">
        <f>O275*H275</f>
        <v>0</v>
      </c>
      <c r="Q275" s="182">
        <v>0</v>
      </c>
      <c r="R275" s="182">
        <f>Q275*H275</f>
        <v>0</v>
      </c>
      <c r="S275" s="182">
        <v>0</v>
      </c>
      <c r="T275" s="183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184" t="s">
        <v>158</v>
      </c>
      <c r="AT275" s="184" t="s">
        <v>154</v>
      </c>
      <c r="AU275" s="184" t="s">
        <v>22</v>
      </c>
      <c r="AY275" s="17" t="s">
        <v>152</v>
      </c>
      <c r="BE275" s="185">
        <f>IF(N275="základní",J275,0)</f>
        <v>0</v>
      </c>
      <c r="BF275" s="185">
        <f>IF(N275="snížená",J275,0)</f>
        <v>0</v>
      </c>
      <c r="BG275" s="185">
        <f>IF(N275="zákl. přenesená",J275,0)</f>
        <v>0</v>
      </c>
      <c r="BH275" s="185">
        <f>IF(N275="sníž. přenesená",J275,0)</f>
        <v>0</v>
      </c>
      <c r="BI275" s="185">
        <f>IF(N275="nulová",J275,0)</f>
        <v>0</v>
      </c>
      <c r="BJ275" s="17" t="s">
        <v>89</v>
      </c>
      <c r="BK275" s="185">
        <f>ROUND(I275*H275,2)</f>
        <v>0</v>
      </c>
      <c r="BL275" s="17" t="s">
        <v>158</v>
      </c>
      <c r="BM275" s="184" t="s">
        <v>983</v>
      </c>
    </row>
    <row r="276" s="2" customFormat="1">
      <c r="A276" s="37"/>
      <c r="B276" s="38"/>
      <c r="C276" s="37"/>
      <c r="D276" s="186" t="s">
        <v>160</v>
      </c>
      <c r="E276" s="37"/>
      <c r="F276" s="187" t="s">
        <v>298</v>
      </c>
      <c r="G276" s="37"/>
      <c r="H276" s="37"/>
      <c r="I276" s="188"/>
      <c r="J276" s="37"/>
      <c r="K276" s="37"/>
      <c r="L276" s="38"/>
      <c r="M276" s="189"/>
      <c r="N276" s="190"/>
      <c r="O276" s="71"/>
      <c r="P276" s="71"/>
      <c r="Q276" s="71"/>
      <c r="R276" s="71"/>
      <c r="S276" s="71"/>
      <c r="T276" s="72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7" t="s">
        <v>160</v>
      </c>
      <c r="AU276" s="17" t="s">
        <v>22</v>
      </c>
    </row>
    <row r="277" s="2" customFormat="1">
      <c r="A277" s="37"/>
      <c r="B277" s="38"/>
      <c r="C277" s="37"/>
      <c r="D277" s="191" t="s">
        <v>162</v>
      </c>
      <c r="E277" s="37"/>
      <c r="F277" s="192" t="s">
        <v>636</v>
      </c>
      <c r="G277" s="37"/>
      <c r="H277" s="37"/>
      <c r="I277" s="188"/>
      <c r="J277" s="37"/>
      <c r="K277" s="37"/>
      <c r="L277" s="38"/>
      <c r="M277" s="189"/>
      <c r="N277" s="190"/>
      <c r="O277" s="71"/>
      <c r="P277" s="71"/>
      <c r="Q277" s="71"/>
      <c r="R277" s="71"/>
      <c r="S277" s="71"/>
      <c r="T277" s="72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7" t="s">
        <v>162</v>
      </c>
      <c r="AU277" s="17" t="s">
        <v>22</v>
      </c>
    </row>
    <row r="278" s="13" customFormat="1">
      <c r="A278" s="13"/>
      <c r="B278" s="193"/>
      <c r="C278" s="13"/>
      <c r="D278" s="191" t="s">
        <v>164</v>
      </c>
      <c r="E278" s="194" t="s">
        <v>3</v>
      </c>
      <c r="F278" s="195" t="s">
        <v>972</v>
      </c>
      <c r="G278" s="13"/>
      <c r="H278" s="196">
        <v>33.18</v>
      </c>
      <c r="I278" s="197"/>
      <c r="J278" s="13"/>
      <c r="K278" s="13"/>
      <c r="L278" s="193"/>
      <c r="M278" s="198"/>
      <c r="N278" s="199"/>
      <c r="O278" s="199"/>
      <c r="P278" s="199"/>
      <c r="Q278" s="199"/>
      <c r="R278" s="199"/>
      <c r="S278" s="199"/>
      <c r="T278" s="200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194" t="s">
        <v>164</v>
      </c>
      <c r="AU278" s="194" t="s">
        <v>22</v>
      </c>
      <c r="AV278" s="13" t="s">
        <v>22</v>
      </c>
      <c r="AW278" s="13" t="s">
        <v>43</v>
      </c>
      <c r="AX278" s="13" t="s">
        <v>82</v>
      </c>
      <c r="AY278" s="194" t="s">
        <v>152</v>
      </c>
    </row>
    <row r="279" s="14" customFormat="1">
      <c r="A279" s="14"/>
      <c r="B279" s="201"/>
      <c r="C279" s="14"/>
      <c r="D279" s="191" t="s">
        <v>164</v>
      </c>
      <c r="E279" s="202" t="s">
        <v>3</v>
      </c>
      <c r="F279" s="203" t="s">
        <v>166</v>
      </c>
      <c r="G279" s="14"/>
      <c r="H279" s="204">
        <v>33.18</v>
      </c>
      <c r="I279" s="205"/>
      <c r="J279" s="14"/>
      <c r="K279" s="14"/>
      <c r="L279" s="201"/>
      <c r="M279" s="206"/>
      <c r="N279" s="207"/>
      <c r="O279" s="207"/>
      <c r="P279" s="207"/>
      <c r="Q279" s="207"/>
      <c r="R279" s="207"/>
      <c r="S279" s="207"/>
      <c r="T279" s="208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02" t="s">
        <v>164</v>
      </c>
      <c r="AU279" s="202" t="s">
        <v>22</v>
      </c>
      <c r="AV279" s="14" t="s">
        <v>158</v>
      </c>
      <c r="AW279" s="14" t="s">
        <v>43</v>
      </c>
      <c r="AX279" s="14" t="s">
        <v>89</v>
      </c>
      <c r="AY279" s="202" t="s">
        <v>152</v>
      </c>
    </row>
    <row r="280" s="2" customFormat="1" ht="24.15" customHeight="1">
      <c r="A280" s="37"/>
      <c r="B280" s="171"/>
      <c r="C280" s="172" t="s">
        <v>538</v>
      </c>
      <c r="D280" s="172" t="s">
        <v>154</v>
      </c>
      <c r="E280" s="173" t="s">
        <v>295</v>
      </c>
      <c r="F280" s="174" t="s">
        <v>296</v>
      </c>
      <c r="G280" s="175" t="s">
        <v>267</v>
      </c>
      <c r="H280" s="176">
        <v>41.420000000000002</v>
      </c>
      <c r="I280" s="177"/>
      <c r="J280" s="178">
        <f>ROUND(I280*H280,2)</f>
        <v>0</v>
      </c>
      <c r="K280" s="179"/>
      <c r="L280" s="38"/>
      <c r="M280" s="180" t="s">
        <v>3</v>
      </c>
      <c r="N280" s="181" t="s">
        <v>53</v>
      </c>
      <c r="O280" s="71"/>
      <c r="P280" s="182">
        <f>O280*H280</f>
        <v>0</v>
      </c>
      <c r="Q280" s="182">
        <v>0</v>
      </c>
      <c r="R280" s="182">
        <f>Q280*H280</f>
        <v>0</v>
      </c>
      <c r="S280" s="182">
        <v>0</v>
      </c>
      <c r="T280" s="183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184" t="s">
        <v>158</v>
      </c>
      <c r="AT280" s="184" t="s">
        <v>154</v>
      </c>
      <c r="AU280" s="184" t="s">
        <v>22</v>
      </c>
      <c r="AY280" s="17" t="s">
        <v>152</v>
      </c>
      <c r="BE280" s="185">
        <f>IF(N280="základní",J280,0)</f>
        <v>0</v>
      </c>
      <c r="BF280" s="185">
        <f>IF(N280="snížená",J280,0)</f>
        <v>0</v>
      </c>
      <c r="BG280" s="185">
        <f>IF(N280="zákl. přenesená",J280,0)</f>
        <v>0</v>
      </c>
      <c r="BH280" s="185">
        <f>IF(N280="sníž. přenesená",J280,0)</f>
        <v>0</v>
      </c>
      <c r="BI280" s="185">
        <f>IF(N280="nulová",J280,0)</f>
        <v>0</v>
      </c>
      <c r="BJ280" s="17" t="s">
        <v>89</v>
      </c>
      <c r="BK280" s="185">
        <f>ROUND(I280*H280,2)</f>
        <v>0</v>
      </c>
      <c r="BL280" s="17" t="s">
        <v>158</v>
      </c>
      <c r="BM280" s="184" t="s">
        <v>984</v>
      </c>
    </row>
    <row r="281" s="2" customFormat="1">
      <c r="A281" s="37"/>
      <c r="B281" s="38"/>
      <c r="C281" s="37"/>
      <c r="D281" s="186" t="s">
        <v>160</v>
      </c>
      <c r="E281" s="37"/>
      <c r="F281" s="187" t="s">
        <v>298</v>
      </c>
      <c r="G281" s="37"/>
      <c r="H281" s="37"/>
      <c r="I281" s="188"/>
      <c r="J281" s="37"/>
      <c r="K281" s="37"/>
      <c r="L281" s="38"/>
      <c r="M281" s="189"/>
      <c r="N281" s="190"/>
      <c r="O281" s="71"/>
      <c r="P281" s="71"/>
      <c r="Q281" s="71"/>
      <c r="R281" s="71"/>
      <c r="S281" s="71"/>
      <c r="T281" s="72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7" t="s">
        <v>160</v>
      </c>
      <c r="AU281" s="17" t="s">
        <v>22</v>
      </c>
    </row>
    <row r="282" s="2" customFormat="1">
      <c r="A282" s="37"/>
      <c r="B282" s="38"/>
      <c r="C282" s="37"/>
      <c r="D282" s="191" t="s">
        <v>162</v>
      </c>
      <c r="E282" s="37"/>
      <c r="F282" s="192" t="s">
        <v>639</v>
      </c>
      <c r="G282" s="37"/>
      <c r="H282" s="37"/>
      <c r="I282" s="188"/>
      <c r="J282" s="37"/>
      <c r="K282" s="37"/>
      <c r="L282" s="38"/>
      <c r="M282" s="189"/>
      <c r="N282" s="190"/>
      <c r="O282" s="71"/>
      <c r="P282" s="71"/>
      <c r="Q282" s="71"/>
      <c r="R282" s="71"/>
      <c r="S282" s="71"/>
      <c r="T282" s="72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7" t="s">
        <v>162</v>
      </c>
      <c r="AU282" s="17" t="s">
        <v>22</v>
      </c>
    </row>
    <row r="283" s="13" customFormat="1">
      <c r="A283" s="13"/>
      <c r="B283" s="193"/>
      <c r="C283" s="13"/>
      <c r="D283" s="191" t="s">
        <v>164</v>
      </c>
      <c r="E283" s="194" t="s">
        <v>3</v>
      </c>
      <c r="F283" s="195" t="s">
        <v>974</v>
      </c>
      <c r="G283" s="13"/>
      <c r="H283" s="196">
        <v>41.420000000000002</v>
      </c>
      <c r="I283" s="197"/>
      <c r="J283" s="13"/>
      <c r="K283" s="13"/>
      <c r="L283" s="193"/>
      <c r="M283" s="198"/>
      <c r="N283" s="199"/>
      <c r="O283" s="199"/>
      <c r="P283" s="199"/>
      <c r="Q283" s="199"/>
      <c r="R283" s="199"/>
      <c r="S283" s="199"/>
      <c r="T283" s="200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94" t="s">
        <v>164</v>
      </c>
      <c r="AU283" s="194" t="s">
        <v>22</v>
      </c>
      <c r="AV283" s="13" t="s">
        <v>22</v>
      </c>
      <c r="AW283" s="13" t="s">
        <v>43</v>
      </c>
      <c r="AX283" s="13" t="s">
        <v>82</v>
      </c>
      <c r="AY283" s="194" t="s">
        <v>152</v>
      </c>
    </row>
    <row r="284" s="14" customFormat="1">
      <c r="A284" s="14"/>
      <c r="B284" s="201"/>
      <c r="C284" s="14"/>
      <c r="D284" s="191" t="s">
        <v>164</v>
      </c>
      <c r="E284" s="202" t="s">
        <v>3</v>
      </c>
      <c r="F284" s="203" t="s">
        <v>166</v>
      </c>
      <c r="G284" s="14"/>
      <c r="H284" s="204">
        <v>41.420000000000002</v>
      </c>
      <c r="I284" s="205"/>
      <c r="J284" s="14"/>
      <c r="K284" s="14"/>
      <c r="L284" s="201"/>
      <c r="M284" s="206"/>
      <c r="N284" s="207"/>
      <c r="O284" s="207"/>
      <c r="P284" s="207"/>
      <c r="Q284" s="207"/>
      <c r="R284" s="207"/>
      <c r="S284" s="207"/>
      <c r="T284" s="208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02" t="s">
        <v>164</v>
      </c>
      <c r="AU284" s="202" t="s">
        <v>22</v>
      </c>
      <c r="AV284" s="14" t="s">
        <v>158</v>
      </c>
      <c r="AW284" s="14" t="s">
        <v>43</v>
      </c>
      <c r="AX284" s="14" t="s">
        <v>89</v>
      </c>
      <c r="AY284" s="202" t="s">
        <v>152</v>
      </c>
    </row>
    <row r="285" s="2" customFormat="1" ht="24.15" customHeight="1">
      <c r="A285" s="37"/>
      <c r="B285" s="171"/>
      <c r="C285" s="172" t="s">
        <v>794</v>
      </c>
      <c r="D285" s="172" t="s">
        <v>154</v>
      </c>
      <c r="E285" s="173" t="s">
        <v>303</v>
      </c>
      <c r="F285" s="174" t="s">
        <v>304</v>
      </c>
      <c r="G285" s="175" t="s">
        <v>267</v>
      </c>
      <c r="H285" s="176">
        <v>9.3499999999999996</v>
      </c>
      <c r="I285" s="177"/>
      <c r="J285" s="178">
        <f>ROUND(I285*H285,2)</f>
        <v>0</v>
      </c>
      <c r="K285" s="179"/>
      <c r="L285" s="38"/>
      <c r="M285" s="180" t="s">
        <v>3</v>
      </c>
      <c r="N285" s="181" t="s">
        <v>53</v>
      </c>
      <c r="O285" s="71"/>
      <c r="P285" s="182">
        <f>O285*H285</f>
        <v>0</v>
      </c>
      <c r="Q285" s="182">
        <v>0</v>
      </c>
      <c r="R285" s="182">
        <f>Q285*H285</f>
        <v>0</v>
      </c>
      <c r="S285" s="182">
        <v>0</v>
      </c>
      <c r="T285" s="183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184" t="s">
        <v>158</v>
      </c>
      <c r="AT285" s="184" t="s">
        <v>154</v>
      </c>
      <c r="AU285" s="184" t="s">
        <v>22</v>
      </c>
      <c r="AY285" s="17" t="s">
        <v>152</v>
      </c>
      <c r="BE285" s="185">
        <f>IF(N285="základní",J285,0)</f>
        <v>0</v>
      </c>
      <c r="BF285" s="185">
        <f>IF(N285="snížená",J285,0)</f>
        <v>0</v>
      </c>
      <c r="BG285" s="185">
        <f>IF(N285="zákl. přenesená",J285,0)</f>
        <v>0</v>
      </c>
      <c r="BH285" s="185">
        <f>IF(N285="sníž. přenesená",J285,0)</f>
        <v>0</v>
      </c>
      <c r="BI285" s="185">
        <f>IF(N285="nulová",J285,0)</f>
        <v>0</v>
      </c>
      <c r="BJ285" s="17" t="s">
        <v>89</v>
      </c>
      <c r="BK285" s="185">
        <f>ROUND(I285*H285,2)</f>
        <v>0</v>
      </c>
      <c r="BL285" s="17" t="s">
        <v>158</v>
      </c>
      <c r="BM285" s="184" t="s">
        <v>985</v>
      </c>
    </row>
    <row r="286" s="2" customFormat="1">
      <c r="A286" s="37"/>
      <c r="B286" s="38"/>
      <c r="C286" s="37"/>
      <c r="D286" s="186" t="s">
        <v>160</v>
      </c>
      <c r="E286" s="37"/>
      <c r="F286" s="187" t="s">
        <v>306</v>
      </c>
      <c r="G286" s="37"/>
      <c r="H286" s="37"/>
      <c r="I286" s="188"/>
      <c r="J286" s="37"/>
      <c r="K286" s="37"/>
      <c r="L286" s="38"/>
      <c r="M286" s="189"/>
      <c r="N286" s="190"/>
      <c r="O286" s="71"/>
      <c r="P286" s="71"/>
      <c r="Q286" s="71"/>
      <c r="R286" s="71"/>
      <c r="S286" s="71"/>
      <c r="T286" s="72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17" t="s">
        <v>160</v>
      </c>
      <c r="AU286" s="17" t="s">
        <v>22</v>
      </c>
    </row>
    <row r="287" s="2" customFormat="1">
      <c r="A287" s="37"/>
      <c r="B287" s="38"/>
      <c r="C287" s="37"/>
      <c r="D287" s="191" t="s">
        <v>162</v>
      </c>
      <c r="E287" s="37"/>
      <c r="F287" s="192" t="s">
        <v>648</v>
      </c>
      <c r="G287" s="37"/>
      <c r="H287" s="37"/>
      <c r="I287" s="188"/>
      <c r="J287" s="37"/>
      <c r="K287" s="37"/>
      <c r="L287" s="38"/>
      <c r="M287" s="189"/>
      <c r="N287" s="190"/>
      <c r="O287" s="71"/>
      <c r="P287" s="71"/>
      <c r="Q287" s="71"/>
      <c r="R287" s="71"/>
      <c r="S287" s="71"/>
      <c r="T287" s="72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7" t="s">
        <v>162</v>
      </c>
      <c r="AU287" s="17" t="s">
        <v>22</v>
      </c>
    </row>
    <row r="288" s="13" customFormat="1">
      <c r="A288" s="13"/>
      <c r="B288" s="193"/>
      <c r="C288" s="13"/>
      <c r="D288" s="191" t="s">
        <v>164</v>
      </c>
      <c r="E288" s="194" t="s">
        <v>3</v>
      </c>
      <c r="F288" s="195" t="s">
        <v>980</v>
      </c>
      <c r="G288" s="13"/>
      <c r="H288" s="196">
        <v>9.3499999999999996</v>
      </c>
      <c r="I288" s="197"/>
      <c r="J288" s="13"/>
      <c r="K288" s="13"/>
      <c r="L288" s="193"/>
      <c r="M288" s="198"/>
      <c r="N288" s="199"/>
      <c r="O288" s="199"/>
      <c r="P288" s="199"/>
      <c r="Q288" s="199"/>
      <c r="R288" s="199"/>
      <c r="S288" s="199"/>
      <c r="T288" s="200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194" t="s">
        <v>164</v>
      </c>
      <c r="AU288" s="194" t="s">
        <v>22</v>
      </c>
      <c r="AV288" s="13" t="s">
        <v>22</v>
      </c>
      <c r="AW288" s="13" t="s">
        <v>43</v>
      </c>
      <c r="AX288" s="13" t="s">
        <v>82</v>
      </c>
      <c r="AY288" s="194" t="s">
        <v>152</v>
      </c>
    </row>
    <row r="289" s="14" customFormat="1">
      <c r="A289" s="14"/>
      <c r="B289" s="201"/>
      <c r="C289" s="14"/>
      <c r="D289" s="191" t="s">
        <v>164</v>
      </c>
      <c r="E289" s="202" t="s">
        <v>3</v>
      </c>
      <c r="F289" s="203" t="s">
        <v>166</v>
      </c>
      <c r="G289" s="14"/>
      <c r="H289" s="204">
        <v>9.3499999999999996</v>
      </c>
      <c r="I289" s="205"/>
      <c r="J289" s="14"/>
      <c r="K289" s="14"/>
      <c r="L289" s="201"/>
      <c r="M289" s="206"/>
      <c r="N289" s="207"/>
      <c r="O289" s="207"/>
      <c r="P289" s="207"/>
      <c r="Q289" s="207"/>
      <c r="R289" s="207"/>
      <c r="S289" s="207"/>
      <c r="T289" s="208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02" t="s">
        <v>164</v>
      </c>
      <c r="AU289" s="202" t="s">
        <v>22</v>
      </c>
      <c r="AV289" s="14" t="s">
        <v>158</v>
      </c>
      <c r="AW289" s="14" t="s">
        <v>43</v>
      </c>
      <c r="AX289" s="14" t="s">
        <v>89</v>
      </c>
      <c r="AY289" s="202" t="s">
        <v>152</v>
      </c>
    </row>
    <row r="290" s="2" customFormat="1" ht="33" customHeight="1">
      <c r="A290" s="37"/>
      <c r="B290" s="171"/>
      <c r="C290" s="172" t="s">
        <v>797</v>
      </c>
      <c r="D290" s="172" t="s">
        <v>154</v>
      </c>
      <c r="E290" s="173" t="s">
        <v>309</v>
      </c>
      <c r="F290" s="174" t="s">
        <v>310</v>
      </c>
      <c r="G290" s="175" t="s">
        <v>267</v>
      </c>
      <c r="H290" s="176">
        <v>2.6000000000000001</v>
      </c>
      <c r="I290" s="177"/>
      <c r="J290" s="178">
        <f>ROUND(I290*H290,2)</f>
        <v>0</v>
      </c>
      <c r="K290" s="179"/>
      <c r="L290" s="38"/>
      <c r="M290" s="180" t="s">
        <v>3</v>
      </c>
      <c r="N290" s="181" t="s">
        <v>53</v>
      </c>
      <c r="O290" s="71"/>
      <c r="P290" s="182">
        <f>O290*H290</f>
        <v>0</v>
      </c>
      <c r="Q290" s="182">
        <v>0</v>
      </c>
      <c r="R290" s="182">
        <f>Q290*H290</f>
        <v>0</v>
      </c>
      <c r="S290" s="182">
        <v>0</v>
      </c>
      <c r="T290" s="183">
        <f>S290*H290</f>
        <v>0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184" t="s">
        <v>158</v>
      </c>
      <c r="AT290" s="184" t="s">
        <v>154</v>
      </c>
      <c r="AU290" s="184" t="s">
        <v>22</v>
      </c>
      <c r="AY290" s="17" t="s">
        <v>152</v>
      </c>
      <c r="BE290" s="185">
        <f>IF(N290="základní",J290,0)</f>
        <v>0</v>
      </c>
      <c r="BF290" s="185">
        <f>IF(N290="snížená",J290,0)</f>
        <v>0</v>
      </c>
      <c r="BG290" s="185">
        <f>IF(N290="zákl. přenesená",J290,0)</f>
        <v>0</v>
      </c>
      <c r="BH290" s="185">
        <f>IF(N290="sníž. přenesená",J290,0)</f>
        <v>0</v>
      </c>
      <c r="BI290" s="185">
        <f>IF(N290="nulová",J290,0)</f>
        <v>0</v>
      </c>
      <c r="BJ290" s="17" t="s">
        <v>89</v>
      </c>
      <c r="BK290" s="185">
        <f>ROUND(I290*H290,2)</f>
        <v>0</v>
      </c>
      <c r="BL290" s="17" t="s">
        <v>158</v>
      </c>
      <c r="BM290" s="184" t="s">
        <v>986</v>
      </c>
    </row>
    <row r="291" s="2" customFormat="1">
      <c r="A291" s="37"/>
      <c r="B291" s="38"/>
      <c r="C291" s="37"/>
      <c r="D291" s="186" t="s">
        <v>160</v>
      </c>
      <c r="E291" s="37"/>
      <c r="F291" s="187" t="s">
        <v>312</v>
      </c>
      <c r="G291" s="37"/>
      <c r="H291" s="37"/>
      <c r="I291" s="188"/>
      <c r="J291" s="37"/>
      <c r="K291" s="37"/>
      <c r="L291" s="38"/>
      <c r="M291" s="189"/>
      <c r="N291" s="190"/>
      <c r="O291" s="71"/>
      <c r="P291" s="71"/>
      <c r="Q291" s="71"/>
      <c r="R291" s="71"/>
      <c r="S291" s="71"/>
      <c r="T291" s="72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T291" s="17" t="s">
        <v>160</v>
      </c>
      <c r="AU291" s="17" t="s">
        <v>22</v>
      </c>
    </row>
    <row r="292" s="2" customFormat="1">
      <c r="A292" s="37"/>
      <c r="B292" s="38"/>
      <c r="C292" s="37"/>
      <c r="D292" s="191" t="s">
        <v>162</v>
      </c>
      <c r="E292" s="37"/>
      <c r="F292" s="192" t="s">
        <v>639</v>
      </c>
      <c r="G292" s="37"/>
      <c r="H292" s="37"/>
      <c r="I292" s="188"/>
      <c r="J292" s="37"/>
      <c r="K292" s="37"/>
      <c r="L292" s="38"/>
      <c r="M292" s="189"/>
      <c r="N292" s="190"/>
      <c r="O292" s="71"/>
      <c r="P292" s="71"/>
      <c r="Q292" s="71"/>
      <c r="R292" s="71"/>
      <c r="S292" s="71"/>
      <c r="T292" s="72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7" t="s">
        <v>162</v>
      </c>
      <c r="AU292" s="17" t="s">
        <v>22</v>
      </c>
    </row>
    <row r="293" s="13" customFormat="1">
      <c r="A293" s="13"/>
      <c r="B293" s="193"/>
      <c r="C293" s="13"/>
      <c r="D293" s="191" t="s">
        <v>164</v>
      </c>
      <c r="E293" s="194" t="s">
        <v>3</v>
      </c>
      <c r="F293" s="195" t="s">
        <v>987</v>
      </c>
      <c r="G293" s="13"/>
      <c r="H293" s="196">
        <v>2.6000000000000001</v>
      </c>
      <c r="I293" s="197"/>
      <c r="J293" s="13"/>
      <c r="K293" s="13"/>
      <c r="L293" s="193"/>
      <c r="M293" s="198"/>
      <c r="N293" s="199"/>
      <c r="O293" s="199"/>
      <c r="P293" s="199"/>
      <c r="Q293" s="199"/>
      <c r="R293" s="199"/>
      <c r="S293" s="199"/>
      <c r="T293" s="200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194" t="s">
        <v>164</v>
      </c>
      <c r="AU293" s="194" t="s">
        <v>22</v>
      </c>
      <c r="AV293" s="13" t="s">
        <v>22</v>
      </c>
      <c r="AW293" s="13" t="s">
        <v>43</v>
      </c>
      <c r="AX293" s="13" t="s">
        <v>82</v>
      </c>
      <c r="AY293" s="194" t="s">
        <v>152</v>
      </c>
    </row>
    <row r="294" s="14" customFormat="1">
      <c r="A294" s="14"/>
      <c r="B294" s="201"/>
      <c r="C294" s="14"/>
      <c r="D294" s="191" t="s">
        <v>164</v>
      </c>
      <c r="E294" s="202" t="s">
        <v>3</v>
      </c>
      <c r="F294" s="203" t="s">
        <v>166</v>
      </c>
      <c r="G294" s="14"/>
      <c r="H294" s="204">
        <v>2.6000000000000001</v>
      </c>
      <c r="I294" s="205"/>
      <c r="J294" s="14"/>
      <c r="K294" s="14"/>
      <c r="L294" s="201"/>
      <c r="M294" s="206"/>
      <c r="N294" s="207"/>
      <c r="O294" s="207"/>
      <c r="P294" s="207"/>
      <c r="Q294" s="207"/>
      <c r="R294" s="207"/>
      <c r="S294" s="207"/>
      <c r="T294" s="208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02" t="s">
        <v>164</v>
      </c>
      <c r="AU294" s="202" t="s">
        <v>22</v>
      </c>
      <c r="AV294" s="14" t="s">
        <v>158</v>
      </c>
      <c r="AW294" s="14" t="s">
        <v>43</v>
      </c>
      <c r="AX294" s="14" t="s">
        <v>89</v>
      </c>
      <c r="AY294" s="202" t="s">
        <v>152</v>
      </c>
    </row>
    <row r="295" s="2" customFormat="1" ht="37.8" customHeight="1">
      <c r="A295" s="37"/>
      <c r="B295" s="171"/>
      <c r="C295" s="172" t="s">
        <v>30</v>
      </c>
      <c r="D295" s="172" t="s">
        <v>154</v>
      </c>
      <c r="E295" s="173" t="s">
        <v>318</v>
      </c>
      <c r="F295" s="174" t="s">
        <v>319</v>
      </c>
      <c r="G295" s="175" t="s">
        <v>267</v>
      </c>
      <c r="H295" s="176">
        <v>9.3499999999999996</v>
      </c>
      <c r="I295" s="177"/>
      <c r="J295" s="178">
        <f>ROUND(I295*H295,2)</f>
        <v>0</v>
      </c>
      <c r="K295" s="179"/>
      <c r="L295" s="38"/>
      <c r="M295" s="180" t="s">
        <v>3</v>
      </c>
      <c r="N295" s="181" t="s">
        <v>53</v>
      </c>
      <c r="O295" s="71"/>
      <c r="P295" s="182">
        <f>O295*H295</f>
        <v>0</v>
      </c>
      <c r="Q295" s="182">
        <v>0</v>
      </c>
      <c r="R295" s="182">
        <f>Q295*H295</f>
        <v>0</v>
      </c>
      <c r="S295" s="182">
        <v>0</v>
      </c>
      <c r="T295" s="183">
        <f>S295*H295</f>
        <v>0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184" t="s">
        <v>158</v>
      </c>
      <c r="AT295" s="184" t="s">
        <v>154</v>
      </c>
      <c r="AU295" s="184" t="s">
        <v>22</v>
      </c>
      <c r="AY295" s="17" t="s">
        <v>152</v>
      </c>
      <c r="BE295" s="185">
        <f>IF(N295="základní",J295,0)</f>
        <v>0</v>
      </c>
      <c r="BF295" s="185">
        <f>IF(N295="snížená",J295,0)</f>
        <v>0</v>
      </c>
      <c r="BG295" s="185">
        <f>IF(N295="zákl. přenesená",J295,0)</f>
        <v>0</v>
      </c>
      <c r="BH295" s="185">
        <f>IF(N295="sníž. přenesená",J295,0)</f>
        <v>0</v>
      </c>
      <c r="BI295" s="185">
        <f>IF(N295="nulová",J295,0)</f>
        <v>0</v>
      </c>
      <c r="BJ295" s="17" t="s">
        <v>89</v>
      </c>
      <c r="BK295" s="185">
        <f>ROUND(I295*H295,2)</f>
        <v>0</v>
      </c>
      <c r="BL295" s="17" t="s">
        <v>158</v>
      </c>
      <c r="BM295" s="184" t="s">
        <v>988</v>
      </c>
    </row>
    <row r="296" s="2" customFormat="1">
      <c r="A296" s="37"/>
      <c r="B296" s="38"/>
      <c r="C296" s="37"/>
      <c r="D296" s="186" t="s">
        <v>160</v>
      </c>
      <c r="E296" s="37"/>
      <c r="F296" s="187" t="s">
        <v>321</v>
      </c>
      <c r="G296" s="37"/>
      <c r="H296" s="37"/>
      <c r="I296" s="188"/>
      <c r="J296" s="37"/>
      <c r="K296" s="37"/>
      <c r="L296" s="38"/>
      <c r="M296" s="189"/>
      <c r="N296" s="190"/>
      <c r="O296" s="71"/>
      <c r="P296" s="71"/>
      <c r="Q296" s="71"/>
      <c r="R296" s="71"/>
      <c r="S296" s="71"/>
      <c r="T296" s="72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T296" s="17" t="s">
        <v>160</v>
      </c>
      <c r="AU296" s="17" t="s">
        <v>22</v>
      </c>
    </row>
    <row r="297" s="2" customFormat="1">
      <c r="A297" s="37"/>
      <c r="B297" s="38"/>
      <c r="C297" s="37"/>
      <c r="D297" s="191" t="s">
        <v>162</v>
      </c>
      <c r="E297" s="37"/>
      <c r="F297" s="192" t="s">
        <v>648</v>
      </c>
      <c r="G297" s="37"/>
      <c r="H297" s="37"/>
      <c r="I297" s="188"/>
      <c r="J297" s="37"/>
      <c r="K297" s="37"/>
      <c r="L297" s="38"/>
      <c r="M297" s="189"/>
      <c r="N297" s="190"/>
      <c r="O297" s="71"/>
      <c r="P297" s="71"/>
      <c r="Q297" s="71"/>
      <c r="R297" s="71"/>
      <c r="S297" s="71"/>
      <c r="T297" s="72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T297" s="17" t="s">
        <v>162</v>
      </c>
      <c r="AU297" s="17" t="s">
        <v>22</v>
      </c>
    </row>
    <row r="298" s="13" customFormat="1">
      <c r="A298" s="13"/>
      <c r="B298" s="193"/>
      <c r="C298" s="13"/>
      <c r="D298" s="191" t="s">
        <v>164</v>
      </c>
      <c r="E298" s="194" t="s">
        <v>3</v>
      </c>
      <c r="F298" s="195" t="s">
        <v>980</v>
      </c>
      <c r="G298" s="13"/>
      <c r="H298" s="196">
        <v>9.3499999999999996</v>
      </c>
      <c r="I298" s="197"/>
      <c r="J298" s="13"/>
      <c r="K298" s="13"/>
      <c r="L298" s="193"/>
      <c r="M298" s="198"/>
      <c r="N298" s="199"/>
      <c r="O298" s="199"/>
      <c r="P298" s="199"/>
      <c r="Q298" s="199"/>
      <c r="R298" s="199"/>
      <c r="S298" s="199"/>
      <c r="T298" s="200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194" t="s">
        <v>164</v>
      </c>
      <c r="AU298" s="194" t="s">
        <v>22</v>
      </c>
      <c r="AV298" s="13" t="s">
        <v>22</v>
      </c>
      <c r="AW298" s="13" t="s">
        <v>43</v>
      </c>
      <c r="AX298" s="13" t="s">
        <v>82</v>
      </c>
      <c r="AY298" s="194" t="s">
        <v>152</v>
      </c>
    </row>
    <row r="299" s="14" customFormat="1">
      <c r="A299" s="14"/>
      <c r="B299" s="201"/>
      <c r="C299" s="14"/>
      <c r="D299" s="191" t="s">
        <v>164</v>
      </c>
      <c r="E299" s="202" t="s">
        <v>3</v>
      </c>
      <c r="F299" s="203" t="s">
        <v>166</v>
      </c>
      <c r="G299" s="14"/>
      <c r="H299" s="204">
        <v>9.3499999999999996</v>
      </c>
      <c r="I299" s="205"/>
      <c r="J299" s="14"/>
      <c r="K299" s="14"/>
      <c r="L299" s="201"/>
      <c r="M299" s="206"/>
      <c r="N299" s="207"/>
      <c r="O299" s="207"/>
      <c r="P299" s="207"/>
      <c r="Q299" s="207"/>
      <c r="R299" s="207"/>
      <c r="S299" s="207"/>
      <c r="T299" s="208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02" t="s">
        <v>164</v>
      </c>
      <c r="AU299" s="202" t="s">
        <v>22</v>
      </c>
      <c r="AV299" s="14" t="s">
        <v>158</v>
      </c>
      <c r="AW299" s="14" t="s">
        <v>43</v>
      </c>
      <c r="AX299" s="14" t="s">
        <v>89</v>
      </c>
      <c r="AY299" s="202" t="s">
        <v>152</v>
      </c>
    </row>
    <row r="300" s="2" customFormat="1" ht="33" customHeight="1">
      <c r="A300" s="37"/>
      <c r="B300" s="171"/>
      <c r="C300" s="172" t="s">
        <v>810</v>
      </c>
      <c r="D300" s="172" t="s">
        <v>154</v>
      </c>
      <c r="E300" s="173" t="s">
        <v>324</v>
      </c>
      <c r="F300" s="174" t="s">
        <v>325</v>
      </c>
      <c r="G300" s="175" t="s">
        <v>267</v>
      </c>
      <c r="H300" s="176">
        <v>33.18</v>
      </c>
      <c r="I300" s="177"/>
      <c r="J300" s="178">
        <f>ROUND(I300*H300,2)</f>
        <v>0</v>
      </c>
      <c r="K300" s="179"/>
      <c r="L300" s="38"/>
      <c r="M300" s="180" t="s">
        <v>3</v>
      </c>
      <c r="N300" s="181" t="s">
        <v>53</v>
      </c>
      <c r="O300" s="71"/>
      <c r="P300" s="182">
        <f>O300*H300</f>
        <v>0</v>
      </c>
      <c r="Q300" s="182">
        <v>0</v>
      </c>
      <c r="R300" s="182">
        <f>Q300*H300</f>
        <v>0</v>
      </c>
      <c r="S300" s="182">
        <v>0</v>
      </c>
      <c r="T300" s="183">
        <f>S300*H300</f>
        <v>0</v>
      </c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R300" s="184" t="s">
        <v>158</v>
      </c>
      <c r="AT300" s="184" t="s">
        <v>154</v>
      </c>
      <c r="AU300" s="184" t="s">
        <v>22</v>
      </c>
      <c r="AY300" s="17" t="s">
        <v>152</v>
      </c>
      <c r="BE300" s="185">
        <f>IF(N300="základní",J300,0)</f>
        <v>0</v>
      </c>
      <c r="BF300" s="185">
        <f>IF(N300="snížená",J300,0)</f>
        <v>0</v>
      </c>
      <c r="BG300" s="185">
        <f>IF(N300="zákl. přenesená",J300,0)</f>
        <v>0</v>
      </c>
      <c r="BH300" s="185">
        <f>IF(N300="sníž. přenesená",J300,0)</f>
        <v>0</v>
      </c>
      <c r="BI300" s="185">
        <f>IF(N300="nulová",J300,0)</f>
        <v>0</v>
      </c>
      <c r="BJ300" s="17" t="s">
        <v>89</v>
      </c>
      <c r="BK300" s="185">
        <f>ROUND(I300*H300,2)</f>
        <v>0</v>
      </c>
      <c r="BL300" s="17" t="s">
        <v>158</v>
      </c>
      <c r="BM300" s="184" t="s">
        <v>989</v>
      </c>
    </row>
    <row r="301" s="2" customFormat="1">
      <c r="A301" s="37"/>
      <c r="B301" s="38"/>
      <c r="C301" s="37"/>
      <c r="D301" s="186" t="s">
        <v>160</v>
      </c>
      <c r="E301" s="37"/>
      <c r="F301" s="187" t="s">
        <v>327</v>
      </c>
      <c r="G301" s="37"/>
      <c r="H301" s="37"/>
      <c r="I301" s="188"/>
      <c r="J301" s="37"/>
      <c r="K301" s="37"/>
      <c r="L301" s="38"/>
      <c r="M301" s="189"/>
      <c r="N301" s="190"/>
      <c r="O301" s="71"/>
      <c r="P301" s="71"/>
      <c r="Q301" s="71"/>
      <c r="R301" s="71"/>
      <c r="S301" s="71"/>
      <c r="T301" s="72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T301" s="17" t="s">
        <v>160</v>
      </c>
      <c r="AU301" s="17" t="s">
        <v>22</v>
      </c>
    </row>
    <row r="302" s="2" customFormat="1">
      <c r="A302" s="37"/>
      <c r="B302" s="38"/>
      <c r="C302" s="37"/>
      <c r="D302" s="191" t="s">
        <v>162</v>
      </c>
      <c r="E302" s="37"/>
      <c r="F302" s="192" t="s">
        <v>636</v>
      </c>
      <c r="G302" s="37"/>
      <c r="H302" s="37"/>
      <c r="I302" s="188"/>
      <c r="J302" s="37"/>
      <c r="K302" s="37"/>
      <c r="L302" s="38"/>
      <c r="M302" s="189"/>
      <c r="N302" s="190"/>
      <c r="O302" s="71"/>
      <c r="P302" s="71"/>
      <c r="Q302" s="71"/>
      <c r="R302" s="71"/>
      <c r="S302" s="71"/>
      <c r="T302" s="72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T302" s="17" t="s">
        <v>162</v>
      </c>
      <c r="AU302" s="17" t="s">
        <v>22</v>
      </c>
    </row>
    <row r="303" s="13" customFormat="1">
      <c r="A303" s="13"/>
      <c r="B303" s="193"/>
      <c r="C303" s="13"/>
      <c r="D303" s="191" t="s">
        <v>164</v>
      </c>
      <c r="E303" s="194" t="s">
        <v>3</v>
      </c>
      <c r="F303" s="195" t="s">
        <v>972</v>
      </c>
      <c r="G303" s="13"/>
      <c r="H303" s="196">
        <v>33.18</v>
      </c>
      <c r="I303" s="197"/>
      <c r="J303" s="13"/>
      <c r="K303" s="13"/>
      <c r="L303" s="193"/>
      <c r="M303" s="198"/>
      <c r="N303" s="199"/>
      <c r="O303" s="199"/>
      <c r="P303" s="199"/>
      <c r="Q303" s="199"/>
      <c r="R303" s="199"/>
      <c r="S303" s="199"/>
      <c r="T303" s="200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194" t="s">
        <v>164</v>
      </c>
      <c r="AU303" s="194" t="s">
        <v>22</v>
      </c>
      <c r="AV303" s="13" t="s">
        <v>22</v>
      </c>
      <c r="AW303" s="13" t="s">
        <v>43</v>
      </c>
      <c r="AX303" s="13" t="s">
        <v>82</v>
      </c>
      <c r="AY303" s="194" t="s">
        <v>152</v>
      </c>
    </row>
    <row r="304" s="14" customFormat="1">
      <c r="A304" s="14"/>
      <c r="B304" s="201"/>
      <c r="C304" s="14"/>
      <c r="D304" s="191" t="s">
        <v>164</v>
      </c>
      <c r="E304" s="202" t="s">
        <v>3</v>
      </c>
      <c r="F304" s="203" t="s">
        <v>166</v>
      </c>
      <c r="G304" s="14"/>
      <c r="H304" s="204">
        <v>33.18</v>
      </c>
      <c r="I304" s="205"/>
      <c r="J304" s="14"/>
      <c r="K304" s="14"/>
      <c r="L304" s="201"/>
      <c r="M304" s="206"/>
      <c r="N304" s="207"/>
      <c r="O304" s="207"/>
      <c r="P304" s="207"/>
      <c r="Q304" s="207"/>
      <c r="R304" s="207"/>
      <c r="S304" s="207"/>
      <c r="T304" s="208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02" t="s">
        <v>164</v>
      </c>
      <c r="AU304" s="202" t="s">
        <v>22</v>
      </c>
      <c r="AV304" s="14" t="s">
        <v>158</v>
      </c>
      <c r="AW304" s="14" t="s">
        <v>43</v>
      </c>
      <c r="AX304" s="14" t="s">
        <v>89</v>
      </c>
      <c r="AY304" s="202" t="s">
        <v>152</v>
      </c>
    </row>
    <row r="305" s="2" customFormat="1" ht="24.15" customHeight="1">
      <c r="A305" s="37"/>
      <c r="B305" s="171"/>
      <c r="C305" s="172" t="s">
        <v>817</v>
      </c>
      <c r="D305" s="172" t="s">
        <v>154</v>
      </c>
      <c r="E305" s="173" t="s">
        <v>330</v>
      </c>
      <c r="F305" s="174" t="s">
        <v>331</v>
      </c>
      <c r="G305" s="175" t="s">
        <v>267</v>
      </c>
      <c r="H305" s="176">
        <v>38.82</v>
      </c>
      <c r="I305" s="177"/>
      <c r="J305" s="178">
        <f>ROUND(I305*H305,2)</f>
        <v>0</v>
      </c>
      <c r="K305" s="179"/>
      <c r="L305" s="38"/>
      <c r="M305" s="180" t="s">
        <v>3</v>
      </c>
      <c r="N305" s="181" t="s">
        <v>53</v>
      </c>
      <c r="O305" s="71"/>
      <c r="P305" s="182">
        <f>O305*H305</f>
        <v>0</v>
      </c>
      <c r="Q305" s="182">
        <v>0</v>
      </c>
      <c r="R305" s="182">
        <f>Q305*H305</f>
        <v>0</v>
      </c>
      <c r="S305" s="182">
        <v>0</v>
      </c>
      <c r="T305" s="183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184" t="s">
        <v>158</v>
      </c>
      <c r="AT305" s="184" t="s">
        <v>154</v>
      </c>
      <c r="AU305" s="184" t="s">
        <v>22</v>
      </c>
      <c r="AY305" s="17" t="s">
        <v>152</v>
      </c>
      <c r="BE305" s="185">
        <f>IF(N305="základní",J305,0)</f>
        <v>0</v>
      </c>
      <c r="BF305" s="185">
        <f>IF(N305="snížená",J305,0)</f>
        <v>0</v>
      </c>
      <c r="BG305" s="185">
        <f>IF(N305="zákl. přenesená",J305,0)</f>
        <v>0</v>
      </c>
      <c r="BH305" s="185">
        <f>IF(N305="sníž. přenesená",J305,0)</f>
        <v>0</v>
      </c>
      <c r="BI305" s="185">
        <f>IF(N305="nulová",J305,0)</f>
        <v>0</v>
      </c>
      <c r="BJ305" s="17" t="s">
        <v>89</v>
      </c>
      <c r="BK305" s="185">
        <f>ROUND(I305*H305,2)</f>
        <v>0</v>
      </c>
      <c r="BL305" s="17" t="s">
        <v>158</v>
      </c>
      <c r="BM305" s="184" t="s">
        <v>990</v>
      </c>
    </row>
    <row r="306" s="2" customFormat="1">
      <c r="A306" s="37"/>
      <c r="B306" s="38"/>
      <c r="C306" s="37"/>
      <c r="D306" s="186" t="s">
        <v>160</v>
      </c>
      <c r="E306" s="37"/>
      <c r="F306" s="187" t="s">
        <v>333</v>
      </c>
      <c r="G306" s="37"/>
      <c r="H306" s="37"/>
      <c r="I306" s="188"/>
      <c r="J306" s="37"/>
      <c r="K306" s="37"/>
      <c r="L306" s="38"/>
      <c r="M306" s="189"/>
      <c r="N306" s="190"/>
      <c r="O306" s="71"/>
      <c r="P306" s="71"/>
      <c r="Q306" s="71"/>
      <c r="R306" s="71"/>
      <c r="S306" s="71"/>
      <c r="T306" s="72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7" t="s">
        <v>160</v>
      </c>
      <c r="AU306" s="17" t="s">
        <v>22</v>
      </c>
    </row>
    <row r="307" s="2" customFormat="1">
      <c r="A307" s="37"/>
      <c r="B307" s="38"/>
      <c r="C307" s="37"/>
      <c r="D307" s="191" t="s">
        <v>162</v>
      </c>
      <c r="E307" s="37"/>
      <c r="F307" s="192" t="s">
        <v>639</v>
      </c>
      <c r="G307" s="37"/>
      <c r="H307" s="37"/>
      <c r="I307" s="188"/>
      <c r="J307" s="37"/>
      <c r="K307" s="37"/>
      <c r="L307" s="38"/>
      <c r="M307" s="189"/>
      <c r="N307" s="190"/>
      <c r="O307" s="71"/>
      <c r="P307" s="71"/>
      <c r="Q307" s="71"/>
      <c r="R307" s="71"/>
      <c r="S307" s="71"/>
      <c r="T307" s="72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7" t="s">
        <v>162</v>
      </c>
      <c r="AU307" s="17" t="s">
        <v>22</v>
      </c>
    </row>
    <row r="308" s="13" customFormat="1">
      <c r="A308" s="13"/>
      <c r="B308" s="193"/>
      <c r="C308" s="13"/>
      <c r="D308" s="191" t="s">
        <v>164</v>
      </c>
      <c r="E308" s="194" t="s">
        <v>3</v>
      </c>
      <c r="F308" s="195" t="s">
        <v>991</v>
      </c>
      <c r="G308" s="13"/>
      <c r="H308" s="196">
        <v>38.82</v>
      </c>
      <c r="I308" s="197"/>
      <c r="J308" s="13"/>
      <c r="K308" s="13"/>
      <c r="L308" s="193"/>
      <c r="M308" s="198"/>
      <c r="N308" s="199"/>
      <c r="O308" s="199"/>
      <c r="P308" s="199"/>
      <c r="Q308" s="199"/>
      <c r="R308" s="199"/>
      <c r="S308" s="199"/>
      <c r="T308" s="200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194" t="s">
        <v>164</v>
      </c>
      <c r="AU308" s="194" t="s">
        <v>22</v>
      </c>
      <c r="AV308" s="13" t="s">
        <v>22</v>
      </c>
      <c r="AW308" s="13" t="s">
        <v>43</v>
      </c>
      <c r="AX308" s="13" t="s">
        <v>82</v>
      </c>
      <c r="AY308" s="194" t="s">
        <v>152</v>
      </c>
    </row>
    <row r="309" s="14" customFormat="1">
      <c r="A309" s="14"/>
      <c r="B309" s="201"/>
      <c r="C309" s="14"/>
      <c r="D309" s="191" t="s">
        <v>164</v>
      </c>
      <c r="E309" s="202" t="s">
        <v>3</v>
      </c>
      <c r="F309" s="203" t="s">
        <v>166</v>
      </c>
      <c r="G309" s="14"/>
      <c r="H309" s="204">
        <v>38.82</v>
      </c>
      <c r="I309" s="205"/>
      <c r="J309" s="14"/>
      <c r="K309" s="14"/>
      <c r="L309" s="201"/>
      <c r="M309" s="206"/>
      <c r="N309" s="207"/>
      <c r="O309" s="207"/>
      <c r="P309" s="207"/>
      <c r="Q309" s="207"/>
      <c r="R309" s="207"/>
      <c r="S309" s="207"/>
      <c r="T309" s="208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02" t="s">
        <v>164</v>
      </c>
      <c r="AU309" s="202" t="s">
        <v>22</v>
      </c>
      <c r="AV309" s="14" t="s">
        <v>158</v>
      </c>
      <c r="AW309" s="14" t="s">
        <v>43</v>
      </c>
      <c r="AX309" s="14" t="s">
        <v>89</v>
      </c>
      <c r="AY309" s="202" t="s">
        <v>152</v>
      </c>
    </row>
    <row r="310" s="12" customFormat="1" ht="22.8" customHeight="1">
      <c r="A310" s="12"/>
      <c r="B310" s="158"/>
      <c r="C310" s="12"/>
      <c r="D310" s="159" t="s">
        <v>81</v>
      </c>
      <c r="E310" s="169" t="s">
        <v>522</v>
      </c>
      <c r="F310" s="169" t="s">
        <v>523</v>
      </c>
      <c r="G310" s="12"/>
      <c r="H310" s="12"/>
      <c r="I310" s="161"/>
      <c r="J310" s="170">
        <f>BK310</f>
        <v>0</v>
      </c>
      <c r="K310" s="12"/>
      <c r="L310" s="158"/>
      <c r="M310" s="163"/>
      <c r="N310" s="164"/>
      <c r="O310" s="164"/>
      <c r="P310" s="165">
        <f>SUM(P311:P314)</f>
        <v>0</v>
      </c>
      <c r="Q310" s="164"/>
      <c r="R310" s="165">
        <f>SUM(R311:R314)</f>
        <v>0</v>
      </c>
      <c r="S310" s="164"/>
      <c r="T310" s="166">
        <f>SUM(T311:T314)</f>
        <v>0</v>
      </c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R310" s="159" t="s">
        <v>89</v>
      </c>
      <c r="AT310" s="167" t="s">
        <v>81</v>
      </c>
      <c r="AU310" s="167" t="s">
        <v>89</v>
      </c>
      <c r="AY310" s="159" t="s">
        <v>152</v>
      </c>
      <c r="BK310" s="168">
        <f>SUM(BK311:BK314)</f>
        <v>0</v>
      </c>
    </row>
    <row r="311" s="2" customFormat="1" ht="24.15" customHeight="1">
      <c r="A311" s="37"/>
      <c r="B311" s="171"/>
      <c r="C311" s="172" t="s">
        <v>822</v>
      </c>
      <c r="D311" s="172" t="s">
        <v>154</v>
      </c>
      <c r="E311" s="173" t="s">
        <v>525</v>
      </c>
      <c r="F311" s="174" t="s">
        <v>526</v>
      </c>
      <c r="G311" s="175" t="s">
        <v>267</v>
      </c>
      <c r="H311" s="176">
        <v>7.9009999999999998</v>
      </c>
      <c r="I311" s="177"/>
      <c r="J311" s="178">
        <f>ROUND(I311*H311,2)</f>
        <v>0</v>
      </c>
      <c r="K311" s="179"/>
      <c r="L311" s="38"/>
      <c r="M311" s="180" t="s">
        <v>3</v>
      </c>
      <c r="N311" s="181" t="s">
        <v>53</v>
      </c>
      <c r="O311" s="71"/>
      <c r="P311" s="182">
        <f>O311*H311</f>
        <v>0</v>
      </c>
      <c r="Q311" s="182">
        <v>0</v>
      </c>
      <c r="R311" s="182">
        <f>Q311*H311</f>
        <v>0</v>
      </c>
      <c r="S311" s="182">
        <v>0</v>
      </c>
      <c r="T311" s="183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184" t="s">
        <v>158</v>
      </c>
      <c r="AT311" s="184" t="s">
        <v>154</v>
      </c>
      <c r="AU311" s="184" t="s">
        <v>22</v>
      </c>
      <c r="AY311" s="17" t="s">
        <v>152</v>
      </c>
      <c r="BE311" s="185">
        <f>IF(N311="základní",J311,0)</f>
        <v>0</v>
      </c>
      <c r="BF311" s="185">
        <f>IF(N311="snížená",J311,0)</f>
        <v>0</v>
      </c>
      <c r="BG311" s="185">
        <f>IF(N311="zákl. přenesená",J311,0)</f>
        <v>0</v>
      </c>
      <c r="BH311" s="185">
        <f>IF(N311="sníž. přenesená",J311,0)</f>
        <v>0</v>
      </c>
      <c r="BI311" s="185">
        <f>IF(N311="nulová",J311,0)</f>
        <v>0</v>
      </c>
      <c r="BJ311" s="17" t="s">
        <v>89</v>
      </c>
      <c r="BK311" s="185">
        <f>ROUND(I311*H311,2)</f>
        <v>0</v>
      </c>
      <c r="BL311" s="17" t="s">
        <v>158</v>
      </c>
      <c r="BM311" s="184" t="s">
        <v>992</v>
      </c>
    </row>
    <row r="312" s="2" customFormat="1">
      <c r="A312" s="37"/>
      <c r="B312" s="38"/>
      <c r="C312" s="37"/>
      <c r="D312" s="186" t="s">
        <v>160</v>
      </c>
      <c r="E312" s="37"/>
      <c r="F312" s="187" t="s">
        <v>528</v>
      </c>
      <c r="G312" s="37"/>
      <c r="H312" s="37"/>
      <c r="I312" s="188"/>
      <c r="J312" s="37"/>
      <c r="K312" s="37"/>
      <c r="L312" s="38"/>
      <c r="M312" s="189"/>
      <c r="N312" s="190"/>
      <c r="O312" s="71"/>
      <c r="P312" s="71"/>
      <c r="Q312" s="71"/>
      <c r="R312" s="71"/>
      <c r="S312" s="71"/>
      <c r="T312" s="72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7" t="s">
        <v>160</v>
      </c>
      <c r="AU312" s="17" t="s">
        <v>22</v>
      </c>
    </row>
    <row r="313" s="2" customFormat="1" ht="33" customHeight="1">
      <c r="A313" s="37"/>
      <c r="B313" s="171"/>
      <c r="C313" s="172" t="s">
        <v>826</v>
      </c>
      <c r="D313" s="172" t="s">
        <v>154</v>
      </c>
      <c r="E313" s="173" t="s">
        <v>530</v>
      </c>
      <c r="F313" s="174" t="s">
        <v>531</v>
      </c>
      <c r="G313" s="175" t="s">
        <v>267</v>
      </c>
      <c r="H313" s="176">
        <v>7.9009999999999998</v>
      </c>
      <c r="I313" s="177"/>
      <c r="J313" s="178">
        <f>ROUND(I313*H313,2)</f>
        <v>0</v>
      </c>
      <c r="K313" s="179"/>
      <c r="L313" s="38"/>
      <c r="M313" s="180" t="s">
        <v>3</v>
      </c>
      <c r="N313" s="181" t="s">
        <v>53</v>
      </c>
      <c r="O313" s="71"/>
      <c r="P313" s="182">
        <f>O313*H313</f>
        <v>0</v>
      </c>
      <c r="Q313" s="182">
        <v>0</v>
      </c>
      <c r="R313" s="182">
        <f>Q313*H313</f>
        <v>0</v>
      </c>
      <c r="S313" s="182">
        <v>0</v>
      </c>
      <c r="T313" s="183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184" t="s">
        <v>158</v>
      </c>
      <c r="AT313" s="184" t="s">
        <v>154</v>
      </c>
      <c r="AU313" s="184" t="s">
        <v>22</v>
      </c>
      <c r="AY313" s="17" t="s">
        <v>152</v>
      </c>
      <c r="BE313" s="185">
        <f>IF(N313="základní",J313,0)</f>
        <v>0</v>
      </c>
      <c r="BF313" s="185">
        <f>IF(N313="snížená",J313,0)</f>
        <v>0</v>
      </c>
      <c r="BG313" s="185">
        <f>IF(N313="zákl. přenesená",J313,0)</f>
        <v>0</v>
      </c>
      <c r="BH313" s="185">
        <f>IF(N313="sníž. přenesená",J313,0)</f>
        <v>0</v>
      </c>
      <c r="BI313" s="185">
        <f>IF(N313="nulová",J313,0)</f>
        <v>0</v>
      </c>
      <c r="BJ313" s="17" t="s">
        <v>89</v>
      </c>
      <c r="BK313" s="185">
        <f>ROUND(I313*H313,2)</f>
        <v>0</v>
      </c>
      <c r="BL313" s="17" t="s">
        <v>158</v>
      </c>
      <c r="BM313" s="184" t="s">
        <v>993</v>
      </c>
    </row>
    <row r="314" s="2" customFormat="1">
      <c r="A314" s="37"/>
      <c r="B314" s="38"/>
      <c r="C314" s="37"/>
      <c r="D314" s="186" t="s">
        <v>160</v>
      </c>
      <c r="E314" s="37"/>
      <c r="F314" s="187" t="s">
        <v>533</v>
      </c>
      <c r="G314" s="37"/>
      <c r="H314" s="37"/>
      <c r="I314" s="188"/>
      <c r="J314" s="37"/>
      <c r="K314" s="37"/>
      <c r="L314" s="38"/>
      <c r="M314" s="223"/>
      <c r="N314" s="224"/>
      <c r="O314" s="225"/>
      <c r="P314" s="225"/>
      <c r="Q314" s="225"/>
      <c r="R314" s="225"/>
      <c r="S314" s="225"/>
      <c r="T314" s="226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T314" s="17" t="s">
        <v>160</v>
      </c>
      <c r="AU314" s="17" t="s">
        <v>22</v>
      </c>
    </row>
    <row r="315" s="2" customFormat="1" ht="6.96" customHeight="1">
      <c r="A315" s="37"/>
      <c r="B315" s="54"/>
      <c r="C315" s="55"/>
      <c r="D315" s="55"/>
      <c r="E315" s="55"/>
      <c r="F315" s="55"/>
      <c r="G315" s="55"/>
      <c r="H315" s="55"/>
      <c r="I315" s="55"/>
      <c r="J315" s="55"/>
      <c r="K315" s="55"/>
      <c r="L315" s="38"/>
      <c r="M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</row>
  </sheetData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8:H78"/>
    <mergeCell ref="E80:H80"/>
    <mergeCell ref="E82:H82"/>
    <mergeCell ref="L2:V2"/>
  </mergeCells>
  <hyperlinks>
    <hyperlink ref="F94" r:id="rId1" display="https://podminky.urs.cz/item/CS_URS_2021_01/111251101"/>
    <hyperlink ref="F99" r:id="rId2" display="https://podminky.urs.cz/item/CS_URS_2021_01/111251201"/>
    <hyperlink ref="F108" r:id="rId3" display="https://podminky.urs.cz/item/CS_URS_2021_01/113106192"/>
    <hyperlink ref="F113" r:id="rId4" display="https://podminky.urs.cz/item/CS_URS_2021_01/113107322"/>
    <hyperlink ref="F118" r:id="rId5" display="https://podminky.urs.cz/item/CS_URS_2021_01/113107322"/>
    <hyperlink ref="F123" r:id="rId6" display="https://podminky.urs.cz/item/CS_URS_2021_01/113107322"/>
    <hyperlink ref="F128" r:id="rId7" display="https://podminky.urs.cz/item/CS_URS_2021_01/113107323"/>
    <hyperlink ref="F133" r:id="rId8" display="https://podminky.urs.cz/item/CS_URS_2021_01/113107324"/>
    <hyperlink ref="F138" r:id="rId9" display="https://podminky.urs.cz/item/CS_URS_2021_01/113107331"/>
    <hyperlink ref="F143" r:id="rId10" display="https://podminky.urs.cz/item/CS_URS_2021_01/113107331"/>
    <hyperlink ref="F148" r:id="rId11" display="https://podminky.urs.cz/item/CS_URS_2021_01/113107343"/>
    <hyperlink ref="F153" r:id="rId12" display="https://podminky.urs.cz/item/CS_URS_2021_01/113154112"/>
    <hyperlink ref="F158" r:id="rId13" display="https://podminky.urs.cz/item/CS_URS_2021_01/121151103"/>
    <hyperlink ref="F163" r:id="rId14" display="https://podminky.urs.cz/item/CS_URS_2021_01/132251252"/>
    <hyperlink ref="F168" r:id="rId15" display="https://podminky.urs.cz/item/CS_URS_2021_01/139001101"/>
    <hyperlink ref="F173" r:id="rId16" display="https://podminky.urs.cz/item/CS_URS_2021_01/162351103"/>
    <hyperlink ref="F178" r:id="rId17" display="https://podminky.urs.cz/item/CS_URS_2021_01/162751117"/>
    <hyperlink ref="F183" r:id="rId18" display="https://podminky.urs.cz/item/CS_URS_2021_01/171201221"/>
    <hyperlink ref="F188" r:id="rId19" display="https://podminky.urs.cz/item/CS_URS_2021_01/171251201"/>
    <hyperlink ref="F193" r:id="rId20" display="https://podminky.urs.cz/item/CS_URS_2021_01/174152101"/>
    <hyperlink ref="F198" r:id="rId21" display="https://podminky.urs.cz/item/CS_URS_2021_01/175151101"/>
    <hyperlink ref="F203" r:id="rId22" display="https://podminky.urs.cz/item/CS_URS_2021_01/58331200"/>
    <hyperlink ref="F209" r:id="rId23" display="https://podminky.urs.cz/item/CS_URS_2021_01/919731112"/>
    <hyperlink ref="F214" r:id="rId24" display="https://podminky.urs.cz/item/CS_URS_2021_01/919731122"/>
    <hyperlink ref="F219" r:id="rId25" display="https://podminky.urs.cz/item/CS_URS_2021_01/919735112"/>
    <hyperlink ref="F224" r:id="rId26" display="https://podminky.urs.cz/item/CS_URS_2021_01/919735123"/>
    <hyperlink ref="F246" r:id="rId27" display="https://podminky.urs.cz/item/CS_URS_2021_01/997221551"/>
    <hyperlink ref="F251" r:id="rId28" display="https://podminky.urs.cz/item/CS_URS_2021_01/997221551"/>
    <hyperlink ref="F256" r:id="rId29" display="https://podminky.urs.cz/item/CS_URS_2021_01/997221559"/>
    <hyperlink ref="F261" r:id="rId30" display="https://podminky.urs.cz/item/CS_URS_2021_01/997221559"/>
    <hyperlink ref="F266" r:id="rId31" display="https://podminky.urs.cz/item/CS_URS_2021_01/997221571"/>
    <hyperlink ref="F271" r:id="rId32" display="https://podminky.urs.cz/item/CS_URS_2021_01/997221579"/>
    <hyperlink ref="F276" r:id="rId33" display="https://podminky.urs.cz/item/CS_URS_2021_01/997221611"/>
    <hyperlink ref="F281" r:id="rId34" display="https://podminky.urs.cz/item/CS_URS_2021_01/997221611"/>
    <hyperlink ref="F286" r:id="rId35" display="https://podminky.urs.cz/item/CS_URS_2021_01/997221612"/>
    <hyperlink ref="F291" r:id="rId36" display="https://podminky.urs.cz/item/CS_URS_2021_01/997221615"/>
    <hyperlink ref="F296" r:id="rId37" display="https://podminky.urs.cz/item/CS_URS_2021_01/997221625"/>
    <hyperlink ref="F301" r:id="rId38" display="https://podminky.urs.cz/item/CS_URS_2021_01/997221645"/>
    <hyperlink ref="F306" r:id="rId39" display="https://podminky.urs.cz/item/CS_URS_2021_01/997221655"/>
    <hyperlink ref="F312" r:id="rId40" display="https://podminky.urs.cz/item/CS_URS_2021_01/998223011"/>
    <hyperlink ref="F314" r:id="rId41" display="https://podminky.urs.cz/item/CS_URS_2021_01/998223091"/>
  </hyperlinks>
  <pageMargins left="0.39375" right="0.39375" top="0.39375" bottom="0.39375" header="0" footer="0"/>
  <pageSetup orientation="portrait" blackAndWhite="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6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116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22</v>
      </c>
    </row>
    <row r="4" s="1" customFormat="1" ht="24.96" customHeight="1">
      <c r="B4" s="20"/>
      <c r="D4" s="21" t="s">
        <v>125</v>
      </c>
      <c r="L4" s="20"/>
      <c r="M4" s="120" t="s">
        <v>11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30" t="s">
        <v>17</v>
      </c>
      <c r="L6" s="20"/>
    </row>
    <row r="7" s="1" customFormat="1" ht="26.25" customHeight="1">
      <c r="B7" s="20"/>
      <c r="E7" s="121" t="str">
        <f>'Rekapitulace stavby'!K6</f>
        <v>Nový Bydžov - rekonstrukce ul. Metličanská II. a III. etapa A (vlevo ve směru staničení)</v>
      </c>
      <c r="F7" s="30"/>
      <c r="G7" s="30"/>
      <c r="H7" s="30"/>
      <c r="L7" s="20"/>
    </row>
    <row r="8" s="1" customFormat="1" ht="12" customHeight="1">
      <c r="B8" s="20"/>
      <c r="D8" s="30" t="s">
        <v>126</v>
      </c>
      <c r="L8" s="20"/>
    </row>
    <row r="9" s="2" customFormat="1" ht="16.5" customHeight="1">
      <c r="A9" s="37"/>
      <c r="B9" s="38"/>
      <c r="C9" s="37"/>
      <c r="D9" s="37"/>
      <c r="E9" s="121" t="s">
        <v>860</v>
      </c>
      <c r="F9" s="37"/>
      <c r="G9" s="37"/>
      <c r="H9" s="37"/>
      <c r="I9" s="37"/>
      <c r="J9" s="37"/>
      <c r="K9" s="37"/>
      <c r="L9" s="12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 ht="12" customHeight="1">
      <c r="A10" s="37"/>
      <c r="B10" s="38"/>
      <c r="C10" s="37"/>
      <c r="D10" s="30" t="s">
        <v>128</v>
      </c>
      <c r="E10" s="37"/>
      <c r="F10" s="37"/>
      <c r="G10" s="37"/>
      <c r="H10" s="37"/>
      <c r="I10" s="37"/>
      <c r="J10" s="37"/>
      <c r="K10" s="37"/>
      <c r="L10" s="12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6.5" customHeight="1">
      <c r="A11" s="37"/>
      <c r="B11" s="38"/>
      <c r="C11" s="37"/>
      <c r="D11" s="37"/>
      <c r="E11" s="61" t="s">
        <v>994</v>
      </c>
      <c r="F11" s="37"/>
      <c r="G11" s="37"/>
      <c r="H11" s="37"/>
      <c r="I11" s="37"/>
      <c r="J11" s="37"/>
      <c r="K11" s="37"/>
      <c r="L11" s="12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>
      <c r="A12" s="37"/>
      <c r="B12" s="38"/>
      <c r="C12" s="37"/>
      <c r="D12" s="37"/>
      <c r="E12" s="37"/>
      <c r="F12" s="37"/>
      <c r="G12" s="37"/>
      <c r="H12" s="37"/>
      <c r="I12" s="37"/>
      <c r="J12" s="37"/>
      <c r="K12" s="37"/>
      <c r="L12" s="12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2" customHeight="1">
      <c r="A13" s="37"/>
      <c r="B13" s="38"/>
      <c r="C13" s="37"/>
      <c r="D13" s="30" t="s">
        <v>19</v>
      </c>
      <c r="E13" s="37"/>
      <c r="F13" s="25" t="s">
        <v>20</v>
      </c>
      <c r="G13" s="37"/>
      <c r="H13" s="37"/>
      <c r="I13" s="30" t="s">
        <v>21</v>
      </c>
      <c r="J13" s="25" t="s">
        <v>22</v>
      </c>
      <c r="K13" s="37"/>
      <c r="L13" s="12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0" t="s">
        <v>23</v>
      </c>
      <c r="E14" s="37"/>
      <c r="F14" s="25" t="s">
        <v>24</v>
      </c>
      <c r="G14" s="37"/>
      <c r="H14" s="37"/>
      <c r="I14" s="30" t="s">
        <v>25</v>
      </c>
      <c r="J14" s="63" t="str">
        <f>'Rekapitulace stavby'!AN8</f>
        <v>4. 10. 2021</v>
      </c>
      <c r="K14" s="37"/>
      <c r="L14" s="12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21.84" customHeight="1">
      <c r="A15" s="37"/>
      <c r="B15" s="38"/>
      <c r="C15" s="37"/>
      <c r="D15" s="24" t="s">
        <v>27</v>
      </c>
      <c r="E15" s="37"/>
      <c r="F15" s="32" t="s">
        <v>28</v>
      </c>
      <c r="G15" s="37"/>
      <c r="H15" s="37"/>
      <c r="I15" s="24" t="s">
        <v>29</v>
      </c>
      <c r="J15" s="32" t="s">
        <v>30</v>
      </c>
      <c r="K15" s="37"/>
      <c r="L15" s="12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12" customHeight="1">
      <c r="A16" s="37"/>
      <c r="B16" s="38"/>
      <c r="C16" s="37"/>
      <c r="D16" s="30" t="s">
        <v>31</v>
      </c>
      <c r="E16" s="37"/>
      <c r="F16" s="37"/>
      <c r="G16" s="37"/>
      <c r="H16" s="37"/>
      <c r="I16" s="30" t="s">
        <v>32</v>
      </c>
      <c r="J16" s="25" t="s">
        <v>33</v>
      </c>
      <c r="K16" s="37"/>
      <c r="L16" s="12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8" customHeight="1">
      <c r="A17" s="37"/>
      <c r="B17" s="38"/>
      <c r="C17" s="37"/>
      <c r="D17" s="37"/>
      <c r="E17" s="25" t="s">
        <v>34</v>
      </c>
      <c r="F17" s="37"/>
      <c r="G17" s="37"/>
      <c r="H17" s="37"/>
      <c r="I17" s="30" t="s">
        <v>35</v>
      </c>
      <c r="J17" s="25" t="s">
        <v>36</v>
      </c>
      <c r="K17" s="37"/>
      <c r="L17" s="12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6.96" customHeight="1">
      <c r="A18" s="37"/>
      <c r="B18" s="38"/>
      <c r="C18" s="37"/>
      <c r="D18" s="37"/>
      <c r="E18" s="37"/>
      <c r="F18" s="37"/>
      <c r="G18" s="37"/>
      <c r="H18" s="37"/>
      <c r="I18" s="37"/>
      <c r="J18" s="37"/>
      <c r="K18" s="37"/>
      <c r="L18" s="12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12" customHeight="1">
      <c r="A19" s="37"/>
      <c r="B19" s="38"/>
      <c r="C19" s="37"/>
      <c r="D19" s="30" t="s">
        <v>37</v>
      </c>
      <c r="E19" s="37"/>
      <c r="F19" s="37"/>
      <c r="G19" s="37"/>
      <c r="H19" s="37"/>
      <c r="I19" s="30" t="s">
        <v>32</v>
      </c>
      <c r="J19" s="31" t="str">
        <f>'Rekapitulace stavby'!AN13</f>
        <v>Vyplň údaj</v>
      </c>
      <c r="K19" s="37"/>
      <c r="L19" s="12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8" customHeight="1">
      <c r="A20" s="37"/>
      <c r="B20" s="38"/>
      <c r="C20" s="37"/>
      <c r="D20" s="37"/>
      <c r="E20" s="31" t="str">
        <f>'Rekapitulace stavby'!E14</f>
        <v>Vyplň údaj</v>
      </c>
      <c r="F20" s="25"/>
      <c r="G20" s="25"/>
      <c r="H20" s="25"/>
      <c r="I20" s="30" t="s">
        <v>35</v>
      </c>
      <c r="J20" s="31" t="str">
        <f>'Rekapitulace stavby'!AN14</f>
        <v>Vyplň údaj</v>
      </c>
      <c r="K20" s="37"/>
      <c r="L20" s="12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6.96" customHeight="1">
      <c r="A21" s="37"/>
      <c r="B21" s="38"/>
      <c r="C21" s="37"/>
      <c r="D21" s="37"/>
      <c r="E21" s="37"/>
      <c r="F21" s="37"/>
      <c r="G21" s="37"/>
      <c r="H21" s="37"/>
      <c r="I21" s="37"/>
      <c r="J21" s="37"/>
      <c r="K21" s="37"/>
      <c r="L21" s="12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12" customHeight="1">
      <c r="A22" s="37"/>
      <c r="B22" s="38"/>
      <c r="C22" s="37"/>
      <c r="D22" s="30" t="s">
        <v>39</v>
      </c>
      <c r="E22" s="37"/>
      <c r="F22" s="37"/>
      <c r="G22" s="37"/>
      <c r="H22" s="37"/>
      <c r="I22" s="30" t="s">
        <v>32</v>
      </c>
      <c r="J22" s="25" t="s">
        <v>40</v>
      </c>
      <c r="K22" s="37"/>
      <c r="L22" s="12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8" customHeight="1">
      <c r="A23" s="37"/>
      <c r="B23" s="38"/>
      <c r="C23" s="37"/>
      <c r="D23" s="37"/>
      <c r="E23" s="25" t="s">
        <v>41</v>
      </c>
      <c r="F23" s="37"/>
      <c r="G23" s="37"/>
      <c r="H23" s="37"/>
      <c r="I23" s="30" t="s">
        <v>35</v>
      </c>
      <c r="J23" s="25" t="s">
        <v>42</v>
      </c>
      <c r="K23" s="37"/>
      <c r="L23" s="12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6.96" customHeight="1">
      <c r="A24" s="37"/>
      <c r="B24" s="38"/>
      <c r="C24" s="37"/>
      <c r="D24" s="37"/>
      <c r="E24" s="37"/>
      <c r="F24" s="37"/>
      <c r="G24" s="37"/>
      <c r="H24" s="37"/>
      <c r="I24" s="37"/>
      <c r="J24" s="37"/>
      <c r="K24" s="37"/>
      <c r="L24" s="12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12" customHeight="1">
      <c r="A25" s="37"/>
      <c r="B25" s="38"/>
      <c r="C25" s="37"/>
      <c r="D25" s="30" t="s">
        <v>44</v>
      </c>
      <c r="E25" s="37"/>
      <c r="F25" s="37"/>
      <c r="G25" s="37"/>
      <c r="H25" s="37"/>
      <c r="I25" s="30" t="s">
        <v>32</v>
      </c>
      <c r="J25" s="25" t="str">
        <f>IF('Rekapitulace stavby'!AN19="","",'Rekapitulace stavby'!AN19)</f>
        <v/>
      </c>
      <c r="K25" s="37"/>
      <c r="L25" s="12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8" customHeight="1">
      <c r="A26" s="37"/>
      <c r="B26" s="38"/>
      <c r="C26" s="37"/>
      <c r="D26" s="37"/>
      <c r="E26" s="25" t="str">
        <f>IF('Rekapitulace stavby'!E20="","",'Rekapitulace stavby'!E20)</f>
        <v xml:space="preserve"> </v>
      </c>
      <c r="F26" s="37"/>
      <c r="G26" s="37"/>
      <c r="H26" s="37"/>
      <c r="I26" s="30" t="s">
        <v>35</v>
      </c>
      <c r="J26" s="25" t="str">
        <f>IF('Rekapitulace stavby'!AN20="","",'Rekapitulace stavby'!AN20)</f>
        <v/>
      </c>
      <c r="K26" s="37"/>
      <c r="L26" s="12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122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2" customFormat="1" ht="12" customHeight="1">
      <c r="A28" s="37"/>
      <c r="B28" s="38"/>
      <c r="C28" s="37"/>
      <c r="D28" s="30" t="s">
        <v>46</v>
      </c>
      <c r="E28" s="37"/>
      <c r="F28" s="37"/>
      <c r="G28" s="37"/>
      <c r="H28" s="37"/>
      <c r="I28" s="37"/>
      <c r="J28" s="37"/>
      <c r="K28" s="37"/>
      <c r="L28" s="12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8" customFormat="1" ht="16.5" customHeight="1">
      <c r="A29" s="123"/>
      <c r="B29" s="124"/>
      <c r="C29" s="123"/>
      <c r="D29" s="123"/>
      <c r="E29" s="35" t="s">
        <v>3</v>
      </c>
      <c r="F29" s="35"/>
      <c r="G29" s="35"/>
      <c r="H29" s="35"/>
      <c r="I29" s="123"/>
      <c r="J29" s="123"/>
      <c r="K29" s="123"/>
      <c r="L29" s="125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</row>
    <row r="30" s="2" customFormat="1" ht="6.96" customHeight="1">
      <c r="A30" s="37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12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3"/>
      <c r="E31" s="83"/>
      <c r="F31" s="83"/>
      <c r="G31" s="83"/>
      <c r="H31" s="83"/>
      <c r="I31" s="83"/>
      <c r="J31" s="83"/>
      <c r="K31" s="83"/>
      <c r="L31" s="12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26" t="s">
        <v>48</v>
      </c>
      <c r="E32" s="37"/>
      <c r="F32" s="37"/>
      <c r="G32" s="37"/>
      <c r="H32" s="37"/>
      <c r="I32" s="37"/>
      <c r="J32" s="89">
        <f>ROUND(J92, 2)</f>
        <v>0</v>
      </c>
      <c r="K32" s="37"/>
      <c r="L32" s="12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83"/>
      <c r="E33" s="83"/>
      <c r="F33" s="83"/>
      <c r="G33" s="83"/>
      <c r="H33" s="83"/>
      <c r="I33" s="83"/>
      <c r="J33" s="83"/>
      <c r="K33" s="83"/>
      <c r="L33" s="12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50</v>
      </c>
      <c r="G34" s="37"/>
      <c r="H34" s="37"/>
      <c r="I34" s="42" t="s">
        <v>49</v>
      </c>
      <c r="J34" s="42" t="s">
        <v>51</v>
      </c>
      <c r="K34" s="37"/>
      <c r="L34" s="12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27" t="s">
        <v>52</v>
      </c>
      <c r="E35" s="30" t="s">
        <v>53</v>
      </c>
      <c r="F35" s="128">
        <f>ROUND((SUM(BE92:BE357)),  2)</f>
        <v>0</v>
      </c>
      <c r="G35" s="37"/>
      <c r="H35" s="37"/>
      <c r="I35" s="129">
        <v>0.20999999999999999</v>
      </c>
      <c r="J35" s="128">
        <f>ROUND(((SUM(BE92:BE357))*I35),  2)</f>
        <v>0</v>
      </c>
      <c r="K35" s="37"/>
      <c r="L35" s="12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30" t="s">
        <v>54</v>
      </c>
      <c r="F36" s="128">
        <f>ROUND((SUM(BF92:BF357)),  2)</f>
        <v>0</v>
      </c>
      <c r="G36" s="37"/>
      <c r="H36" s="37"/>
      <c r="I36" s="129">
        <v>0.14999999999999999</v>
      </c>
      <c r="J36" s="128">
        <f>ROUND(((SUM(BF92:BF357))*I36),  2)</f>
        <v>0</v>
      </c>
      <c r="K36" s="37"/>
      <c r="L36" s="12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0" t="s">
        <v>55</v>
      </c>
      <c r="F37" s="128">
        <f>ROUND((SUM(BG92:BG357)),  2)</f>
        <v>0</v>
      </c>
      <c r="G37" s="37"/>
      <c r="H37" s="37"/>
      <c r="I37" s="129">
        <v>0.20999999999999999</v>
      </c>
      <c r="J37" s="128">
        <f>0</f>
        <v>0</v>
      </c>
      <c r="K37" s="37"/>
      <c r="L37" s="12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0" t="s">
        <v>56</v>
      </c>
      <c r="F38" s="128">
        <f>ROUND((SUM(BH92:BH357)),  2)</f>
        <v>0</v>
      </c>
      <c r="G38" s="37"/>
      <c r="H38" s="37"/>
      <c r="I38" s="129">
        <v>0.14999999999999999</v>
      </c>
      <c r="J38" s="128">
        <f>0</f>
        <v>0</v>
      </c>
      <c r="K38" s="37"/>
      <c r="L38" s="12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30" t="s">
        <v>57</v>
      </c>
      <c r="F39" s="128">
        <f>ROUND((SUM(BI92:BI357)),  2)</f>
        <v>0</v>
      </c>
      <c r="G39" s="37"/>
      <c r="H39" s="37"/>
      <c r="I39" s="129">
        <v>0</v>
      </c>
      <c r="J39" s="128">
        <f>0</f>
        <v>0</v>
      </c>
      <c r="K39" s="37"/>
      <c r="L39" s="12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12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0"/>
      <c r="D41" s="131" t="s">
        <v>58</v>
      </c>
      <c r="E41" s="75"/>
      <c r="F41" s="75"/>
      <c r="G41" s="132" t="s">
        <v>59</v>
      </c>
      <c r="H41" s="133" t="s">
        <v>60</v>
      </c>
      <c r="I41" s="75"/>
      <c r="J41" s="134">
        <f>SUM(J32:J39)</f>
        <v>0</v>
      </c>
      <c r="K41" s="135"/>
      <c r="L41" s="122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122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hidden="1" s="2" customFormat="1" ht="6.96" customHeight="1">
      <c r="A46" s="37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122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hidden="1" s="2" customFormat="1" ht="24.96" customHeight="1">
      <c r="A47" s="37"/>
      <c r="B47" s="38"/>
      <c r="C47" s="21" t="s">
        <v>130</v>
      </c>
      <c r="D47" s="37"/>
      <c r="E47" s="37"/>
      <c r="F47" s="37"/>
      <c r="G47" s="37"/>
      <c r="H47" s="37"/>
      <c r="I47" s="37"/>
      <c r="J47" s="37"/>
      <c r="K47" s="37"/>
      <c r="L47" s="122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hidden="1" s="2" customFormat="1" ht="6.96" customHeight="1">
      <c r="A48" s="37"/>
      <c r="B48" s="38"/>
      <c r="C48" s="37"/>
      <c r="D48" s="37"/>
      <c r="E48" s="37"/>
      <c r="F48" s="37"/>
      <c r="G48" s="37"/>
      <c r="H48" s="37"/>
      <c r="I48" s="37"/>
      <c r="J48" s="37"/>
      <c r="K48" s="37"/>
      <c r="L48" s="122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hidden="1" s="2" customFormat="1" ht="12" customHeight="1">
      <c r="A49" s="37"/>
      <c r="B49" s="38"/>
      <c r="C49" s="30" t="s">
        <v>17</v>
      </c>
      <c r="D49" s="37"/>
      <c r="E49" s="37"/>
      <c r="F49" s="37"/>
      <c r="G49" s="37"/>
      <c r="H49" s="37"/>
      <c r="I49" s="37"/>
      <c r="J49" s="37"/>
      <c r="K49" s="37"/>
      <c r="L49" s="122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hidden="1" s="2" customFormat="1" ht="26.25" customHeight="1">
      <c r="A50" s="37"/>
      <c r="B50" s="38"/>
      <c r="C50" s="37"/>
      <c r="D50" s="37"/>
      <c r="E50" s="121" t="str">
        <f>E7</f>
        <v>Nový Bydžov - rekonstrukce ul. Metličanská II. a III. etapa A (vlevo ve směru staničení)</v>
      </c>
      <c r="F50" s="30"/>
      <c r="G50" s="30"/>
      <c r="H50" s="30"/>
      <c r="I50" s="37"/>
      <c r="J50" s="37"/>
      <c r="K50" s="37"/>
      <c r="L50" s="122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idden="1" s="1" customFormat="1" ht="12" customHeight="1">
      <c r="B51" s="20"/>
      <c r="C51" s="30" t="s">
        <v>126</v>
      </c>
      <c r="L51" s="20"/>
    </row>
    <row r="52" hidden="1" s="2" customFormat="1" ht="16.5" customHeight="1">
      <c r="A52" s="37"/>
      <c r="B52" s="38"/>
      <c r="C52" s="37"/>
      <c r="D52" s="37"/>
      <c r="E52" s="121" t="s">
        <v>860</v>
      </c>
      <c r="F52" s="37"/>
      <c r="G52" s="37"/>
      <c r="H52" s="37"/>
      <c r="I52" s="37"/>
      <c r="J52" s="37"/>
      <c r="K52" s="37"/>
      <c r="L52" s="122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hidden="1" s="2" customFormat="1" ht="12" customHeight="1">
      <c r="A53" s="37"/>
      <c r="B53" s="38"/>
      <c r="C53" s="30" t="s">
        <v>128</v>
      </c>
      <c r="D53" s="37"/>
      <c r="E53" s="37"/>
      <c r="F53" s="37"/>
      <c r="G53" s="37"/>
      <c r="H53" s="37"/>
      <c r="I53" s="37"/>
      <c r="J53" s="37"/>
      <c r="K53" s="37"/>
      <c r="L53" s="122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hidden="1" s="2" customFormat="1" ht="16.5" customHeight="1">
      <c r="A54" s="37"/>
      <c r="B54" s="38"/>
      <c r="C54" s="37"/>
      <c r="D54" s="37"/>
      <c r="E54" s="61" t="str">
        <f>E11</f>
        <v>2021_27_03_b - b - návrh</v>
      </c>
      <c r="F54" s="37"/>
      <c r="G54" s="37"/>
      <c r="H54" s="37"/>
      <c r="I54" s="37"/>
      <c r="J54" s="37"/>
      <c r="K54" s="37"/>
      <c r="L54" s="122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hidden="1" s="2" customFormat="1" ht="6.96" customHeight="1">
      <c r="A55" s="37"/>
      <c r="B55" s="38"/>
      <c r="C55" s="37"/>
      <c r="D55" s="37"/>
      <c r="E55" s="37"/>
      <c r="F55" s="37"/>
      <c r="G55" s="37"/>
      <c r="H55" s="37"/>
      <c r="I55" s="37"/>
      <c r="J55" s="37"/>
      <c r="K55" s="37"/>
      <c r="L55" s="122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hidden="1" s="2" customFormat="1" ht="12" customHeight="1">
      <c r="A56" s="37"/>
      <c r="B56" s="38"/>
      <c r="C56" s="30" t="s">
        <v>23</v>
      </c>
      <c r="D56" s="37"/>
      <c r="E56" s="37"/>
      <c r="F56" s="25" t="str">
        <f>F14</f>
        <v>Nový Bydžov</v>
      </c>
      <c r="G56" s="37"/>
      <c r="H56" s="37"/>
      <c r="I56" s="30" t="s">
        <v>25</v>
      </c>
      <c r="J56" s="63" t="str">
        <f>IF(J14="","",J14)</f>
        <v>4. 10. 2021</v>
      </c>
      <c r="K56" s="37"/>
      <c r="L56" s="122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hidden="1" s="2" customFormat="1" ht="6.96" customHeight="1">
      <c r="A57" s="37"/>
      <c r="B57" s="38"/>
      <c r="C57" s="37"/>
      <c r="D57" s="37"/>
      <c r="E57" s="37"/>
      <c r="F57" s="37"/>
      <c r="G57" s="37"/>
      <c r="H57" s="37"/>
      <c r="I57" s="37"/>
      <c r="J57" s="37"/>
      <c r="K57" s="37"/>
      <c r="L57" s="122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hidden="1" s="2" customFormat="1" ht="15.15" customHeight="1">
      <c r="A58" s="37"/>
      <c r="B58" s="38"/>
      <c r="C58" s="30" t="s">
        <v>31</v>
      </c>
      <c r="D58" s="37"/>
      <c r="E58" s="37"/>
      <c r="F58" s="25" t="str">
        <f>E17</f>
        <v>Město Nový Bydžov</v>
      </c>
      <c r="G58" s="37"/>
      <c r="H58" s="37"/>
      <c r="I58" s="30" t="s">
        <v>39</v>
      </c>
      <c r="J58" s="35" t="str">
        <f>E23</f>
        <v>VIAPROJEKT s.r.o.</v>
      </c>
      <c r="K58" s="37"/>
      <c r="L58" s="122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hidden="1" s="2" customFormat="1" ht="15.15" customHeight="1">
      <c r="A59" s="37"/>
      <c r="B59" s="38"/>
      <c r="C59" s="30" t="s">
        <v>37</v>
      </c>
      <c r="D59" s="37"/>
      <c r="E59" s="37"/>
      <c r="F59" s="25" t="str">
        <f>IF(E20="","",E20)</f>
        <v>Vyplň údaj</v>
      </c>
      <c r="G59" s="37"/>
      <c r="H59" s="37"/>
      <c r="I59" s="30" t="s">
        <v>44</v>
      </c>
      <c r="J59" s="35" t="str">
        <f>E26</f>
        <v xml:space="preserve"> </v>
      </c>
      <c r="K59" s="37"/>
      <c r="L59" s="122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hidden="1" s="2" customFormat="1" ht="10.32" customHeight="1">
      <c r="A60" s="37"/>
      <c r="B60" s="38"/>
      <c r="C60" s="37"/>
      <c r="D60" s="37"/>
      <c r="E60" s="37"/>
      <c r="F60" s="37"/>
      <c r="G60" s="37"/>
      <c r="H60" s="37"/>
      <c r="I60" s="37"/>
      <c r="J60" s="37"/>
      <c r="K60" s="37"/>
      <c r="L60" s="122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hidden="1" s="2" customFormat="1" ht="29.28" customHeight="1">
      <c r="A61" s="37"/>
      <c r="B61" s="38"/>
      <c r="C61" s="136" t="s">
        <v>131</v>
      </c>
      <c r="D61" s="130"/>
      <c r="E61" s="130"/>
      <c r="F61" s="130"/>
      <c r="G61" s="130"/>
      <c r="H61" s="130"/>
      <c r="I61" s="130"/>
      <c r="J61" s="137" t="s">
        <v>132</v>
      </c>
      <c r="K61" s="130"/>
      <c r="L61" s="12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 s="2" customFormat="1" ht="10.32" customHeight="1">
      <c r="A62" s="37"/>
      <c r="B62" s="38"/>
      <c r="C62" s="37"/>
      <c r="D62" s="37"/>
      <c r="E62" s="37"/>
      <c r="F62" s="37"/>
      <c r="G62" s="37"/>
      <c r="H62" s="37"/>
      <c r="I62" s="37"/>
      <c r="J62" s="37"/>
      <c r="K62" s="37"/>
      <c r="L62" s="122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hidden="1" s="2" customFormat="1" ht="22.8" customHeight="1">
      <c r="A63" s="37"/>
      <c r="B63" s="38"/>
      <c r="C63" s="138" t="s">
        <v>80</v>
      </c>
      <c r="D63" s="37"/>
      <c r="E63" s="37"/>
      <c r="F63" s="37"/>
      <c r="G63" s="37"/>
      <c r="H63" s="37"/>
      <c r="I63" s="37"/>
      <c r="J63" s="89">
        <f>J92</f>
        <v>0</v>
      </c>
      <c r="K63" s="37"/>
      <c r="L63" s="122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7" t="s">
        <v>133</v>
      </c>
    </row>
    <row r="64" hidden="1" s="9" customFormat="1" ht="24.96" customHeight="1">
      <c r="A64" s="9"/>
      <c r="B64" s="139"/>
      <c r="C64" s="9"/>
      <c r="D64" s="140" t="s">
        <v>134</v>
      </c>
      <c r="E64" s="141"/>
      <c r="F64" s="141"/>
      <c r="G64" s="141"/>
      <c r="H64" s="141"/>
      <c r="I64" s="141"/>
      <c r="J64" s="142">
        <f>J93</f>
        <v>0</v>
      </c>
      <c r="K64" s="9"/>
      <c r="L64" s="13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hidden="1" s="10" customFormat="1" ht="19.92" customHeight="1">
      <c r="A65" s="10"/>
      <c r="B65" s="143"/>
      <c r="C65" s="10"/>
      <c r="D65" s="144" t="s">
        <v>135</v>
      </c>
      <c r="E65" s="145"/>
      <c r="F65" s="145"/>
      <c r="G65" s="145"/>
      <c r="H65" s="145"/>
      <c r="I65" s="145"/>
      <c r="J65" s="146">
        <f>J94</f>
        <v>0</v>
      </c>
      <c r="K65" s="10"/>
      <c r="L65" s="14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hidden="1" s="10" customFormat="1" ht="19.92" customHeight="1">
      <c r="A66" s="10"/>
      <c r="B66" s="143"/>
      <c r="C66" s="10"/>
      <c r="D66" s="144" t="s">
        <v>339</v>
      </c>
      <c r="E66" s="145"/>
      <c r="F66" s="145"/>
      <c r="G66" s="145"/>
      <c r="H66" s="145"/>
      <c r="I66" s="145"/>
      <c r="J66" s="146">
        <f>J210</f>
        <v>0</v>
      </c>
      <c r="K66" s="10"/>
      <c r="L66" s="14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hidden="1" s="10" customFormat="1" ht="19.92" customHeight="1">
      <c r="A67" s="10"/>
      <c r="B67" s="143"/>
      <c r="C67" s="10"/>
      <c r="D67" s="144" t="s">
        <v>340</v>
      </c>
      <c r="E67" s="145"/>
      <c r="F67" s="145"/>
      <c r="G67" s="145"/>
      <c r="H67" s="145"/>
      <c r="I67" s="145"/>
      <c r="J67" s="146">
        <f>J221</f>
        <v>0</v>
      </c>
      <c r="K67" s="10"/>
      <c r="L67" s="14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hidden="1" s="10" customFormat="1" ht="19.92" customHeight="1">
      <c r="A68" s="10"/>
      <c r="B68" s="143"/>
      <c r="C68" s="10"/>
      <c r="D68" s="144" t="s">
        <v>341</v>
      </c>
      <c r="E68" s="145"/>
      <c r="F68" s="145"/>
      <c r="G68" s="145"/>
      <c r="H68" s="145"/>
      <c r="I68" s="145"/>
      <c r="J68" s="146">
        <f>J302</f>
        <v>0</v>
      </c>
      <c r="K68" s="10"/>
      <c r="L68" s="14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hidden="1" s="10" customFormat="1" ht="19.92" customHeight="1">
      <c r="A69" s="10"/>
      <c r="B69" s="143"/>
      <c r="C69" s="10"/>
      <c r="D69" s="144" t="s">
        <v>342</v>
      </c>
      <c r="E69" s="145"/>
      <c r="F69" s="145"/>
      <c r="G69" s="145"/>
      <c r="H69" s="145"/>
      <c r="I69" s="145"/>
      <c r="J69" s="146">
        <f>J307</f>
        <v>0</v>
      </c>
      <c r="K69" s="10"/>
      <c r="L69" s="14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hidden="1" s="10" customFormat="1" ht="19.92" customHeight="1">
      <c r="A70" s="10"/>
      <c r="B70" s="143"/>
      <c r="C70" s="10"/>
      <c r="D70" s="144" t="s">
        <v>343</v>
      </c>
      <c r="E70" s="145"/>
      <c r="F70" s="145"/>
      <c r="G70" s="145"/>
      <c r="H70" s="145"/>
      <c r="I70" s="145"/>
      <c r="J70" s="146">
        <f>J353</f>
        <v>0</v>
      </c>
      <c r="K70" s="10"/>
      <c r="L70" s="14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hidden="1" s="2" customFormat="1" ht="21.84" customHeight="1">
      <c r="A71" s="37"/>
      <c r="B71" s="38"/>
      <c r="C71" s="37"/>
      <c r="D71" s="37"/>
      <c r="E71" s="37"/>
      <c r="F71" s="37"/>
      <c r="G71" s="37"/>
      <c r="H71" s="37"/>
      <c r="I71" s="37"/>
      <c r="J71" s="37"/>
      <c r="K71" s="37"/>
      <c r="L71" s="122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hidden="1" s="2" customFormat="1" ht="6.96" customHeight="1">
      <c r="A72" s="37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122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hidden="1"/>
    <row r="74" hidden="1"/>
    <row r="75" hidden="1"/>
    <row r="76" s="2" customFormat="1" ht="6.96" customHeight="1">
      <c r="A76" s="37"/>
      <c r="B76" s="56"/>
      <c r="C76" s="57"/>
      <c r="D76" s="57"/>
      <c r="E76" s="57"/>
      <c r="F76" s="57"/>
      <c r="G76" s="57"/>
      <c r="H76" s="57"/>
      <c r="I76" s="57"/>
      <c r="J76" s="57"/>
      <c r="K76" s="57"/>
      <c r="L76" s="12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24.96" customHeight="1">
      <c r="A77" s="37"/>
      <c r="B77" s="38"/>
      <c r="C77" s="21" t="s">
        <v>137</v>
      </c>
      <c r="D77" s="37"/>
      <c r="E77" s="37"/>
      <c r="F77" s="37"/>
      <c r="G77" s="37"/>
      <c r="H77" s="37"/>
      <c r="I77" s="37"/>
      <c r="J77" s="37"/>
      <c r="K77" s="37"/>
      <c r="L77" s="12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6.96" customHeight="1">
      <c r="A78" s="37"/>
      <c r="B78" s="38"/>
      <c r="C78" s="37"/>
      <c r="D78" s="37"/>
      <c r="E78" s="37"/>
      <c r="F78" s="37"/>
      <c r="G78" s="37"/>
      <c r="H78" s="37"/>
      <c r="I78" s="37"/>
      <c r="J78" s="37"/>
      <c r="K78" s="37"/>
      <c r="L78" s="122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2" customHeight="1">
      <c r="A79" s="37"/>
      <c r="B79" s="38"/>
      <c r="C79" s="30" t="s">
        <v>17</v>
      </c>
      <c r="D79" s="37"/>
      <c r="E79" s="37"/>
      <c r="F79" s="37"/>
      <c r="G79" s="37"/>
      <c r="H79" s="37"/>
      <c r="I79" s="37"/>
      <c r="J79" s="37"/>
      <c r="K79" s="37"/>
      <c r="L79" s="122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26.25" customHeight="1">
      <c r="A80" s="37"/>
      <c r="B80" s="38"/>
      <c r="C80" s="37"/>
      <c r="D80" s="37"/>
      <c r="E80" s="121" t="str">
        <f>E7</f>
        <v>Nový Bydžov - rekonstrukce ul. Metličanská II. a III. etapa A (vlevo ve směru staničení)</v>
      </c>
      <c r="F80" s="30"/>
      <c r="G80" s="30"/>
      <c r="H80" s="30"/>
      <c r="I80" s="37"/>
      <c r="J80" s="37"/>
      <c r="K80" s="37"/>
      <c r="L80" s="122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1" customFormat="1" ht="12" customHeight="1">
      <c r="B81" s="20"/>
      <c r="C81" s="30" t="s">
        <v>126</v>
      </c>
      <c r="L81" s="20"/>
    </row>
    <row r="82" s="2" customFormat="1" ht="16.5" customHeight="1">
      <c r="A82" s="37"/>
      <c r="B82" s="38"/>
      <c r="C82" s="37"/>
      <c r="D82" s="37"/>
      <c r="E82" s="121" t="s">
        <v>860</v>
      </c>
      <c r="F82" s="37"/>
      <c r="G82" s="37"/>
      <c r="H82" s="37"/>
      <c r="I82" s="37"/>
      <c r="J82" s="37"/>
      <c r="K82" s="37"/>
      <c r="L82" s="12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12" customHeight="1">
      <c r="A83" s="37"/>
      <c r="B83" s="38"/>
      <c r="C83" s="30" t="s">
        <v>128</v>
      </c>
      <c r="D83" s="37"/>
      <c r="E83" s="37"/>
      <c r="F83" s="37"/>
      <c r="G83" s="37"/>
      <c r="H83" s="37"/>
      <c r="I83" s="37"/>
      <c r="J83" s="37"/>
      <c r="K83" s="37"/>
      <c r="L83" s="12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6.5" customHeight="1">
      <c r="A84" s="37"/>
      <c r="B84" s="38"/>
      <c r="C84" s="37"/>
      <c r="D84" s="37"/>
      <c r="E84" s="61" t="str">
        <f>E11</f>
        <v>2021_27_03_b - b - návrh</v>
      </c>
      <c r="F84" s="37"/>
      <c r="G84" s="37"/>
      <c r="H84" s="37"/>
      <c r="I84" s="37"/>
      <c r="J84" s="37"/>
      <c r="K84" s="37"/>
      <c r="L84" s="12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6.96" customHeight="1">
      <c r="A85" s="37"/>
      <c r="B85" s="38"/>
      <c r="C85" s="37"/>
      <c r="D85" s="37"/>
      <c r="E85" s="37"/>
      <c r="F85" s="37"/>
      <c r="G85" s="37"/>
      <c r="H85" s="37"/>
      <c r="I85" s="37"/>
      <c r="J85" s="37"/>
      <c r="K85" s="37"/>
      <c r="L85" s="12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0" t="s">
        <v>23</v>
      </c>
      <c r="D86" s="37"/>
      <c r="E86" s="37"/>
      <c r="F86" s="25" t="str">
        <f>F14</f>
        <v>Nový Bydžov</v>
      </c>
      <c r="G86" s="37"/>
      <c r="H86" s="37"/>
      <c r="I86" s="30" t="s">
        <v>25</v>
      </c>
      <c r="J86" s="63" t="str">
        <f>IF(J14="","",J14)</f>
        <v>4. 10. 2021</v>
      </c>
      <c r="K86" s="37"/>
      <c r="L86" s="12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6.96" customHeight="1">
      <c r="A87" s="37"/>
      <c r="B87" s="38"/>
      <c r="C87" s="37"/>
      <c r="D87" s="37"/>
      <c r="E87" s="37"/>
      <c r="F87" s="37"/>
      <c r="G87" s="37"/>
      <c r="H87" s="37"/>
      <c r="I87" s="37"/>
      <c r="J87" s="37"/>
      <c r="K87" s="37"/>
      <c r="L87" s="12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15.15" customHeight="1">
      <c r="A88" s="37"/>
      <c r="B88" s="38"/>
      <c r="C88" s="30" t="s">
        <v>31</v>
      </c>
      <c r="D88" s="37"/>
      <c r="E88" s="37"/>
      <c r="F88" s="25" t="str">
        <f>E17</f>
        <v>Město Nový Bydžov</v>
      </c>
      <c r="G88" s="37"/>
      <c r="H88" s="37"/>
      <c r="I88" s="30" t="s">
        <v>39</v>
      </c>
      <c r="J88" s="35" t="str">
        <f>E23</f>
        <v>VIAPROJEKT s.r.o.</v>
      </c>
      <c r="K88" s="37"/>
      <c r="L88" s="12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5.15" customHeight="1">
      <c r="A89" s="37"/>
      <c r="B89" s="38"/>
      <c r="C89" s="30" t="s">
        <v>37</v>
      </c>
      <c r="D89" s="37"/>
      <c r="E89" s="37"/>
      <c r="F89" s="25" t="str">
        <f>IF(E20="","",E20)</f>
        <v>Vyplň údaj</v>
      </c>
      <c r="G89" s="37"/>
      <c r="H89" s="37"/>
      <c r="I89" s="30" t="s">
        <v>44</v>
      </c>
      <c r="J89" s="35" t="str">
        <f>E26</f>
        <v xml:space="preserve"> </v>
      </c>
      <c r="K89" s="37"/>
      <c r="L89" s="12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0.32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12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11" customFormat="1" ht="29.28" customHeight="1">
      <c r="A91" s="147"/>
      <c r="B91" s="148"/>
      <c r="C91" s="149" t="s">
        <v>138</v>
      </c>
      <c r="D91" s="150" t="s">
        <v>67</v>
      </c>
      <c r="E91" s="150" t="s">
        <v>63</v>
      </c>
      <c r="F91" s="150" t="s">
        <v>64</v>
      </c>
      <c r="G91" s="150" t="s">
        <v>139</v>
      </c>
      <c r="H91" s="150" t="s">
        <v>140</v>
      </c>
      <c r="I91" s="150" t="s">
        <v>141</v>
      </c>
      <c r="J91" s="151" t="s">
        <v>132</v>
      </c>
      <c r="K91" s="152" t="s">
        <v>142</v>
      </c>
      <c r="L91" s="153"/>
      <c r="M91" s="79" t="s">
        <v>3</v>
      </c>
      <c r="N91" s="80" t="s">
        <v>52</v>
      </c>
      <c r="O91" s="80" t="s">
        <v>143</v>
      </c>
      <c r="P91" s="80" t="s">
        <v>144</v>
      </c>
      <c r="Q91" s="80" t="s">
        <v>145</v>
      </c>
      <c r="R91" s="80" t="s">
        <v>146</v>
      </c>
      <c r="S91" s="80" t="s">
        <v>147</v>
      </c>
      <c r="T91" s="81" t="s">
        <v>148</v>
      </c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</row>
    <row r="92" s="2" customFormat="1" ht="22.8" customHeight="1">
      <c r="A92" s="37"/>
      <c r="B92" s="38"/>
      <c r="C92" s="86" t="s">
        <v>149</v>
      </c>
      <c r="D92" s="37"/>
      <c r="E92" s="37"/>
      <c r="F92" s="37"/>
      <c r="G92" s="37"/>
      <c r="H92" s="37"/>
      <c r="I92" s="37"/>
      <c r="J92" s="154">
        <f>BK92</f>
        <v>0</v>
      </c>
      <c r="K92" s="37"/>
      <c r="L92" s="38"/>
      <c r="M92" s="82"/>
      <c r="N92" s="67"/>
      <c r="O92" s="83"/>
      <c r="P92" s="155">
        <f>P93</f>
        <v>0</v>
      </c>
      <c r="Q92" s="83"/>
      <c r="R92" s="155">
        <f>R93</f>
        <v>16.93149</v>
      </c>
      <c r="S92" s="83"/>
      <c r="T92" s="156">
        <f>T93</f>
        <v>2.3700000000000001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T92" s="17" t="s">
        <v>81</v>
      </c>
      <c r="AU92" s="17" t="s">
        <v>133</v>
      </c>
      <c r="BK92" s="157">
        <f>BK93</f>
        <v>0</v>
      </c>
    </row>
    <row r="93" s="12" customFormat="1" ht="25.92" customHeight="1">
      <c r="A93" s="12"/>
      <c r="B93" s="158"/>
      <c r="C93" s="12"/>
      <c r="D93" s="159" t="s">
        <v>81</v>
      </c>
      <c r="E93" s="160" t="s">
        <v>150</v>
      </c>
      <c r="F93" s="160" t="s">
        <v>151</v>
      </c>
      <c r="G93" s="12"/>
      <c r="H93" s="12"/>
      <c r="I93" s="161"/>
      <c r="J93" s="162">
        <f>BK93</f>
        <v>0</v>
      </c>
      <c r="K93" s="12"/>
      <c r="L93" s="158"/>
      <c r="M93" s="163"/>
      <c r="N93" s="164"/>
      <c r="O93" s="164"/>
      <c r="P93" s="165">
        <f>P94+P210+P221+P302+P307+P353</f>
        <v>0</v>
      </c>
      <c r="Q93" s="164"/>
      <c r="R93" s="165">
        <f>R94+R210+R221+R302+R307+R353</f>
        <v>16.93149</v>
      </c>
      <c r="S93" s="164"/>
      <c r="T93" s="166">
        <f>T94+T210+T221+T302+T307+T353</f>
        <v>2.3700000000000001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59" t="s">
        <v>89</v>
      </c>
      <c r="AT93" s="167" t="s">
        <v>81</v>
      </c>
      <c r="AU93" s="167" t="s">
        <v>82</v>
      </c>
      <c r="AY93" s="159" t="s">
        <v>152</v>
      </c>
      <c r="BK93" s="168">
        <f>BK94+BK210+BK221+BK302+BK307+BK353</f>
        <v>0</v>
      </c>
    </row>
    <row r="94" s="12" customFormat="1" ht="22.8" customHeight="1">
      <c r="A94" s="12"/>
      <c r="B94" s="158"/>
      <c r="C94" s="12"/>
      <c r="D94" s="159" t="s">
        <v>81</v>
      </c>
      <c r="E94" s="169" t="s">
        <v>89</v>
      </c>
      <c r="F94" s="169" t="s">
        <v>153</v>
      </c>
      <c r="G94" s="12"/>
      <c r="H94" s="12"/>
      <c r="I94" s="161"/>
      <c r="J94" s="170">
        <f>BK94</f>
        <v>0</v>
      </c>
      <c r="K94" s="12"/>
      <c r="L94" s="158"/>
      <c r="M94" s="163"/>
      <c r="N94" s="164"/>
      <c r="O94" s="164"/>
      <c r="P94" s="165">
        <f>SUM(P95:P209)</f>
        <v>0</v>
      </c>
      <c r="Q94" s="164"/>
      <c r="R94" s="165">
        <f>SUM(R95:R209)</f>
        <v>0.0035540000000000007</v>
      </c>
      <c r="S94" s="164"/>
      <c r="T94" s="166">
        <f>SUM(T95:T209)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159" t="s">
        <v>89</v>
      </c>
      <c r="AT94" s="167" t="s">
        <v>81</v>
      </c>
      <c r="AU94" s="167" t="s">
        <v>89</v>
      </c>
      <c r="AY94" s="159" t="s">
        <v>152</v>
      </c>
      <c r="BK94" s="168">
        <f>SUM(BK95:BK209)</f>
        <v>0</v>
      </c>
    </row>
    <row r="95" s="2" customFormat="1" ht="33" customHeight="1">
      <c r="A95" s="37"/>
      <c r="B95" s="171"/>
      <c r="C95" s="172" t="s">
        <v>89</v>
      </c>
      <c r="D95" s="172" t="s">
        <v>154</v>
      </c>
      <c r="E95" s="173" t="s">
        <v>995</v>
      </c>
      <c r="F95" s="174" t="s">
        <v>996</v>
      </c>
      <c r="G95" s="175" t="s">
        <v>251</v>
      </c>
      <c r="H95" s="176">
        <v>11.630000000000001</v>
      </c>
      <c r="I95" s="177"/>
      <c r="J95" s="178">
        <f>ROUND(I95*H95,2)</f>
        <v>0</v>
      </c>
      <c r="K95" s="179"/>
      <c r="L95" s="38"/>
      <c r="M95" s="180" t="s">
        <v>3</v>
      </c>
      <c r="N95" s="181" t="s">
        <v>53</v>
      </c>
      <c r="O95" s="71"/>
      <c r="P95" s="182">
        <f>O95*H95</f>
        <v>0</v>
      </c>
      <c r="Q95" s="182">
        <v>0</v>
      </c>
      <c r="R95" s="182">
        <f>Q95*H95</f>
        <v>0</v>
      </c>
      <c r="S95" s="182">
        <v>0</v>
      </c>
      <c r="T95" s="183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4" t="s">
        <v>158</v>
      </c>
      <c r="AT95" s="184" t="s">
        <v>154</v>
      </c>
      <c r="AU95" s="184" t="s">
        <v>22</v>
      </c>
      <c r="AY95" s="17" t="s">
        <v>152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7" t="s">
        <v>89</v>
      </c>
      <c r="BK95" s="185">
        <f>ROUND(I95*H95,2)</f>
        <v>0</v>
      </c>
      <c r="BL95" s="17" t="s">
        <v>158</v>
      </c>
      <c r="BM95" s="184" t="s">
        <v>997</v>
      </c>
    </row>
    <row r="96" s="2" customFormat="1">
      <c r="A96" s="37"/>
      <c r="B96" s="38"/>
      <c r="C96" s="37"/>
      <c r="D96" s="186" t="s">
        <v>160</v>
      </c>
      <c r="E96" s="37"/>
      <c r="F96" s="187" t="s">
        <v>998</v>
      </c>
      <c r="G96" s="37"/>
      <c r="H96" s="37"/>
      <c r="I96" s="188"/>
      <c r="J96" s="37"/>
      <c r="K96" s="37"/>
      <c r="L96" s="38"/>
      <c r="M96" s="189"/>
      <c r="N96" s="190"/>
      <c r="O96" s="71"/>
      <c r="P96" s="71"/>
      <c r="Q96" s="71"/>
      <c r="R96" s="71"/>
      <c r="S96" s="71"/>
      <c r="T96" s="72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T96" s="17" t="s">
        <v>160</v>
      </c>
      <c r="AU96" s="17" t="s">
        <v>22</v>
      </c>
    </row>
    <row r="97" s="2" customFormat="1">
      <c r="A97" s="37"/>
      <c r="B97" s="38"/>
      <c r="C97" s="37"/>
      <c r="D97" s="191" t="s">
        <v>162</v>
      </c>
      <c r="E97" s="37"/>
      <c r="F97" s="192" t="s">
        <v>999</v>
      </c>
      <c r="G97" s="37"/>
      <c r="H97" s="37"/>
      <c r="I97" s="188"/>
      <c r="J97" s="37"/>
      <c r="K97" s="37"/>
      <c r="L97" s="38"/>
      <c r="M97" s="189"/>
      <c r="N97" s="190"/>
      <c r="O97" s="71"/>
      <c r="P97" s="71"/>
      <c r="Q97" s="71"/>
      <c r="R97" s="71"/>
      <c r="S97" s="71"/>
      <c r="T97" s="72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T97" s="17" t="s">
        <v>162</v>
      </c>
      <c r="AU97" s="17" t="s">
        <v>22</v>
      </c>
    </row>
    <row r="98" s="13" customFormat="1">
      <c r="A98" s="13"/>
      <c r="B98" s="193"/>
      <c r="C98" s="13"/>
      <c r="D98" s="191" t="s">
        <v>164</v>
      </c>
      <c r="E98" s="194" t="s">
        <v>3</v>
      </c>
      <c r="F98" s="195" t="s">
        <v>1000</v>
      </c>
      <c r="G98" s="13"/>
      <c r="H98" s="196">
        <v>11.630000000000001</v>
      </c>
      <c r="I98" s="197"/>
      <c r="J98" s="13"/>
      <c r="K98" s="13"/>
      <c r="L98" s="193"/>
      <c r="M98" s="198"/>
      <c r="N98" s="199"/>
      <c r="O98" s="199"/>
      <c r="P98" s="199"/>
      <c r="Q98" s="199"/>
      <c r="R98" s="199"/>
      <c r="S98" s="199"/>
      <c r="T98" s="200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194" t="s">
        <v>164</v>
      </c>
      <c r="AU98" s="194" t="s">
        <v>22</v>
      </c>
      <c r="AV98" s="13" t="s">
        <v>22</v>
      </c>
      <c r="AW98" s="13" t="s">
        <v>43</v>
      </c>
      <c r="AX98" s="13" t="s">
        <v>82</v>
      </c>
      <c r="AY98" s="194" t="s">
        <v>152</v>
      </c>
    </row>
    <row r="99" s="14" customFormat="1">
      <c r="A99" s="14"/>
      <c r="B99" s="201"/>
      <c r="C99" s="14"/>
      <c r="D99" s="191" t="s">
        <v>164</v>
      </c>
      <c r="E99" s="202" t="s">
        <v>3</v>
      </c>
      <c r="F99" s="203" t="s">
        <v>166</v>
      </c>
      <c r="G99" s="14"/>
      <c r="H99" s="204">
        <v>11.630000000000001</v>
      </c>
      <c r="I99" s="205"/>
      <c r="J99" s="14"/>
      <c r="K99" s="14"/>
      <c r="L99" s="201"/>
      <c r="M99" s="206"/>
      <c r="N99" s="207"/>
      <c r="O99" s="207"/>
      <c r="P99" s="207"/>
      <c r="Q99" s="207"/>
      <c r="R99" s="207"/>
      <c r="S99" s="207"/>
      <c r="T99" s="208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02" t="s">
        <v>164</v>
      </c>
      <c r="AU99" s="202" t="s">
        <v>22</v>
      </c>
      <c r="AV99" s="14" t="s">
        <v>158</v>
      </c>
      <c r="AW99" s="14" t="s">
        <v>43</v>
      </c>
      <c r="AX99" s="14" t="s">
        <v>89</v>
      </c>
      <c r="AY99" s="202" t="s">
        <v>152</v>
      </c>
    </row>
    <row r="100" s="2" customFormat="1" ht="37.8" customHeight="1">
      <c r="A100" s="37"/>
      <c r="B100" s="171"/>
      <c r="C100" s="172" t="s">
        <v>22</v>
      </c>
      <c r="D100" s="172" t="s">
        <v>154</v>
      </c>
      <c r="E100" s="173" t="s">
        <v>1001</v>
      </c>
      <c r="F100" s="174" t="s">
        <v>1002</v>
      </c>
      <c r="G100" s="175" t="s">
        <v>251</v>
      </c>
      <c r="H100" s="176">
        <v>22.800000000000001</v>
      </c>
      <c r="I100" s="177"/>
      <c r="J100" s="178">
        <f>ROUND(I100*H100,2)</f>
        <v>0</v>
      </c>
      <c r="K100" s="179"/>
      <c r="L100" s="38"/>
      <c r="M100" s="180" t="s">
        <v>3</v>
      </c>
      <c r="N100" s="181" t="s">
        <v>53</v>
      </c>
      <c r="O100" s="71"/>
      <c r="P100" s="182">
        <f>O100*H100</f>
        <v>0</v>
      </c>
      <c r="Q100" s="182">
        <v>0</v>
      </c>
      <c r="R100" s="182">
        <f>Q100*H100</f>
        <v>0</v>
      </c>
      <c r="S100" s="182">
        <v>0</v>
      </c>
      <c r="T100" s="183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4" t="s">
        <v>158</v>
      </c>
      <c r="AT100" s="184" t="s">
        <v>154</v>
      </c>
      <c r="AU100" s="184" t="s">
        <v>22</v>
      </c>
      <c r="AY100" s="17" t="s">
        <v>152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17" t="s">
        <v>89</v>
      </c>
      <c r="BK100" s="185">
        <f>ROUND(I100*H100,2)</f>
        <v>0</v>
      </c>
      <c r="BL100" s="17" t="s">
        <v>158</v>
      </c>
      <c r="BM100" s="184" t="s">
        <v>1003</v>
      </c>
    </row>
    <row r="101" s="2" customFormat="1">
      <c r="A101" s="37"/>
      <c r="B101" s="38"/>
      <c r="C101" s="37"/>
      <c r="D101" s="186" t="s">
        <v>160</v>
      </c>
      <c r="E101" s="37"/>
      <c r="F101" s="187" t="s">
        <v>1004</v>
      </c>
      <c r="G101" s="37"/>
      <c r="H101" s="37"/>
      <c r="I101" s="188"/>
      <c r="J101" s="37"/>
      <c r="K101" s="37"/>
      <c r="L101" s="38"/>
      <c r="M101" s="189"/>
      <c r="N101" s="190"/>
      <c r="O101" s="71"/>
      <c r="P101" s="71"/>
      <c r="Q101" s="71"/>
      <c r="R101" s="71"/>
      <c r="S101" s="71"/>
      <c r="T101" s="72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T101" s="17" t="s">
        <v>160</v>
      </c>
      <c r="AU101" s="17" t="s">
        <v>22</v>
      </c>
    </row>
    <row r="102" s="2" customFormat="1">
      <c r="A102" s="37"/>
      <c r="B102" s="38"/>
      <c r="C102" s="37"/>
      <c r="D102" s="191" t="s">
        <v>162</v>
      </c>
      <c r="E102" s="37"/>
      <c r="F102" s="192" t="s">
        <v>1005</v>
      </c>
      <c r="G102" s="37"/>
      <c r="H102" s="37"/>
      <c r="I102" s="188"/>
      <c r="J102" s="37"/>
      <c r="K102" s="37"/>
      <c r="L102" s="38"/>
      <c r="M102" s="189"/>
      <c r="N102" s="190"/>
      <c r="O102" s="71"/>
      <c r="P102" s="71"/>
      <c r="Q102" s="71"/>
      <c r="R102" s="71"/>
      <c r="S102" s="71"/>
      <c r="T102" s="72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7" t="s">
        <v>162</v>
      </c>
      <c r="AU102" s="17" t="s">
        <v>22</v>
      </c>
    </row>
    <row r="103" s="13" customFormat="1">
      <c r="A103" s="13"/>
      <c r="B103" s="193"/>
      <c r="C103" s="13"/>
      <c r="D103" s="191" t="s">
        <v>164</v>
      </c>
      <c r="E103" s="194" t="s">
        <v>3</v>
      </c>
      <c r="F103" s="195" t="s">
        <v>1006</v>
      </c>
      <c r="G103" s="13"/>
      <c r="H103" s="196">
        <v>22.800000000000001</v>
      </c>
      <c r="I103" s="197"/>
      <c r="J103" s="13"/>
      <c r="K103" s="13"/>
      <c r="L103" s="193"/>
      <c r="M103" s="198"/>
      <c r="N103" s="199"/>
      <c r="O103" s="199"/>
      <c r="P103" s="199"/>
      <c r="Q103" s="199"/>
      <c r="R103" s="199"/>
      <c r="S103" s="199"/>
      <c r="T103" s="200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194" t="s">
        <v>164</v>
      </c>
      <c r="AU103" s="194" t="s">
        <v>22</v>
      </c>
      <c r="AV103" s="13" t="s">
        <v>22</v>
      </c>
      <c r="AW103" s="13" t="s">
        <v>43</v>
      </c>
      <c r="AX103" s="13" t="s">
        <v>82</v>
      </c>
      <c r="AY103" s="194" t="s">
        <v>152</v>
      </c>
    </row>
    <row r="104" s="14" customFormat="1">
      <c r="A104" s="14"/>
      <c r="B104" s="201"/>
      <c r="C104" s="14"/>
      <c r="D104" s="191" t="s">
        <v>164</v>
      </c>
      <c r="E104" s="202" t="s">
        <v>3</v>
      </c>
      <c r="F104" s="203" t="s">
        <v>166</v>
      </c>
      <c r="G104" s="14"/>
      <c r="H104" s="204">
        <v>22.800000000000001</v>
      </c>
      <c r="I104" s="205"/>
      <c r="J104" s="14"/>
      <c r="K104" s="14"/>
      <c r="L104" s="201"/>
      <c r="M104" s="206"/>
      <c r="N104" s="207"/>
      <c r="O104" s="207"/>
      <c r="P104" s="207"/>
      <c r="Q104" s="207"/>
      <c r="R104" s="207"/>
      <c r="S104" s="207"/>
      <c r="T104" s="20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02" t="s">
        <v>164</v>
      </c>
      <c r="AU104" s="202" t="s">
        <v>22</v>
      </c>
      <c r="AV104" s="14" t="s">
        <v>158</v>
      </c>
      <c r="AW104" s="14" t="s">
        <v>43</v>
      </c>
      <c r="AX104" s="14" t="s">
        <v>89</v>
      </c>
      <c r="AY104" s="202" t="s">
        <v>152</v>
      </c>
    </row>
    <row r="105" s="2" customFormat="1" ht="33" customHeight="1">
      <c r="A105" s="37"/>
      <c r="B105" s="171"/>
      <c r="C105" s="172" t="s">
        <v>170</v>
      </c>
      <c r="D105" s="172" t="s">
        <v>154</v>
      </c>
      <c r="E105" s="173" t="s">
        <v>352</v>
      </c>
      <c r="F105" s="174" t="s">
        <v>353</v>
      </c>
      <c r="G105" s="175" t="s">
        <v>251</v>
      </c>
      <c r="H105" s="176">
        <v>2</v>
      </c>
      <c r="I105" s="177"/>
      <c r="J105" s="178">
        <f>ROUND(I105*H105,2)</f>
        <v>0</v>
      </c>
      <c r="K105" s="179"/>
      <c r="L105" s="38"/>
      <c r="M105" s="180" t="s">
        <v>3</v>
      </c>
      <c r="N105" s="181" t="s">
        <v>53</v>
      </c>
      <c r="O105" s="71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4" t="s">
        <v>158</v>
      </c>
      <c r="AT105" s="184" t="s">
        <v>154</v>
      </c>
      <c r="AU105" s="184" t="s">
        <v>22</v>
      </c>
      <c r="AY105" s="17" t="s">
        <v>152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7" t="s">
        <v>89</v>
      </c>
      <c r="BK105" s="185">
        <f>ROUND(I105*H105,2)</f>
        <v>0</v>
      </c>
      <c r="BL105" s="17" t="s">
        <v>158</v>
      </c>
      <c r="BM105" s="184" t="s">
        <v>1007</v>
      </c>
    </row>
    <row r="106" s="2" customFormat="1">
      <c r="A106" s="37"/>
      <c r="B106" s="38"/>
      <c r="C106" s="37"/>
      <c r="D106" s="186" t="s">
        <v>160</v>
      </c>
      <c r="E106" s="37"/>
      <c r="F106" s="187" t="s">
        <v>355</v>
      </c>
      <c r="G106" s="37"/>
      <c r="H106" s="37"/>
      <c r="I106" s="188"/>
      <c r="J106" s="37"/>
      <c r="K106" s="37"/>
      <c r="L106" s="38"/>
      <c r="M106" s="189"/>
      <c r="N106" s="190"/>
      <c r="O106" s="71"/>
      <c r="P106" s="71"/>
      <c r="Q106" s="71"/>
      <c r="R106" s="71"/>
      <c r="S106" s="71"/>
      <c r="T106" s="72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7" t="s">
        <v>160</v>
      </c>
      <c r="AU106" s="17" t="s">
        <v>22</v>
      </c>
    </row>
    <row r="107" s="2" customFormat="1">
      <c r="A107" s="37"/>
      <c r="B107" s="38"/>
      <c r="C107" s="37"/>
      <c r="D107" s="191" t="s">
        <v>162</v>
      </c>
      <c r="E107" s="37"/>
      <c r="F107" s="192" t="s">
        <v>1008</v>
      </c>
      <c r="G107" s="37"/>
      <c r="H107" s="37"/>
      <c r="I107" s="188"/>
      <c r="J107" s="37"/>
      <c r="K107" s="37"/>
      <c r="L107" s="38"/>
      <c r="M107" s="189"/>
      <c r="N107" s="190"/>
      <c r="O107" s="71"/>
      <c r="P107" s="71"/>
      <c r="Q107" s="71"/>
      <c r="R107" s="71"/>
      <c r="S107" s="71"/>
      <c r="T107" s="72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T107" s="17" t="s">
        <v>162</v>
      </c>
      <c r="AU107" s="17" t="s">
        <v>22</v>
      </c>
    </row>
    <row r="108" s="13" customFormat="1">
      <c r="A108" s="13"/>
      <c r="B108" s="193"/>
      <c r="C108" s="13"/>
      <c r="D108" s="191" t="s">
        <v>164</v>
      </c>
      <c r="E108" s="194" t="s">
        <v>3</v>
      </c>
      <c r="F108" s="195" t="s">
        <v>22</v>
      </c>
      <c r="G108" s="13"/>
      <c r="H108" s="196">
        <v>2</v>
      </c>
      <c r="I108" s="197"/>
      <c r="J108" s="13"/>
      <c r="K108" s="13"/>
      <c r="L108" s="193"/>
      <c r="M108" s="198"/>
      <c r="N108" s="199"/>
      <c r="O108" s="199"/>
      <c r="P108" s="199"/>
      <c r="Q108" s="199"/>
      <c r="R108" s="199"/>
      <c r="S108" s="199"/>
      <c r="T108" s="200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94" t="s">
        <v>164</v>
      </c>
      <c r="AU108" s="194" t="s">
        <v>22</v>
      </c>
      <c r="AV108" s="13" t="s">
        <v>22</v>
      </c>
      <c r="AW108" s="13" t="s">
        <v>43</v>
      </c>
      <c r="AX108" s="13" t="s">
        <v>82</v>
      </c>
      <c r="AY108" s="194" t="s">
        <v>152</v>
      </c>
    </row>
    <row r="109" s="14" customFormat="1">
      <c r="A109" s="14"/>
      <c r="B109" s="201"/>
      <c r="C109" s="14"/>
      <c r="D109" s="191" t="s">
        <v>164</v>
      </c>
      <c r="E109" s="202" t="s">
        <v>3</v>
      </c>
      <c r="F109" s="203" t="s">
        <v>166</v>
      </c>
      <c r="G109" s="14"/>
      <c r="H109" s="204">
        <v>2</v>
      </c>
      <c r="I109" s="205"/>
      <c r="J109" s="14"/>
      <c r="K109" s="14"/>
      <c r="L109" s="201"/>
      <c r="M109" s="206"/>
      <c r="N109" s="207"/>
      <c r="O109" s="207"/>
      <c r="P109" s="207"/>
      <c r="Q109" s="207"/>
      <c r="R109" s="207"/>
      <c r="S109" s="207"/>
      <c r="T109" s="208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02" t="s">
        <v>164</v>
      </c>
      <c r="AU109" s="202" t="s">
        <v>22</v>
      </c>
      <c r="AV109" s="14" t="s">
        <v>158</v>
      </c>
      <c r="AW109" s="14" t="s">
        <v>43</v>
      </c>
      <c r="AX109" s="14" t="s">
        <v>89</v>
      </c>
      <c r="AY109" s="202" t="s">
        <v>152</v>
      </c>
    </row>
    <row r="110" s="2" customFormat="1" ht="24.15" customHeight="1">
      <c r="A110" s="37"/>
      <c r="B110" s="171"/>
      <c r="C110" s="172" t="s">
        <v>158</v>
      </c>
      <c r="D110" s="172" t="s">
        <v>154</v>
      </c>
      <c r="E110" s="173" t="s">
        <v>357</v>
      </c>
      <c r="F110" s="174" t="s">
        <v>358</v>
      </c>
      <c r="G110" s="175" t="s">
        <v>251</v>
      </c>
      <c r="H110" s="176">
        <v>2</v>
      </c>
      <c r="I110" s="177"/>
      <c r="J110" s="178">
        <f>ROUND(I110*H110,2)</f>
        <v>0</v>
      </c>
      <c r="K110" s="179"/>
      <c r="L110" s="38"/>
      <c r="M110" s="180" t="s">
        <v>3</v>
      </c>
      <c r="N110" s="181" t="s">
        <v>53</v>
      </c>
      <c r="O110" s="71"/>
      <c r="P110" s="182">
        <f>O110*H110</f>
        <v>0</v>
      </c>
      <c r="Q110" s="182">
        <v>0</v>
      </c>
      <c r="R110" s="182">
        <f>Q110*H110</f>
        <v>0</v>
      </c>
      <c r="S110" s="182">
        <v>0</v>
      </c>
      <c r="T110" s="183">
        <f>S110*H110</f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4" t="s">
        <v>158</v>
      </c>
      <c r="AT110" s="184" t="s">
        <v>154</v>
      </c>
      <c r="AU110" s="184" t="s">
        <v>22</v>
      </c>
      <c r="AY110" s="17" t="s">
        <v>152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17" t="s">
        <v>89</v>
      </c>
      <c r="BK110" s="185">
        <f>ROUND(I110*H110,2)</f>
        <v>0</v>
      </c>
      <c r="BL110" s="17" t="s">
        <v>158</v>
      </c>
      <c r="BM110" s="184" t="s">
        <v>1009</v>
      </c>
    </row>
    <row r="111" s="2" customFormat="1">
      <c r="A111" s="37"/>
      <c r="B111" s="38"/>
      <c r="C111" s="37"/>
      <c r="D111" s="186" t="s">
        <v>160</v>
      </c>
      <c r="E111" s="37"/>
      <c r="F111" s="187" t="s">
        <v>360</v>
      </c>
      <c r="G111" s="37"/>
      <c r="H111" s="37"/>
      <c r="I111" s="188"/>
      <c r="J111" s="37"/>
      <c r="K111" s="37"/>
      <c r="L111" s="38"/>
      <c r="M111" s="189"/>
      <c r="N111" s="190"/>
      <c r="O111" s="71"/>
      <c r="P111" s="71"/>
      <c r="Q111" s="71"/>
      <c r="R111" s="71"/>
      <c r="S111" s="71"/>
      <c r="T111" s="72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T111" s="17" t="s">
        <v>160</v>
      </c>
      <c r="AU111" s="17" t="s">
        <v>22</v>
      </c>
    </row>
    <row r="112" s="2" customFormat="1">
      <c r="A112" s="37"/>
      <c r="B112" s="38"/>
      <c r="C112" s="37"/>
      <c r="D112" s="191" t="s">
        <v>162</v>
      </c>
      <c r="E112" s="37"/>
      <c r="F112" s="192" t="s">
        <v>1008</v>
      </c>
      <c r="G112" s="37"/>
      <c r="H112" s="37"/>
      <c r="I112" s="188"/>
      <c r="J112" s="37"/>
      <c r="K112" s="37"/>
      <c r="L112" s="38"/>
      <c r="M112" s="189"/>
      <c r="N112" s="190"/>
      <c r="O112" s="71"/>
      <c r="P112" s="71"/>
      <c r="Q112" s="71"/>
      <c r="R112" s="71"/>
      <c r="S112" s="71"/>
      <c r="T112" s="72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7" t="s">
        <v>162</v>
      </c>
      <c r="AU112" s="17" t="s">
        <v>22</v>
      </c>
    </row>
    <row r="113" s="13" customFormat="1">
      <c r="A113" s="13"/>
      <c r="B113" s="193"/>
      <c r="C113" s="13"/>
      <c r="D113" s="191" t="s">
        <v>164</v>
      </c>
      <c r="E113" s="194" t="s">
        <v>3</v>
      </c>
      <c r="F113" s="195" t="s">
        <v>22</v>
      </c>
      <c r="G113" s="13"/>
      <c r="H113" s="196">
        <v>2</v>
      </c>
      <c r="I113" s="197"/>
      <c r="J113" s="13"/>
      <c r="K113" s="13"/>
      <c r="L113" s="193"/>
      <c r="M113" s="198"/>
      <c r="N113" s="199"/>
      <c r="O113" s="199"/>
      <c r="P113" s="199"/>
      <c r="Q113" s="199"/>
      <c r="R113" s="199"/>
      <c r="S113" s="199"/>
      <c r="T113" s="200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194" t="s">
        <v>164</v>
      </c>
      <c r="AU113" s="194" t="s">
        <v>22</v>
      </c>
      <c r="AV113" s="13" t="s">
        <v>22</v>
      </c>
      <c r="AW113" s="13" t="s">
        <v>43</v>
      </c>
      <c r="AX113" s="13" t="s">
        <v>82</v>
      </c>
      <c r="AY113" s="194" t="s">
        <v>152</v>
      </c>
    </row>
    <row r="114" s="14" customFormat="1">
      <c r="A114" s="14"/>
      <c r="B114" s="201"/>
      <c r="C114" s="14"/>
      <c r="D114" s="191" t="s">
        <v>164</v>
      </c>
      <c r="E114" s="202" t="s">
        <v>3</v>
      </c>
      <c r="F114" s="203" t="s">
        <v>166</v>
      </c>
      <c r="G114" s="14"/>
      <c r="H114" s="204">
        <v>2</v>
      </c>
      <c r="I114" s="205"/>
      <c r="J114" s="14"/>
      <c r="K114" s="14"/>
      <c r="L114" s="201"/>
      <c r="M114" s="206"/>
      <c r="N114" s="207"/>
      <c r="O114" s="207"/>
      <c r="P114" s="207"/>
      <c r="Q114" s="207"/>
      <c r="R114" s="207"/>
      <c r="S114" s="207"/>
      <c r="T114" s="208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02" t="s">
        <v>164</v>
      </c>
      <c r="AU114" s="202" t="s">
        <v>22</v>
      </c>
      <c r="AV114" s="14" t="s">
        <v>158</v>
      </c>
      <c r="AW114" s="14" t="s">
        <v>43</v>
      </c>
      <c r="AX114" s="14" t="s">
        <v>89</v>
      </c>
      <c r="AY114" s="202" t="s">
        <v>152</v>
      </c>
    </row>
    <row r="115" s="2" customFormat="1" ht="24.15" customHeight="1">
      <c r="A115" s="37"/>
      <c r="B115" s="171"/>
      <c r="C115" s="172" t="s">
        <v>182</v>
      </c>
      <c r="D115" s="172" t="s">
        <v>154</v>
      </c>
      <c r="E115" s="173" t="s">
        <v>357</v>
      </c>
      <c r="F115" s="174" t="s">
        <v>358</v>
      </c>
      <c r="G115" s="175" t="s">
        <v>251</v>
      </c>
      <c r="H115" s="176">
        <v>1.163</v>
      </c>
      <c r="I115" s="177"/>
      <c r="J115" s="178">
        <f>ROUND(I115*H115,2)</f>
        <v>0</v>
      </c>
      <c r="K115" s="179"/>
      <c r="L115" s="38"/>
      <c r="M115" s="180" t="s">
        <v>3</v>
      </c>
      <c r="N115" s="181" t="s">
        <v>53</v>
      </c>
      <c r="O115" s="71"/>
      <c r="P115" s="182">
        <f>O115*H115</f>
        <v>0</v>
      </c>
      <c r="Q115" s="182">
        <v>0</v>
      </c>
      <c r="R115" s="182">
        <f>Q115*H115</f>
        <v>0</v>
      </c>
      <c r="S115" s="182">
        <v>0</v>
      </c>
      <c r="T115" s="183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4" t="s">
        <v>158</v>
      </c>
      <c r="AT115" s="184" t="s">
        <v>154</v>
      </c>
      <c r="AU115" s="184" t="s">
        <v>22</v>
      </c>
      <c r="AY115" s="17" t="s">
        <v>152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17" t="s">
        <v>89</v>
      </c>
      <c r="BK115" s="185">
        <f>ROUND(I115*H115,2)</f>
        <v>0</v>
      </c>
      <c r="BL115" s="17" t="s">
        <v>158</v>
      </c>
      <c r="BM115" s="184" t="s">
        <v>1010</v>
      </c>
    </row>
    <row r="116" s="2" customFormat="1">
      <c r="A116" s="37"/>
      <c r="B116" s="38"/>
      <c r="C116" s="37"/>
      <c r="D116" s="186" t="s">
        <v>160</v>
      </c>
      <c r="E116" s="37"/>
      <c r="F116" s="187" t="s">
        <v>360</v>
      </c>
      <c r="G116" s="37"/>
      <c r="H116" s="37"/>
      <c r="I116" s="188"/>
      <c r="J116" s="37"/>
      <c r="K116" s="37"/>
      <c r="L116" s="38"/>
      <c r="M116" s="189"/>
      <c r="N116" s="190"/>
      <c r="O116" s="71"/>
      <c r="P116" s="71"/>
      <c r="Q116" s="71"/>
      <c r="R116" s="71"/>
      <c r="S116" s="71"/>
      <c r="T116" s="72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7" t="s">
        <v>160</v>
      </c>
      <c r="AU116" s="17" t="s">
        <v>22</v>
      </c>
    </row>
    <row r="117" s="2" customFormat="1">
      <c r="A117" s="37"/>
      <c r="B117" s="38"/>
      <c r="C117" s="37"/>
      <c r="D117" s="191" t="s">
        <v>162</v>
      </c>
      <c r="E117" s="37"/>
      <c r="F117" s="192" t="s">
        <v>1011</v>
      </c>
      <c r="G117" s="37"/>
      <c r="H117" s="37"/>
      <c r="I117" s="188"/>
      <c r="J117" s="37"/>
      <c r="K117" s="37"/>
      <c r="L117" s="38"/>
      <c r="M117" s="189"/>
      <c r="N117" s="190"/>
      <c r="O117" s="71"/>
      <c r="P117" s="71"/>
      <c r="Q117" s="71"/>
      <c r="R117" s="71"/>
      <c r="S117" s="71"/>
      <c r="T117" s="72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7" t="s">
        <v>162</v>
      </c>
      <c r="AU117" s="17" t="s">
        <v>22</v>
      </c>
    </row>
    <row r="118" s="13" customFormat="1">
      <c r="A118" s="13"/>
      <c r="B118" s="193"/>
      <c r="C118" s="13"/>
      <c r="D118" s="191" t="s">
        <v>164</v>
      </c>
      <c r="E118" s="194" t="s">
        <v>3</v>
      </c>
      <c r="F118" s="195" t="s">
        <v>1012</v>
      </c>
      <c r="G118" s="13"/>
      <c r="H118" s="196">
        <v>1.163</v>
      </c>
      <c r="I118" s="197"/>
      <c r="J118" s="13"/>
      <c r="K118" s="13"/>
      <c r="L118" s="193"/>
      <c r="M118" s="198"/>
      <c r="N118" s="199"/>
      <c r="O118" s="199"/>
      <c r="P118" s="199"/>
      <c r="Q118" s="199"/>
      <c r="R118" s="199"/>
      <c r="S118" s="199"/>
      <c r="T118" s="200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194" t="s">
        <v>164</v>
      </c>
      <c r="AU118" s="194" t="s">
        <v>22</v>
      </c>
      <c r="AV118" s="13" t="s">
        <v>22</v>
      </c>
      <c r="AW118" s="13" t="s">
        <v>43</v>
      </c>
      <c r="AX118" s="13" t="s">
        <v>82</v>
      </c>
      <c r="AY118" s="194" t="s">
        <v>152</v>
      </c>
    </row>
    <row r="119" s="14" customFormat="1">
      <c r="A119" s="14"/>
      <c r="B119" s="201"/>
      <c r="C119" s="14"/>
      <c r="D119" s="191" t="s">
        <v>164</v>
      </c>
      <c r="E119" s="202" t="s">
        <v>3</v>
      </c>
      <c r="F119" s="203" t="s">
        <v>166</v>
      </c>
      <c r="G119" s="14"/>
      <c r="H119" s="204">
        <v>1.163</v>
      </c>
      <c r="I119" s="205"/>
      <c r="J119" s="14"/>
      <c r="K119" s="14"/>
      <c r="L119" s="201"/>
      <c r="M119" s="206"/>
      <c r="N119" s="207"/>
      <c r="O119" s="207"/>
      <c r="P119" s="207"/>
      <c r="Q119" s="207"/>
      <c r="R119" s="207"/>
      <c r="S119" s="207"/>
      <c r="T119" s="20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02" t="s">
        <v>164</v>
      </c>
      <c r="AU119" s="202" t="s">
        <v>22</v>
      </c>
      <c r="AV119" s="14" t="s">
        <v>158</v>
      </c>
      <c r="AW119" s="14" t="s">
        <v>43</v>
      </c>
      <c r="AX119" s="14" t="s">
        <v>89</v>
      </c>
      <c r="AY119" s="202" t="s">
        <v>152</v>
      </c>
    </row>
    <row r="120" s="2" customFormat="1" ht="24.15" customHeight="1">
      <c r="A120" s="37"/>
      <c r="B120" s="171"/>
      <c r="C120" s="172" t="s">
        <v>188</v>
      </c>
      <c r="D120" s="172" t="s">
        <v>154</v>
      </c>
      <c r="E120" s="173" t="s">
        <v>357</v>
      </c>
      <c r="F120" s="174" t="s">
        <v>358</v>
      </c>
      <c r="G120" s="175" t="s">
        <v>251</v>
      </c>
      <c r="H120" s="176">
        <v>2.2799999999999998</v>
      </c>
      <c r="I120" s="177"/>
      <c r="J120" s="178">
        <f>ROUND(I120*H120,2)</f>
        <v>0</v>
      </c>
      <c r="K120" s="179"/>
      <c r="L120" s="38"/>
      <c r="M120" s="180" t="s">
        <v>3</v>
      </c>
      <c r="N120" s="181" t="s">
        <v>53</v>
      </c>
      <c r="O120" s="71"/>
      <c r="P120" s="182">
        <f>O120*H120</f>
        <v>0</v>
      </c>
      <c r="Q120" s="182">
        <v>0</v>
      </c>
      <c r="R120" s="182">
        <f>Q120*H120</f>
        <v>0</v>
      </c>
      <c r="S120" s="182">
        <v>0</v>
      </c>
      <c r="T120" s="183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4" t="s">
        <v>158</v>
      </c>
      <c r="AT120" s="184" t="s">
        <v>154</v>
      </c>
      <c r="AU120" s="184" t="s">
        <v>22</v>
      </c>
      <c r="AY120" s="17" t="s">
        <v>152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17" t="s">
        <v>89</v>
      </c>
      <c r="BK120" s="185">
        <f>ROUND(I120*H120,2)</f>
        <v>0</v>
      </c>
      <c r="BL120" s="17" t="s">
        <v>158</v>
      </c>
      <c r="BM120" s="184" t="s">
        <v>1013</v>
      </c>
    </row>
    <row r="121" s="2" customFormat="1">
      <c r="A121" s="37"/>
      <c r="B121" s="38"/>
      <c r="C121" s="37"/>
      <c r="D121" s="186" t="s">
        <v>160</v>
      </c>
      <c r="E121" s="37"/>
      <c r="F121" s="187" t="s">
        <v>360</v>
      </c>
      <c r="G121" s="37"/>
      <c r="H121" s="37"/>
      <c r="I121" s="188"/>
      <c r="J121" s="37"/>
      <c r="K121" s="37"/>
      <c r="L121" s="38"/>
      <c r="M121" s="189"/>
      <c r="N121" s="190"/>
      <c r="O121" s="71"/>
      <c r="P121" s="71"/>
      <c r="Q121" s="71"/>
      <c r="R121" s="71"/>
      <c r="S121" s="71"/>
      <c r="T121" s="72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7" t="s">
        <v>160</v>
      </c>
      <c r="AU121" s="17" t="s">
        <v>22</v>
      </c>
    </row>
    <row r="122" s="2" customFormat="1">
      <c r="A122" s="37"/>
      <c r="B122" s="38"/>
      <c r="C122" s="37"/>
      <c r="D122" s="191" t="s">
        <v>162</v>
      </c>
      <c r="E122" s="37"/>
      <c r="F122" s="192" t="s">
        <v>1014</v>
      </c>
      <c r="G122" s="37"/>
      <c r="H122" s="37"/>
      <c r="I122" s="188"/>
      <c r="J122" s="37"/>
      <c r="K122" s="37"/>
      <c r="L122" s="38"/>
      <c r="M122" s="189"/>
      <c r="N122" s="190"/>
      <c r="O122" s="71"/>
      <c r="P122" s="71"/>
      <c r="Q122" s="71"/>
      <c r="R122" s="71"/>
      <c r="S122" s="71"/>
      <c r="T122" s="72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7" t="s">
        <v>162</v>
      </c>
      <c r="AU122" s="17" t="s">
        <v>22</v>
      </c>
    </row>
    <row r="123" s="13" customFormat="1">
      <c r="A123" s="13"/>
      <c r="B123" s="193"/>
      <c r="C123" s="13"/>
      <c r="D123" s="191" t="s">
        <v>164</v>
      </c>
      <c r="E123" s="194" t="s">
        <v>3</v>
      </c>
      <c r="F123" s="195" t="s">
        <v>1015</v>
      </c>
      <c r="G123" s="13"/>
      <c r="H123" s="196">
        <v>2.2799999999999998</v>
      </c>
      <c r="I123" s="197"/>
      <c r="J123" s="13"/>
      <c r="K123" s="13"/>
      <c r="L123" s="193"/>
      <c r="M123" s="198"/>
      <c r="N123" s="199"/>
      <c r="O123" s="199"/>
      <c r="P123" s="199"/>
      <c r="Q123" s="199"/>
      <c r="R123" s="199"/>
      <c r="S123" s="199"/>
      <c r="T123" s="200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194" t="s">
        <v>164</v>
      </c>
      <c r="AU123" s="194" t="s">
        <v>22</v>
      </c>
      <c r="AV123" s="13" t="s">
        <v>22</v>
      </c>
      <c r="AW123" s="13" t="s">
        <v>43</v>
      </c>
      <c r="AX123" s="13" t="s">
        <v>82</v>
      </c>
      <c r="AY123" s="194" t="s">
        <v>152</v>
      </c>
    </row>
    <row r="124" s="14" customFormat="1">
      <c r="A124" s="14"/>
      <c r="B124" s="201"/>
      <c r="C124" s="14"/>
      <c r="D124" s="191" t="s">
        <v>164</v>
      </c>
      <c r="E124" s="202" t="s">
        <v>3</v>
      </c>
      <c r="F124" s="203" t="s">
        <v>166</v>
      </c>
      <c r="G124" s="14"/>
      <c r="H124" s="204">
        <v>2.2799999999999998</v>
      </c>
      <c r="I124" s="205"/>
      <c r="J124" s="14"/>
      <c r="K124" s="14"/>
      <c r="L124" s="201"/>
      <c r="M124" s="206"/>
      <c r="N124" s="207"/>
      <c r="O124" s="207"/>
      <c r="P124" s="207"/>
      <c r="Q124" s="207"/>
      <c r="R124" s="207"/>
      <c r="S124" s="207"/>
      <c r="T124" s="208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02" t="s">
        <v>164</v>
      </c>
      <c r="AU124" s="202" t="s">
        <v>22</v>
      </c>
      <c r="AV124" s="14" t="s">
        <v>158</v>
      </c>
      <c r="AW124" s="14" t="s">
        <v>43</v>
      </c>
      <c r="AX124" s="14" t="s">
        <v>89</v>
      </c>
      <c r="AY124" s="202" t="s">
        <v>152</v>
      </c>
    </row>
    <row r="125" s="2" customFormat="1" ht="33" customHeight="1">
      <c r="A125" s="37"/>
      <c r="B125" s="171"/>
      <c r="C125" s="172" t="s">
        <v>192</v>
      </c>
      <c r="D125" s="172" t="s">
        <v>154</v>
      </c>
      <c r="E125" s="173" t="s">
        <v>249</v>
      </c>
      <c r="F125" s="174" t="s">
        <v>250</v>
      </c>
      <c r="G125" s="175" t="s">
        <v>251</v>
      </c>
      <c r="H125" s="176">
        <v>15.449999999999999</v>
      </c>
      <c r="I125" s="177"/>
      <c r="J125" s="178">
        <f>ROUND(I125*H125,2)</f>
        <v>0</v>
      </c>
      <c r="K125" s="179"/>
      <c r="L125" s="38"/>
      <c r="M125" s="180" t="s">
        <v>3</v>
      </c>
      <c r="N125" s="181" t="s">
        <v>53</v>
      </c>
      <c r="O125" s="71"/>
      <c r="P125" s="182">
        <f>O125*H125</f>
        <v>0</v>
      </c>
      <c r="Q125" s="182">
        <v>0</v>
      </c>
      <c r="R125" s="182">
        <f>Q125*H125</f>
        <v>0</v>
      </c>
      <c r="S125" s="182">
        <v>0</v>
      </c>
      <c r="T125" s="183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4" t="s">
        <v>158</v>
      </c>
      <c r="AT125" s="184" t="s">
        <v>154</v>
      </c>
      <c r="AU125" s="184" t="s">
        <v>22</v>
      </c>
      <c r="AY125" s="17" t="s">
        <v>152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7" t="s">
        <v>89</v>
      </c>
      <c r="BK125" s="185">
        <f>ROUND(I125*H125,2)</f>
        <v>0</v>
      </c>
      <c r="BL125" s="17" t="s">
        <v>158</v>
      </c>
      <c r="BM125" s="184" t="s">
        <v>1016</v>
      </c>
    </row>
    <row r="126" s="2" customFormat="1">
      <c r="A126" s="37"/>
      <c r="B126" s="38"/>
      <c r="C126" s="37"/>
      <c r="D126" s="186" t="s">
        <v>160</v>
      </c>
      <c r="E126" s="37"/>
      <c r="F126" s="187" t="s">
        <v>253</v>
      </c>
      <c r="G126" s="37"/>
      <c r="H126" s="37"/>
      <c r="I126" s="188"/>
      <c r="J126" s="37"/>
      <c r="K126" s="37"/>
      <c r="L126" s="38"/>
      <c r="M126" s="189"/>
      <c r="N126" s="190"/>
      <c r="O126" s="71"/>
      <c r="P126" s="71"/>
      <c r="Q126" s="71"/>
      <c r="R126" s="71"/>
      <c r="S126" s="71"/>
      <c r="T126" s="72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7" t="s">
        <v>160</v>
      </c>
      <c r="AU126" s="17" t="s">
        <v>22</v>
      </c>
    </row>
    <row r="127" s="2" customFormat="1">
      <c r="A127" s="37"/>
      <c r="B127" s="38"/>
      <c r="C127" s="37"/>
      <c r="D127" s="191" t="s">
        <v>162</v>
      </c>
      <c r="E127" s="37"/>
      <c r="F127" s="192" t="s">
        <v>1017</v>
      </c>
      <c r="G127" s="37"/>
      <c r="H127" s="37"/>
      <c r="I127" s="188"/>
      <c r="J127" s="37"/>
      <c r="K127" s="37"/>
      <c r="L127" s="38"/>
      <c r="M127" s="189"/>
      <c r="N127" s="190"/>
      <c r="O127" s="71"/>
      <c r="P127" s="71"/>
      <c r="Q127" s="71"/>
      <c r="R127" s="71"/>
      <c r="S127" s="71"/>
      <c r="T127" s="72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7" t="s">
        <v>162</v>
      </c>
      <c r="AU127" s="17" t="s">
        <v>22</v>
      </c>
    </row>
    <row r="128" s="13" customFormat="1">
      <c r="A128" s="13"/>
      <c r="B128" s="193"/>
      <c r="C128" s="13"/>
      <c r="D128" s="191" t="s">
        <v>164</v>
      </c>
      <c r="E128" s="194" t="s">
        <v>3</v>
      </c>
      <c r="F128" s="195" t="s">
        <v>1018</v>
      </c>
      <c r="G128" s="13"/>
      <c r="H128" s="196">
        <v>15.449999999999999</v>
      </c>
      <c r="I128" s="197"/>
      <c r="J128" s="13"/>
      <c r="K128" s="13"/>
      <c r="L128" s="193"/>
      <c r="M128" s="198"/>
      <c r="N128" s="199"/>
      <c r="O128" s="199"/>
      <c r="P128" s="199"/>
      <c r="Q128" s="199"/>
      <c r="R128" s="199"/>
      <c r="S128" s="199"/>
      <c r="T128" s="200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4" t="s">
        <v>164</v>
      </c>
      <c r="AU128" s="194" t="s">
        <v>22</v>
      </c>
      <c r="AV128" s="13" t="s">
        <v>22</v>
      </c>
      <c r="AW128" s="13" t="s">
        <v>43</v>
      </c>
      <c r="AX128" s="13" t="s">
        <v>82</v>
      </c>
      <c r="AY128" s="194" t="s">
        <v>152</v>
      </c>
    </row>
    <row r="129" s="14" customFormat="1">
      <c r="A129" s="14"/>
      <c r="B129" s="201"/>
      <c r="C129" s="14"/>
      <c r="D129" s="191" t="s">
        <v>164</v>
      </c>
      <c r="E129" s="202" t="s">
        <v>3</v>
      </c>
      <c r="F129" s="203" t="s">
        <v>166</v>
      </c>
      <c r="G129" s="14"/>
      <c r="H129" s="204">
        <v>15.449999999999999</v>
      </c>
      <c r="I129" s="205"/>
      <c r="J129" s="14"/>
      <c r="K129" s="14"/>
      <c r="L129" s="201"/>
      <c r="M129" s="206"/>
      <c r="N129" s="207"/>
      <c r="O129" s="207"/>
      <c r="P129" s="207"/>
      <c r="Q129" s="207"/>
      <c r="R129" s="207"/>
      <c r="S129" s="207"/>
      <c r="T129" s="20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02" t="s">
        <v>164</v>
      </c>
      <c r="AU129" s="202" t="s">
        <v>22</v>
      </c>
      <c r="AV129" s="14" t="s">
        <v>158</v>
      </c>
      <c r="AW129" s="14" t="s">
        <v>43</v>
      </c>
      <c r="AX129" s="14" t="s">
        <v>89</v>
      </c>
      <c r="AY129" s="202" t="s">
        <v>152</v>
      </c>
    </row>
    <row r="130" s="2" customFormat="1" ht="33" customHeight="1">
      <c r="A130" s="37"/>
      <c r="B130" s="171"/>
      <c r="C130" s="172" t="s">
        <v>195</v>
      </c>
      <c r="D130" s="172" t="s">
        <v>154</v>
      </c>
      <c r="E130" s="173" t="s">
        <v>364</v>
      </c>
      <c r="F130" s="174" t="s">
        <v>365</v>
      </c>
      <c r="G130" s="175" t="s">
        <v>251</v>
      </c>
      <c r="H130" s="176">
        <v>22.800000000000001</v>
      </c>
      <c r="I130" s="177"/>
      <c r="J130" s="178">
        <f>ROUND(I130*H130,2)</f>
        <v>0</v>
      </c>
      <c r="K130" s="179"/>
      <c r="L130" s="38"/>
      <c r="M130" s="180" t="s">
        <v>3</v>
      </c>
      <c r="N130" s="181" t="s">
        <v>53</v>
      </c>
      <c r="O130" s="71"/>
      <c r="P130" s="182">
        <f>O130*H130</f>
        <v>0</v>
      </c>
      <c r="Q130" s="182">
        <v>0</v>
      </c>
      <c r="R130" s="182">
        <f>Q130*H130</f>
        <v>0</v>
      </c>
      <c r="S130" s="182">
        <v>0</v>
      </c>
      <c r="T130" s="183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4" t="s">
        <v>158</v>
      </c>
      <c r="AT130" s="184" t="s">
        <v>154</v>
      </c>
      <c r="AU130" s="184" t="s">
        <v>22</v>
      </c>
      <c r="AY130" s="17" t="s">
        <v>152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17" t="s">
        <v>89</v>
      </c>
      <c r="BK130" s="185">
        <f>ROUND(I130*H130,2)</f>
        <v>0</v>
      </c>
      <c r="BL130" s="17" t="s">
        <v>158</v>
      </c>
      <c r="BM130" s="184" t="s">
        <v>1019</v>
      </c>
    </row>
    <row r="131" s="2" customFormat="1">
      <c r="A131" s="37"/>
      <c r="B131" s="38"/>
      <c r="C131" s="37"/>
      <c r="D131" s="186" t="s">
        <v>160</v>
      </c>
      <c r="E131" s="37"/>
      <c r="F131" s="187" t="s">
        <v>367</v>
      </c>
      <c r="G131" s="37"/>
      <c r="H131" s="37"/>
      <c r="I131" s="188"/>
      <c r="J131" s="37"/>
      <c r="K131" s="37"/>
      <c r="L131" s="38"/>
      <c r="M131" s="189"/>
      <c r="N131" s="190"/>
      <c r="O131" s="71"/>
      <c r="P131" s="71"/>
      <c r="Q131" s="71"/>
      <c r="R131" s="71"/>
      <c r="S131" s="71"/>
      <c r="T131" s="72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7" t="s">
        <v>160</v>
      </c>
      <c r="AU131" s="17" t="s">
        <v>22</v>
      </c>
    </row>
    <row r="132" s="2" customFormat="1">
      <c r="A132" s="37"/>
      <c r="B132" s="38"/>
      <c r="C132" s="37"/>
      <c r="D132" s="191" t="s">
        <v>162</v>
      </c>
      <c r="E132" s="37"/>
      <c r="F132" s="192" t="s">
        <v>1020</v>
      </c>
      <c r="G132" s="37"/>
      <c r="H132" s="37"/>
      <c r="I132" s="188"/>
      <c r="J132" s="37"/>
      <c r="K132" s="37"/>
      <c r="L132" s="38"/>
      <c r="M132" s="189"/>
      <c r="N132" s="190"/>
      <c r="O132" s="71"/>
      <c r="P132" s="71"/>
      <c r="Q132" s="71"/>
      <c r="R132" s="71"/>
      <c r="S132" s="71"/>
      <c r="T132" s="72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7" t="s">
        <v>162</v>
      </c>
      <c r="AU132" s="17" t="s">
        <v>22</v>
      </c>
    </row>
    <row r="133" s="13" customFormat="1">
      <c r="A133" s="13"/>
      <c r="B133" s="193"/>
      <c r="C133" s="13"/>
      <c r="D133" s="191" t="s">
        <v>164</v>
      </c>
      <c r="E133" s="194" t="s">
        <v>3</v>
      </c>
      <c r="F133" s="195" t="s">
        <v>1006</v>
      </c>
      <c r="G133" s="13"/>
      <c r="H133" s="196">
        <v>22.800000000000001</v>
      </c>
      <c r="I133" s="197"/>
      <c r="J133" s="13"/>
      <c r="K133" s="13"/>
      <c r="L133" s="193"/>
      <c r="M133" s="198"/>
      <c r="N133" s="199"/>
      <c r="O133" s="199"/>
      <c r="P133" s="199"/>
      <c r="Q133" s="199"/>
      <c r="R133" s="199"/>
      <c r="S133" s="199"/>
      <c r="T133" s="20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4" t="s">
        <v>164</v>
      </c>
      <c r="AU133" s="194" t="s">
        <v>22</v>
      </c>
      <c r="AV133" s="13" t="s">
        <v>22</v>
      </c>
      <c r="AW133" s="13" t="s">
        <v>43</v>
      </c>
      <c r="AX133" s="13" t="s">
        <v>82</v>
      </c>
      <c r="AY133" s="194" t="s">
        <v>152</v>
      </c>
    </row>
    <row r="134" s="14" customFormat="1">
      <c r="A134" s="14"/>
      <c r="B134" s="201"/>
      <c r="C134" s="14"/>
      <c r="D134" s="191" t="s">
        <v>164</v>
      </c>
      <c r="E134" s="202" t="s">
        <v>3</v>
      </c>
      <c r="F134" s="203" t="s">
        <v>166</v>
      </c>
      <c r="G134" s="14"/>
      <c r="H134" s="204">
        <v>22.800000000000001</v>
      </c>
      <c r="I134" s="205"/>
      <c r="J134" s="14"/>
      <c r="K134" s="14"/>
      <c r="L134" s="201"/>
      <c r="M134" s="206"/>
      <c r="N134" s="207"/>
      <c r="O134" s="207"/>
      <c r="P134" s="207"/>
      <c r="Q134" s="207"/>
      <c r="R134" s="207"/>
      <c r="S134" s="207"/>
      <c r="T134" s="208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02" t="s">
        <v>164</v>
      </c>
      <c r="AU134" s="202" t="s">
        <v>22</v>
      </c>
      <c r="AV134" s="14" t="s">
        <v>158</v>
      </c>
      <c r="AW134" s="14" t="s">
        <v>43</v>
      </c>
      <c r="AX134" s="14" t="s">
        <v>89</v>
      </c>
      <c r="AY134" s="202" t="s">
        <v>152</v>
      </c>
    </row>
    <row r="135" s="2" customFormat="1" ht="33" customHeight="1">
      <c r="A135" s="37"/>
      <c r="B135" s="171"/>
      <c r="C135" s="172" t="s">
        <v>201</v>
      </c>
      <c r="D135" s="172" t="s">
        <v>154</v>
      </c>
      <c r="E135" s="173" t="s">
        <v>364</v>
      </c>
      <c r="F135" s="174" t="s">
        <v>365</v>
      </c>
      <c r="G135" s="175" t="s">
        <v>251</v>
      </c>
      <c r="H135" s="176">
        <v>11.630000000000001</v>
      </c>
      <c r="I135" s="177"/>
      <c r="J135" s="178">
        <f>ROUND(I135*H135,2)</f>
        <v>0</v>
      </c>
      <c r="K135" s="179"/>
      <c r="L135" s="38"/>
      <c r="M135" s="180" t="s">
        <v>3</v>
      </c>
      <c r="N135" s="181" t="s">
        <v>53</v>
      </c>
      <c r="O135" s="71"/>
      <c r="P135" s="182">
        <f>O135*H135</f>
        <v>0</v>
      </c>
      <c r="Q135" s="182">
        <v>0</v>
      </c>
      <c r="R135" s="182">
        <f>Q135*H135</f>
        <v>0</v>
      </c>
      <c r="S135" s="182">
        <v>0</v>
      </c>
      <c r="T135" s="183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4" t="s">
        <v>158</v>
      </c>
      <c r="AT135" s="184" t="s">
        <v>154</v>
      </c>
      <c r="AU135" s="184" t="s">
        <v>22</v>
      </c>
      <c r="AY135" s="17" t="s">
        <v>152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7" t="s">
        <v>89</v>
      </c>
      <c r="BK135" s="185">
        <f>ROUND(I135*H135,2)</f>
        <v>0</v>
      </c>
      <c r="BL135" s="17" t="s">
        <v>158</v>
      </c>
      <c r="BM135" s="184" t="s">
        <v>1021</v>
      </c>
    </row>
    <row r="136" s="2" customFormat="1">
      <c r="A136" s="37"/>
      <c r="B136" s="38"/>
      <c r="C136" s="37"/>
      <c r="D136" s="186" t="s">
        <v>160</v>
      </c>
      <c r="E136" s="37"/>
      <c r="F136" s="187" t="s">
        <v>367</v>
      </c>
      <c r="G136" s="37"/>
      <c r="H136" s="37"/>
      <c r="I136" s="188"/>
      <c r="J136" s="37"/>
      <c r="K136" s="37"/>
      <c r="L136" s="38"/>
      <c r="M136" s="189"/>
      <c r="N136" s="190"/>
      <c r="O136" s="71"/>
      <c r="P136" s="71"/>
      <c r="Q136" s="71"/>
      <c r="R136" s="71"/>
      <c r="S136" s="71"/>
      <c r="T136" s="72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7" t="s">
        <v>160</v>
      </c>
      <c r="AU136" s="17" t="s">
        <v>22</v>
      </c>
    </row>
    <row r="137" s="2" customFormat="1">
      <c r="A137" s="37"/>
      <c r="B137" s="38"/>
      <c r="C137" s="37"/>
      <c r="D137" s="191" t="s">
        <v>162</v>
      </c>
      <c r="E137" s="37"/>
      <c r="F137" s="192" t="s">
        <v>999</v>
      </c>
      <c r="G137" s="37"/>
      <c r="H137" s="37"/>
      <c r="I137" s="188"/>
      <c r="J137" s="37"/>
      <c r="K137" s="37"/>
      <c r="L137" s="38"/>
      <c r="M137" s="189"/>
      <c r="N137" s="190"/>
      <c r="O137" s="71"/>
      <c r="P137" s="71"/>
      <c r="Q137" s="71"/>
      <c r="R137" s="71"/>
      <c r="S137" s="71"/>
      <c r="T137" s="72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7" t="s">
        <v>162</v>
      </c>
      <c r="AU137" s="17" t="s">
        <v>22</v>
      </c>
    </row>
    <row r="138" s="13" customFormat="1">
      <c r="A138" s="13"/>
      <c r="B138" s="193"/>
      <c r="C138" s="13"/>
      <c r="D138" s="191" t="s">
        <v>164</v>
      </c>
      <c r="E138" s="194" t="s">
        <v>3</v>
      </c>
      <c r="F138" s="195" t="s">
        <v>1000</v>
      </c>
      <c r="G138" s="13"/>
      <c r="H138" s="196">
        <v>11.630000000000001</v>
      </c>
      <c r="I138" s="197"/>
      <c r="J138" s="13"/>
      <c r="K138" s="13"/>
      <c r="L138" s="193"/>
      <c r="M138" s="198"/>
      <c r="N138" s="199"/>
      <c r="O138" s="199"/>
      <c r="P138" s="199"/>
      <c r="Q138" s="199"/>
      <c r="R138" s="199"/>
      <c r="S138" s="199"/>
      <c r="T138" s="20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4" t="s">
        <v>164</v>
      </c>
      <c r="AU138" s="194" t="s">
        <v>22</v>
      </c>
      <c r="AV138" s="13" t="s">
        <v>22</v>
      </c>
      <c r="AW138" s="13" t="s">
        <v>43</v>
      </c>
      <c r="AX138" s="13" t="s">
        <v>82</v>
      </c>
      <c r="AY138" s="194" t="s">
        <v>152</v>
      </c>
    </row>
    <row r="139" s="14" customFormat="1">
      <c r="A139" s="14"/>
      <c r="B139" s="201"/>
      <c r="C139" s="14"/>
      <c r="D139" s="191" t="s">
        <v>164</v>
      </c>
      <c r="E139" s="202" t="s">
        <v>3</v>
      </c>
      <c r="F139" s="203" t="s">
        <v>166</v>
      </c>
      <c r="G139" s="14"/>
      <c r="H139" s="204">
        <v>11.630000000000001</v>
      </c>
      <c r="I139" s="205"/>
      <c r="J139" s="14"/>
      <c r="K139" s="14"/>
      <c r="L139" s="201"/>
      <c r="M139" s="206"/>
      <c r="N139" s="207"/>
      <c r="O139" s="207"/>
      <c r="P139" s="207"/>
      <c r="Q139" s="207"/>
      <c r="R139" s="207"/>
      <c r="S139" s="207"/>
      <c r="T139" s="20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02" t="s">
        <v>164</v>
      </c>
      <c r="AU139" s="202" t="s">
        <v>22</v>
      </c>
      <c r="AV139" s="14" t="s">
        <v>158</v>
      </c>
      <c r="AW139" s="14" t="s">
        <v>43</v>
      </c>
      <c r="AX139" s="14" t="s">
        <v>89</v>
      </c>
      <c r="AY139" s="202" t="s">
        <v>152</v>
      </c>
    </row>
    <row r="140" s="2" customFormat="1" ht="24.15" customHeight="1">
      <c r="A140" s="37"/>
      <c r="B140" s="171"/>
      <c r="C140" s="172" t="s">
        <v>176</v>
      </c>
      <c r="D140" s="172" t="s">
        <v>154</v>
      </c>
      <c r="E140" s="173" t="s">
        <v>686</v>
      </c>
      <c r="F140" s="174" t="s">
        <v>687</v>
      </c>
      <c r="G140" s="175" t="s">
        <v>251</v>
      </c>
      <c r="H140" s="176">
        <v>15.449999999999999</v>
      </c>
      <c r="I140" s="177"/>
      <c r="J140" s="178">
        <f>ROUND(I140*H140,2)</f>
        <v>0</v>
      </c>
      <c r="K140" s="179"/>
      <c r="L140" s="38"/>
      <c r="M140" s="180" t="s">
        <v>3</v>
      </c>
      <c r="N140" s="181" t="s">
        <v>53</v>
      </c>
      <c r="O140" s="71"/>
      <c r="P140" s="182">
        <f>O140*H140</f>
        <v>0</v>
      </c>
      <c r="Q140" s="182">
        <v>0</v>
      </c>
      <c r="R140" s="182">
        <f>Q140*H140</f>
        <v>0</v>
      </c>
      <c r="S140" s="182">
        <v>0</v>
      </c>
      <c r="T140" s="183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4" t="s">
        <v>158</v>
      </c>
      <c r="AT140" s="184" t="s">
        <v>154</v>
      </c>
      <c r="AU140" s="184" t="s">
        <v>22</v>
      </c>
      <c r="AY140" s="17" t="s">
        <v>152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17" t="s">
        <v>89</v>
      </c>
      <c r="BK140" s="185">
        <f>ROUND(I140*H140,2)</f>
        <v>0</v>
      </c>
      <c r="BL140" s="17" t="s">
        <v>158</v>
      </c>
      <c r="BM140" s="184" t="s">
        <v>1022</v>
      </c>
    </row>
    <row r="141" s="2" customFormat="1">
      <c r="A141" s="37"/>
      <c r="B141" s="38"/>
      <c r="C141" s="37"/>
      <c r="D141" s="186" t="s">
        <v>160</v>
      </c>
      <c r="E141" s="37"/>
      <c r="F141" s="187" t="s">
        <v>689</v>
      </c>
      <c r="G141" s="37"/>
      <c r="H141" s="37"/>
      <c r="I141" s="188"/>
      <c r="J141" s="37"/>
      <c r="K141" s="37"/>
      <c r="L141" s="38"/>
      <c r="M141" s="189"/>
      <c r="N141" s="190"/>
      <c r="O141" s="71"/>
      <c r="P141" s="71"/>
      <c r="Q141" s="71"/>
      <c r="R141" s="71"/>
      <c r="S141" s="71"/>
      <c r="T141" s="72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7" t="s">
        <v>160</v>
      </c>
      <c r="AU141" s="17" t="s">
        <v>22</v>
      </c>
    </row>
    <row r="142" s="2" customFormat="1">
      <c r="A142" s="37"/>
      <c r="B142" s="38"/>
      <c r="C142" s="37"/>
      <c r="D142" s="191" t="s">
        <v>162</v>
      </c>
      <c r="E142" s="37"/>
      <c r="F142" s="192" t="s">
        <v>1023</v>
      </c>
      <c r="G142" s="37"/>
      <c r="H142" s="37"/>
      <c r="I142" s="188"/>
      <c r="J142" s="37"/>
      <c r="K142" s="37"/>
      <c r="L142" s="38"/>
      <c r="M142" s="189"/>
      <c r="N142" s="190"/>
      <c r="O142" s="71"/>
      <c r="P142" s="71"/>
      <c r="Q142" s="71"/>
      <c r="R142" s="71"/>
      <c r="S142" s="71"/>
      <c r="T142" s="72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7" t="s">
        <v>162</v>
      </c>
      <c r="AU142" s="17" t="s">
        <v>22</v>
      </c>
    </row>
    <row r="143" s="13" customFormat="1">
      <c r="A143" s="13"/>
      <c r="B143" s="193"/>
      <c r="C143" s="13"/>
      <c r="D143" s="191" t="s">
        <v>164</v>
      </c>
      <c r="E143" s="194" t="s">
        <v>3</v>
      </c>
      <c r="F143" s="195" t="s">
        <v>1018</v>
      </c>
      <c r="G143" s="13"/>
      <c r="H143" s="196">
        <v>15.449999999999999</v>
      </c>
      <c r="I143" s="197"/>
      <c r="J143" s="13"/>
      <c r="K143" s="13"/>
      <c r="L143" s="193"/>
      <c r="M143" s="198"/>
      <c r="N143" s="199"/>
      <c r="O143" s="199"/>
      <c r="P143" s="199"/>
      <c r="Q143" s="199"/>
      <c r="R143" s="199"/>
      <c r="S143" s="199"/>
      <c r="T143" s="200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4" t="s">
        <v>164</v>
      </c>
      <c r="AU143" s="194" t="s">
        <v>22</v>
      </c>
      <c r="AV143" s="13" t="s">
        <v>22</v>
      </c>
      <c r="AW143" s="13" t="s">
        <v>43</v>
      </c>
      <c r="AX143" s="13" t="s">
        <v>82</v>
      </c>
      <c r="AY143" s="194" t="s">
        <v>152</v>
      </c>
    </row>
    <row r="144" s="14" customFormat="1">
      <c r="A144" s="14"/>
      <c r="B144" s="201"/>
      <c r="C144" s="14"/>
      <c r="D144" s="191" t="s">
        <v>164</v>
      </c>
      <c r="E144" s="202" t="s">
        <v>3</v>
      </c>
      <c r="F144" s="203" t="s">
        <v>166</v>
      </c>
      <c r="G144" s="14"/>
      <c r="H144" s="204">
        <v>15.449999999999999</v>
      </c>
      <c r="I144" s="205"/>
      <c r="J144" s="14"/>
      <c r="K144" s="14"/>
      <c r="L144" s="201"/>
      <c r="M144" s="206"/>
      <c r="N144" s="207"/>
      <c r="O144" s="207"/>
      <c r="P144" s="207"/>
      <c r="Q144" s="207"/>
      <c r="R144" s="207"/>
      <c r="S144" s="207"/>
      <c r="T144" s="208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02" t="s">
        <v>164</v>
      </c>
      <c r="AU144" s="202" t="s">
        <v>22</v>
      </c>
      <c r="AV144" s="14" t="s">
        <v>158</v>
      </c>
      <c r="AW144" s="14" t="s">
        <v>43</v>
      </c>
      <c r="AX144" s="14" t="s">
        <v>89</v>
      </c>
      <c r="AY144" s="202" t="s">
        <v>152</v>
      </c>
    </row>
    <row r="145" s="2" customFormat="1" ht="24.15" customHeight="1">
      <c r="A145" s="37"/>
      <c r="B145" s="171"/>
      <c r="C145" s="172" t="s">
        <v>209</v>
      </c>
      <c r="D145" s="172" t="s">
        <v>154</v>
      </c>
      <c r="E145" s="173" t="s">
        <v>368</v>
      </c>
      <c r="F145" s="174" t="s">
        <v>331</v>
      </c>
      <c r="G145" s="175" t="s">
        <v>267</v>
      </c>
      <c r="H145" s="176">
        <v>41.039999999999999</v>
      </c>
      <c r="I145" s="177"/>
      <c r="J145" s="178">
        <f>ROUND(I145*H145,2)</f>
        <v>0</v>
      </c>
      <c r="K145" s="179"/>
      <c r="L145" s="38"/>
      <c r="M145" s="180" t="s">
        <v>3</v>
      </c>
      <c r="N145" s="181" t="s">
        <v>53</v>
      </c>
      <c r="O145" s="71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4" t="s">
        <v>158</v>
      </c>
      <c r="AT145" s="184" t="s">
        <v>154</v>
      </c>
      <c r="AU145" s="184" t="s">
        <v>22</v>
      </c>
      <c r="AY145" s="17" t="s">
        <v>152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7" t="s">
        <v>89</v>
      </c>
      <c r="BK145" s="185">
        <f>ROUND(I145*H145,2)</f>
        <v>0</v>
      </c>
      <c r="BL145" s="17" t="s">
        <v>158</v>
      </c>
      <c r="BM145" s="184" t="s">
        <v>1024</v>
      </c>
    </row>
    <row r="146" s="2" customFormat="1">
      <c r="A146" s="37"/>
      <c r="B146" s="38"/>
      <c r="C146" s="37"/>
      <c r="D146" s="186" t="s">
        <v>160</v>
      </c>
      <c r="E146" s="37"/>
      <c r="F146" s="187" t="s">
        <v>370</v>
      </c>
      <c r="G146" s="37"/>
      <c r="H146" s="37"/>
      <c r="I146" s="188"/>
      <c r="J146" s="37"/>
      <c r="K146" s="37"/>
      <c r="L146" s="38"/>
      <c r="M146" s="189"/>
      <c r="N146" s="190"/>
      <c r="O146" s="71"/>
      <c r="P146" s="71"/>
      <c r="Q146" s="71"/>
      <c r="R146" s="71"/>
      <c r="S146" s="71"/>
      <c r="T146" s="72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7" t="s">
        <v>160</v>
      </c>
      <c r="AU146" s="17" t="s">
        <v>22</v>
      </c>
    </row>
    <row r="147" s="2" customFormat="1">
      <c r="A147" s="37"/>
      <c r="B147" s="38"/>
      <c r="C147" s="37"/>
      <c r="D147" s="191" t="s">
        <v>162</v>
      </c>
      <c r="E147" s="37"/>
      <c r="F147" s="192" t="s">
        <v>1020</v>
      </c>
      <c r="G147" s="37"/>
      <c r="H147" s="37"/>
      <c r="I147" s="188"/>
      <c r="J147" s="37"/>
      <c r="K147" s="37"/>
      <c r="L147" s="38"/>
      <c r="M147" s="189"/>
      <c r="N147" s="190"/>
      <c r="O147" s="71"/>
      <c r="P147" s="71"/>
      <c r="Q147" s="71"/>
      <c r="R147" s="71"/>
      <c r="S147" s="71"/>
      <c r="T147" s="72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7" t="s">
        <v>162</v>
      </c>
      <c r="AU147" s="17" t="s">
        <v>22</v>
      </c>
    </row>
    <row r="148" s="13" customFormat="1">
      <c r="A148" s="13"/>
      <c r="B148" s="193"/>
      <c r="C148" s="13"/>
      <c r="D148" s="191" t="s">
        <v>164</v>
      </c>
      <c r="E148" s="194" t="s">
        <v>3</v>
      </c>
      <c r="F148" s="195" t="s">
        <v>1025</v>
      </c>
      <c r="G148" s="13"/>
      <c r="H148" s="196">
        <v>41.039999999999999</v>
      </c>
      <c r="I148" s="197"/>
      <c r="J148" s="13"/>
      <c r="K148" s="13"/>
      <c r="L148" s="193"/>
      <c r="M148" s="198"/>
      <c r="N148" s="199"/>
      <c r="O148" s="199"/>
      <c r="P148" s="199"/>
      <c r="Q148" s="199"/>
      <c r="R148" s="199"/>
      <c r="S148" s="199"/>
      <c r="T148" s="20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94" t="s">
        <v>164</v>
      </c>
      <c r="AU148" s="194" t="s">
        <v>22</v>
      </c>
      <c r="AV148" s="13" t="s">
        <v>22</v>
      </c>
      <c r="AW148" s="13" t="s">
        <v>43</v>
      </c>
      <c r="AX148" s="13" t="s">
        <v>82</v>
      </c>
      <c r="AY148" s="194" t="s">
        <v>152</v>
      </c>
    </row>
    <row r="149" s="14" customFormat="1">
      <c r="A149" s="14"/>
      <c r="B149" s="201"/>
      <c r="C149" s="14"/>
      <c r="D149" s="191" t="s">
        <v>164</v>
      </c>
      <c r="E149" s="202" t="s">
        <v>3</v>
      </c>
      <c r="F149" s="203" t="s">
        <v>166</v>
      </c>
      <c r="G149" s="14"/>
      <c r="H149" s="204">
        <v>41.039999999999999</v>
      </c>
      <c r="I149" s="205"/>
      <c r="J149" s="14"/>
      <c r="K149" s="14"/>
      <c r="L149" s="201"/>
      <c r="M149" s="206"/>
      <c r="N149" s="207"/>
      <c r="O149" s="207"/>
      <c r="P149" s="207"/>
      <c r="Q149" s="207"/>
      <c r="R149" s="207"/>
      <c r="S149" s="207"/>
      <c r="T149" s="208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02" t="s">
        <v>164</v>
      </c>
      <c r="AU149" s="202" t="s">
        <v>22</v>
      </c>
      <c r="AV149" s="14" t="s">
        <v>158</v>
      </c>
      <c r="AW149" s="14" t="s">
        <v>43</v>
      </c>
      <c r="AX149" s="14" t="s">
        <v>89</v>
      </c>
      <c r="AY149" s="202" t="s">
        <v>152</v>
      </c>
    </row>
    <row r="150" s="2" customFormat="1" ht="24.15" customHeight="1">
      <c r="A150" s="37"/>
      <c r="B150" s="171"/>
      <c r="C150" s="172" t="s">
        <v>211</v>
      </c>
      <c r="D150" s="172" t="s">
        <v>154</v>
      </c>
      <c r="E150" s="173" t="s">
        <v>368</v>
      </c>
      <c r="F150" s="174" t="s">
        <v>331</v>
      </c>
      <c r="G150" s="175" t="s">
        <v>267</v>
      </c>
      <c r="H150" s="176">
        <v>20.934000000000001</v>
      </c>
      <c r="I150" s="177"/>
      <c r="J150" s="178">
        <f>ROUND(I150*H150,2)</f>
        <v>0</v>
      </c>
      <c r="K150" s="179"/>
      <c r="L150" s="38"/>
      <c r="M150" s="180" t="s">
        <v>3</v>
      </c>
      <c r="N150" s="181" t="s">
        <v>53</v>
      </c>
      <c r="O150" s="71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158</v>
      </c>
      <c r="AT150" s="184" t="s">
        <v>154</v>
      </c>
      <c r="AU150" s="184" t="s">
        <v>22</v>
      </c>
      <c r="AY150" s="17" t="s">
        <v>152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17" t="s">
        <v>89</v>
      </c>
      <c r="BK150" s="185">
        <f>ROUND(I150*H150,2)</f>
        <v>0</v>
      </c>
      <c r="BL150" s="17" t="s">
        <v>158</v>
      </c>
      <c r="BM150" s="184" t="s">
        <v>1026</v>
      </c>
    </row>
    <row r="151" s="2" customFormat="1">
      <c r="A151" s="37"/>
      <c r="B151" s="38"/>
      <c r="C151" s="37"/>
      <c r="D151" s="186" t="s">
        <v>160</v>
      </c>
      <c r="E151" s="37"/>
      <c r="F151" s="187" t="s">
        <v>370</v>
      </c>
      <c r="G151" s="37"/>
      <c r="H151" s="37"/>
      <c r="I151" s="188"/>
      <c r="J151" s="37"/>
      <c r="K151" s="37"/>
      <c r="L151" s="38"/>
      <c r="M151" s="189"/>
      <c r="N151" s="190"/>
      <c r="O151" s="71"/>
      <c r="P151" s="71"/>
      <c r="Q151" s="71"/>
      <c r="R151" s="71"/>
      <c r="S151" s="71"/>
      <c r="T151" s="72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7" t="s">
        <v>160</v>
      </c>
      <c r="AU151" s="17" t="s">
        <v>22</v>
      </c>
    </row>
    <row r="152" s="2" customFormat="1">
      <c r="A152" s="37"/>
      <c r="B152" s="38"/>
      <c r="C152" s="37"/>
      <c r="D152" s="191" t="s">
        <v>162</v>
      </c>
      <c r="E152" s="37"/>
      <c r="F152" s="192" t="s">
        <v>999</v>
      </c>
      <c r="G152" s="37"/>
      <c r="H152" s="37"/>
      <c r="I152" s="188"/>
      <c r="J152" s="37"/>
      <c r="K152" s="37"/>
      <c r="L152" s="38"/>
      <c r="M152" s="189"/>
      <c r="N152" s="190"/>
      <c r="O152" s="71"/>
      <c r="P152" s="71"/>
      <c r="Q152" s="71"/>
      <c r="R152" s="71"/>
      <c r="S152" s="71"/>
      <c r="T152" s="72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7" t="s">
        <v>162</v>
      </c>
      <c r="AU152" s="17" t="s">
        <v>22</v>
      </c>
    </row>
    <row r="153" s="13" customFormat="1">
      <c r="A153" s="13"/>
      <c r="B153" s="193"/>
      <c r="C153" s="13"/>
      <c r="D153" s="191" t="s">
        <v>164</v>
      </c>
      <c r="E153" s="194" t="s">
        <v>3</v>
      </c>
      <c r="F153" s="195" t="s">
        <v>1027</v>
      </c>
      <c r="G153" s="13"/>
      <c r="H153" s="196">
        <v>20.934000000000001</v>
      </c>
      <c r="I153" s="197"/>
      <c r="J153" s="13"/>
      <c r="K153" s="13"/>
      <c r="L153" s="193"/>
      <c r="M153" s="198"/>
      <c r="N153" s="199"/>
      <c r="O153" s="199"/>
      <c r="P153" s="199"/>
      <c r="Q153" s="199"/>
      <c r="R153" s="199"/>
      <c r="S153" s="199"/>
      <c r="T153" s="20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94" t="s">
        <v>164</v>
      </c>
      <c r="AU153" s="194" t="s">
        <v>22</v>
      </c>
      <c r="AV153" s="13" t="s">
        <v>22</v>
      </c>
      <c r="AW153" s="13" t="s">
        <v>43</v>
      </c>
      <c r="AX153" s="13" t="s">
        <v>82</v>
      </c>
      <c r="AY153" s="194" t="s">
        <v>152</v>
      </c>
    </row>
    <row r="154" s="14" customFormat="1">
      <c r="A154" s="14"/>
      <c r="B154" s="201"/>
      <c r="C154" s="14"/>
      <c r="D154" s="191" t="s">
        <v>164</v>
      </c>
      <c r="E154" s="202" t="s">
        <v>3</v>
      </c>
      <c r="F154" s="203" t="s">
        <v>166</v>
      </c>
      <c r="G154" s="14"/>
      <c r="H154" s="204">
        <v>20.934000000000001</v>
      </c>
      <c r="I154" s="205"/>
      <c r="J154" s="14"/>
      <c r="K154" s="14"/>
      <c r="L154" s="201"/>
      <c r="M154" s="206"/>
      <c r="N154" s="207"/>
      <c r="O154" s="207"/>
      <c r="P154" s="207"/>
      <c r="Q154" s="207"/>
      <c r="R154" s="207"/>
      <c r="S154" s="207"/>
      <c r="T154" s="20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02" t="s">
        <v>164</v>
      </c>
      <c r="AU154" s="202" t="s">
        <v>22</v>
      </c>
      <c r="AV154" s="14" t="s">
        <v>158</v>
      </c>
      <c r="AW154" s="14" t="s">
        <v>43</v>
      </c>
      <c r="AX154" s="14" t="s">
        <v>89</v>
      </c>
      <c r="AY154" s="202" t="s">
        <v>152</v>
      </c>
    </row>
    <row r="155" s="2" customFormat="1" ht="16.5" customHeight="1">
      <c r="A155" s="37"/>
      <c r="B155" s="171"/>
      <c r="C155" s="172" t="s">
        <v>218</v>
      </c>
      <c r="D155" s="172" t="s">
        <v>154</v>
      </c>
      <c r="E155" s="173" t="s">
        <v>372</v>
      </c>
      <c r="F155" s="174" t="s">
        <v>373</v>
      </c>
      <c r="G155" s="175" t="s">
        <v>251</v>
      </c>
      <c r="H155" s="176">
        <v>22.800000000000001</v>
      </c>
      <c r="I155" s="177"/>
      <c r="J155" s="178">
        <f>ROUND(I155*H155,2)</f>
        <v>0</v>
      </c>
      <c r="K155" s="179"/>
      <c r="L155" s="38"/>
      <c r="M155" s="180" t="s">
        <v>3</v>
      </c>
      <c r="N155" s="181" t="s">
        <v>53</v>
      </c>
      <c r="O155" s="71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4" t="s">
        <v>158</v>
      </c>
      <c r="AT155" s="184" t="s">
        <v>154</v>
      </c>
      <c r="AU155" s="184" t="s">
        <v>22</v>
      </c>
      <c r="AY155" s="17" t="s">
        <v>152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17" t="s">
        <v>89</v>
      </c>
      <c r="BK155" s="185">
        <f>ROUND(I155*H155,2)</f>
        <v>0</v>
      </c>
      <c r="BL155" s="17" t="s">
        <v>158</v>
      </c>
      <c r="BM155" s="184" t="s">
        <v>1028</v>
      </c>
    </row>
    <row r="156" s="2" customFormat="1">
      <c r="A156" s="37"/>
      <c r="B156" s="38"/>
      <c r="C156" s="37"/>
      <c r="D156" s="186" t="s">
        <v>160</v>
      </c>
      <c r="E156" s="37"/>
      <c r="F156" s="187" t="s">
        <v>375</v>
      </c>
      <c r="G156" s="37"/>
      <c r="H156" s="37"/>
      <c r="I156" s="188"/>
      <c r="J156" s="37"/>
      <c r="K156" s="37"/>
      <c r="L156" s="38"/>
      <c r="M156" s="189"/>
      <c r="N156" s="190"/>
      <c r="O156" s="71"/>
      <c r="P156" s="71"/>
      <c r="Q156" s="71"/>
      <c r="R156" s="71"/>
      <c r="S156" s="71"/>
      <c r="T156" s="72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7" t="s">
        <v>160</v>
      </c>
      <c r="AU156" s="17" t="s">
        <v>22</v>
      </c>
    </row>
    <row r="157" s="2" customFormat="1">
      <c r="A157" s="37"/>
      <c r="B157" s="38"/>
      <c r="C157" s="37"/>
      <c r="D157" s="191" t="s">
        <v>162</v>
      </c>
      <c r="E157" s="37"/>
      <c r="F157" s="192" t="s">
        <v>1005</v>
      </c>
      <c r="G157" s="37"/>
      <c r="H157" s="37"/>
      <c r="I157" s="188"/>
      <c r="J157" s="37"/>
      <c r="K157" s="37"/>
      <c r="L157" s="38"/>
      <c r="M157" s="189"/>
      <c r="N157" s="190"/>
      <c r="O157" s="71"/>
      <c r="P157" s="71"/>
      <c r="Q157" s="71"/>
      <c r="R157" s="71"/>
      <c r="S157" s="71"/>
      <c r="T157" s="72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7" t="s">
        <v>162</v>
      </c>
      <c r="AU157" s="17" t="s">
        <v>22</v>
      </c>
    </row>
    <row r="158" s="13" customFormat="1">
      <c r="A158" s="13"/>
      <c r="B158" s="193"/>
      <c r="C158" s="13"/>
      <c r="D158" s="191" t="s">
        <v>164</v>
      </c>
      <c r="E158" s="194" t="s">
        <v>3</v>
      </c>
      <c r="F158" s="195" t="s">
        <v>1006</v>
      </c>
      <c r="G158" s="13"/>
      <c r="H158" s="196">
        <v>22.800000000000001</v>
      </c>
      <c r="I158" s="197"/>
      <c r="J158" s="13"/>
      <c r="K158" s="13"/>
      <c r="L158" s="193"/>
      <c r="M158" s="198"/>
      <c r="N158" s="199"/>
      <c r="O158" s="199"/>
      <c r="P158" s="199"/>
      <c r="Q158" s="199"/>
      <c r="R158" s="199"/>
      <c r="S158" s="199"/>
      <c r="T158" s="200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4" t="s">
        <v>164</v>
      </c>
      <c r="AU158" s="194" t="s">
        <v>22</v>
      </c>
      <c r="AV158" s="13" t="s">
        <v>22</v>
      </c>
      <c r="AW158" s="13" t="s">
        <v>43</v>
      </c>
      <c r="AX158" s="13" t="s">
        <v>82</v>
      </c>
      <c r="AY158" s="194" t="s">
        <v>152</v>
      </c>
    </row>
    <row r="159" s="14" customFormat="1">
      <c r="A159" s="14"/>
      <c r="B159" s="201"/>
      <c r="C159" s="14"/>
      <c r="D159" s="191" t="s">
        <v>164</v>
      </c>
      <c r="E159" s="202" t="s">
        <v>3</v>
      </c>
      <c r="F159" s="203" t="s">
        <v>166</v>
      </c>
      <c r="G159" s="14"/>
      <c r="H159" s="204">
        <v>22.800000000000001</v>
      </c>
      <c r="I159" s="205"/>
      <c r="J159" s="14"/>
      <c r="K159" s="14"/>
      <c r="L159" s="201"/>
      <c r="M159" s="206"/>
      <c r="N159" s="207"/>
      <c r="O159" s="207"/>
      <c r="P159" s="207"/>
      <c r="Q159" s="207"/>
      <c r="R159" s="207"/>
      <c r="S159" s="207"/>
      <c r="T159" s="208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02" t="s">
        <v>164</v>
      </c>
      <c r="AU159" s="202" t="s">
        <v>22</v>
      </c>
      <c r="AV159" s="14" t="s">
        <v>158</v>
      </c>
      <c r="AW159" s="14" t="s">
        <v>43</v>
      </c>
      <c r="AX159" s="14" t="s">
        <v>89</v>
      </c>
      <c r="AY159" s="202" t="s">
        <v>152</v>
      </c>
    </row>
    <row r="160" s="2" customFormat="1" ht="16.5" customHeight="1">
      <c r="A160" s="37"/>
      <c r="B160" s="171"/>
      <c r="C160" s="172" t="s">
        <v>223</v>
      </c>
      <c r="D160" s="172" t="s">
        <v>154</v>
      </c>
      <c r="E160" s="173" t="s">
        <v>372</v>
      </c>
      <c r="F160" s="174" t="s">
        <v>373</v>
      </c>
      <c r="G160" s="175" t="s">
        <v>251</v>
      </c>
      <c r="H160" s="176">
        <v>11.630000000000001</v>
      </c>
      <c r="I160" s="177"/>
      <c r="J160" s="178">
        <f>ROUND(I160*H160,2)</f>
        <v>0</v>
      </c>
      <c r="K160" s="179"/>
      <c r="L160" s="38"/>
      <c r="M160" s="180" t="s">
        <v>3</v>
      </c>
      <c r="N160" s="181" t="s">
        <v>53</v>
      </c>
      <c r="O160" s="71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4" t="s">
        <v>158</v>
      </c>
      <c r="AT160" s="184" t="s">
        <v>154</v>
      </c>
      <c r="AU160" s="184" t="s">
        <v>22</v>
      </c>
      <c r="AY160" s="17" t="s">
        <v>152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17" t="s">
        <v>89</v>
      </c>
      <c r="BK160" s="185">
        <f>ROUND(I160*H160,2)</f>
        <v>0</v>
      </c>
      <c r="BL160" s="17" t="s">
        <v>158</v>
      </c>
      <c r="BM160" s="184" t="s">
        <v>1029</v>
      </c>
    </row>
    <row r="161" s="2" customFormat="1">
      <c r="A161" s="37"/>
      <c r="B161" s="38"/>
      <c r="C161" s="37"/>
      <c r="D161" s="186" t="s">
        <v>160</v>
      </c>
      <c r="E161" s="37"/>
      <c r="F161" s="187" t="s">
        <v>375</v>
      </c>
      <c r="G161" s="37"/>
      <c r="H161" s="37"/>
      <c r="I161" s="188"/>
      <c r="J161" s="37"/>
      <c r="K161" s="37"/>
      <c r="L161" s="38"/>
      <c r="M161" s="189"/>
      <c r="N161" s="190"/>
      <c r="O161" s="71"/>
      <c r="P161" s="71"/>
      <c r="Q161" s="71"/>
      <c r="R161" s="71"/>
      <c r="S161" s="71"/>
      <c r="T161" s="72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7" t="s">
        <v>160</v>
      </c>
      <c r="AU161" s="17" t="s">
        <v>22</v>
      </c>
    </row>
    <row r="162" s="2" customFormat="1">
      <c r="A162" s="37"/>
      <c r="B162" s="38"/>
      <c r="C162" s="37"/>
      <c r="D162" s="191" t="s">
        <v>162</v>
      </c>
      <c r="E162" s="37"/>
      <c r="F162" s="192" t="s">
        <v>999</v>
      </c>
      <c r="G162" s="37"/>
      <c r="H162" s="37"/>
      <c r="I162" s="188"/>
      <c r="J162" s="37"/>
      <c r="K162" s="37"/>
      <c r="L162" s="38"/>
      <c r="M162" s="189"/>
      <c r="N162" s="190"/>
      <c r="O162" s="71"/>
      <c r="P162" s="71"/>
      <c r="Q162" s="71"/>
      <c r="R162" s="71"/>
      <c r="S162" s="71"/>
      <c r="T162" s="72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7" t="s">
        <v>162</v>
      </c>
      <c r="AU162" s="17" t="s">
        <v>22</v>
      </c>
    </row>
    <row r="163" s="13" customFormat="1">
      <c r="A163" s="13"/>
      <c r="B163" s="193"/>
      <c r="C163" s="13"/>
      <c r="D163" s="191" t="s">
        <v>164</v>
      </c>
      <c r="E163" s="194" t="s">
        <v>3</v>
      </c>
      <c r="F163" s="195" t="s">
        <v>1030</v>
      </c>
      <c r="G163" s="13"/>
      <c r="H163" s="196">
        <v>11.630000000000001</v>
      </c>
      <c r="I163" s="197"/>
      <c r="J163" s="13"/>
      <c r="K163" s="13"/>
      <c r="L163" s="193"/>
      <c r="M163" s="198"/>
      <c r="N163" s="199"/>
      <c r="O163" s="199"/>
      <c r="P163" s="199"/>
      <c r="Q163" s="199"/>
      <c r="R163" s="199"/>
      <c r="S163" s="199"/>
      <c r="T163" s="20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94" t="s">
        <v>164</v>
      </c>
      <c r="AU163" s="194" t="s">
        <v>22</v>
      </c>
      <c r="AV163" s="13" t="s">
        <v>22</v>
      </c>
      <c r="AW163" s="13" t="s">
        <v>43</v>
      </c>
      <c r="AX163" s="13" t="s">
        <v>82</v>
      </c>
      <c r="AY163" s="194" t="s">
        <v>152</v>
      </c>
    </row>
    <row r="164" s="14" customFormat="1">
      <c r="A164" s="14"/>
      <c r="B164" s="201"/>
      <c r="C164" s="14"/>
      <c r="D164" s="191" t="s">
        <v>164</v>
      </c>
      <c r="E164" s="202" t="s">
        <v>3</v>
      </c>
      <c r="F164" s="203" t="s">
        <v>166</v>
      </c>
      <c r="G164" s="14"/>
      <c r="H164" s="204">
        <v>11.630000000000001</v>
      </c>
      <c r="I164" s="205"/>
      <c r="J164" s="14"/>
      <c r="K164" s="14"/>
      <c r="L164" s="201"/>
      <c r="M164" s="206"/>
      <c r="N164" s="207"/>
      <c r="O164" s="207"/>
      <c r="P164" s="207"/>
      <c r="Q164" s="207"/>
      <c r="R164" s="207"/>
      <c r="S164" s="207"/>
      <c r="T164" s="208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02" t="s">
        <v>164</v>
      </c>
      <c r="AU164" s="202" t="s">
        <v>22</v>
      </c>
      <c r="AV164" s="14" t="s">
        <v>158</v>
      </c>
      <c r="AW164" s="14" t="s">
        <v>43</v>
      </c>
      <c r="AX164" s="14" t="s">
        <v>89</v>
      </c>
      <c r="AY164" s="202" t="s">
        <v>152</v>
      </c>
    </row>
    <row r="165" s="2" customFormat="1" ht="24.15" customHeight="1">
      <c r="A165" s="37"/>
      <c r="B165" s="171"/>
      <c r="C165" s="172" t="s">
        <v>9</v>
      </c>
      <c r="D165" s="172" t="s">
        <v>154</v>
      </c>
      <c r="E165" s="173" t="s">
        <v>1031</v>
      </c>
      <c r="F165" s="174" t="s">
        <v>1032</v>
      </c>
      <c r="G165" s="175" t="s">
        <v>157</v>
      </c>
      <c r="H165" s="176">
        <v>32</v>
      </c>
      <c r="I165" s="177"/>
      <c r="J165" s="178">
        <f>ROUND(I165*H165,2)</f>
        <v>0</v>
      </c>
      <c r="K165" s="179"/>
      <c r="L165" s="38"/>
      <c r="M165" s="180" t="s">
        <v>3</v>
      </c>
      <c r="N165" s="181" t="s">
        <v>53</v>
      </c>
      <c r="O165" s="71"/>
      <c r="P165" s="182">
        <f>O165*H165</f>
        <v>0</v>
      </c>
      <c r="Q165" s="182">
        <v>0</v>
      </c>
      <c r="R165" s="182">
        <f>Q165*H165</f>
        <v>0</v>
      </c>
      <c r="S165" s="182">
        <v>0</v>
      </c>
      <c r="T165" s="183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158</v>
      </c>
      <c r="AT165" s="184" t="s">
        <v>154</v>
      </c>
      <c r="AU165" s="184" t="s">
        <v>22</v>
      </c>
      <c r="AY165" s="17" t="s">
        <v>152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17" t="s">
        <v>89</v>
      </c>
      <c r="BK165" s="185">
        <f>ROUND(I165*H165,2)</f>
        <v>0</v>
      </c>
      <c r="BL165" s="17" t="s">
        <v>158</v>
      </c>
      <c r="BM165" s="184" t="s">
        <v>1033</v>
      </c>
    </row>
    <row r="166" s="2" customFormat="1">
      <c r="A166" s="37"/>
      <c r="B166" s="38"/>
      <c r="C166" s="37"/>
      <c r="D166" s="186" t="s">
        <v>160</v>
      </c>
      <c r="E166" s="37"/>
      <c r="F166" s="187" t="s">
        <v>1034</v>
      </c>
      <c r="G166" s="37"/>
      <c r="H166" s="37"/>
      <c r="I166" s="188"/>
      <c r="J166" s="37"/>
      <c r="K166" s="37"/>
      <c r="L166" s="38"/>
      <c r="M166" s="189"/>
      <c r="N166" s="190"/>
      <c r="O166" s="71"/>
      <c r="P166" s="71"/>
      <c r="Q166" s="71"/>
      <c r="R166" s="71"/>
      <c r="S166" s="71"/>
      <c r="T166" s="72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7" t="s">
        <v>160</v>
      </c>
      <c r="AU166" s="17" t="s">
        <v>22</v>
      </c>
    </row>
    <row r="167" s="2" customFormat="1">
      <c r="A167" s="37"/>
      <c r="B167" s="38"/>
      <c r="C167" s="37"/>
      <c r="D167" s="191" t="s">
        <v>162</v>
      </c>
      <c r="E167" s="37"/>
      <c r="F167" s="192" t="s">
        <v>1035</v>
      </c>
      <c r="G167" s="37"/>
      <c r="H167" s="37"/>
      <c r="I167" s="188"/>
      <c r="J167" s="37"/>
      <c r="K167" s="37"/>
      <c r="L167" s="38"/>
      <c r="M167" s="189"/>
      <c r="N167" s="190"/>
      <c r="O167" s="71"/>
      <c r="P167" s="71"/>
      <c r="Q167" s="71"/>
      <c r="R167" s="71"/>
      <c r="S167" s="71"/>
      <c r="T167" s="72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7" t="s">
        <v>162</v>
      </c>
      <c r="AU167" s="17" t="s">
        <v>22</v>
      </c>
    </row>
    <row r="168" s="13" customFormat="1">
      <c r="A168" s="13"/>
      <c r="B168" s="193"/>
      <c r="C168" s="13"/>
      <c r="D168" s="191" t="s">
        <v>164</v>
      </c>
      <c r="E168" s="194" t="s">
        <v>3</v>
      </c>
      <c r="F168" s="195" t="s">
        <v>1036</v>
      </c>
      <c r="G168" s="13"/>
      <c r="H168" s="196">
        <v>32</v>
      </c>
      <c r="I168" s="197"/>
      <c r="J168" s="13"/>
      <c r="K168" s="13"/>
      <c r="L168" s="193"/>
      <c r="M168" s="198"/>
      <c r="N168" s="199"/>
      <c r="O168" s="199"/>
      <c r="P168" s="199"/>
      <c r="Q168" s="199"/>
      <c r="R168" s="199"/>
      <c r="S168" s="199"/>
      <c r="T168" s="200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4" t="s">
        <v>164</v>
      </c>
      <c r="AU168" s="194" t="s">
        <v>22</v>
      </c>
      <c r="AV168" s="13" t="s">
        <v>22</v>
      </c>
      <c r="AW168" s="13" t="s">
        <v>43</v>
      </c>
      <c r="AX168" s="13" t="s">
        <v>82</v>
      </c>
      <c r="AY168" s="194" t="s">
        <v>152</v>
      </c>
    </row>
    <row r="169" s="14" customFormat="1">
      <c r="A169" s="14"/>
      <c r="B169" s="201"/>
      <c r="C169" s="14"/>
      <c r="D169" s="191" t="s">
        <v>164</v>
      </c>
      <c r="E169" s="202" t="s">
        <v>3</v>
      </c>
      <c r="F169" s="203" t="s">
        <v>166</v>
      </c>
      <c r="G169" s="14"/>
      <c r="H169" s="204">
        <v>32</v>
      </c>
      <c r="I169" s="205"/>
      <c r="J169" s="14"/>
      <c r="K169" s="14"/>
      <c r="L169" s="201"/>
      <c r="M169" s="206"/>
      <c r="N169" s="207"/>
      <c r="O169" s="207"/>
      <c r="P169" s="207"/>
      <c r="Q169" s="207"/>
      <c r="R169" s="207"/>
      <c r="S169" s="207"/>
      <c r="T169" s="20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02" t="s">
        <v>164</v>
      </c>
      <c r="AU169" s="202" t="s">
        <v>22</v>
      </c>
      <c r="AV169" s="14" t="s">
        <v>158</v>
      </c>
      <c r="AW169" s="14" t="s">
        <v>43</v>
      </c>
      <c r="AX169" s="14" t="s">
        <v>89</v>
      </c>
      <c r="AY169" s="202" t="s">
        <v>152</v>
      </c>
    </row>
    <row r="170" s="2" customFormat="1" ht="24.15" customHeight="1">
      <c r="A170" s="37"/>
      <c r="B170" s="171"/>
      <c r="C170" s="172" t="s">
        <v>235</v>
      </c>
      <c r="D170" s="172" t="s">
        <v>154</v>
      </c>
      <c r="E170" s="173" t="s">
        <v>1037</v>
      </c>
      <c r="F170" s="174" t="s">
        <v>1038</v>
      </c>
      <c r="G170" s="175" t="s">
        <v>157</v>
      </c>
      <c r="H170" s="176">
        <v>32</v>
      </c>
      <c r="I170" s="177"/>
      <c r="J170" s="178">
        <f>ROUND(I170*H170,2)</f>
        <v>0</v>
      </c>
      <c r="K170" s="179"/>
      <c r="L170" s="38"/>
      <c r="M170" s="180" t="s">
        <v>3</v>
      </c>
      <c r="N170" s="181" t="s">
        <v>53</v>
      </c>
      <c r="O170" s="71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158</v>
      </c>
      <c r="AT170" s="184" t="s">
        <v>154</v>
      </c>
      <c r="AU170" s="184" t="s">
        <v>22</v>
      </c>
      <c r="AY170" s="17" t="s">
        <v>152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17" t="s">
        <v>89</v>
      </c>
      <c r="BK170" s="185">
        <f>ROUND(I170*H170,2)</f>
        <v>0</v>
      </c>
      <c r="BL170" s="17" t="s">
        <v>158</v>
      </c>
      <c r="BM170" s="184" t="s">
        <v>1039</v>
      </c>
    </row>
    <row r="171" s="2" customFormat="1">
      <c r="A171" s="37"/>
      <c r="B171" s="38"/>
      <c r="C171" s="37"/>
      <c r="D171" s="186" t="s">
        <v>160</v>
      </c>
      <c r="E171" s="37"/>
      <c r="F171" s="187" t="s">
        <v>1040</v>
      </c>
      <c r="G171" s="37"/>
      <c r="H171" s="37"/>
      <c r="I171" s="188"/>
      <c r="J171" s="37"/>
      <c r="K171" s="37"/>
      <c r="L171" s="38"/>
      <c r="M171" s="189"/>
      <c r="N171" s="190"/>
      <c r="O171" s="71"/>
      <c r="P171" s="71"/>
      <c r="Q171" s="71"/>
      <c r="R171" s="71"/>
      <c r="S171" s="71"/>
      <c r="T171" s="72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7" t="s">
        <v>160</v>
      </c>
      <c r="AU171" s="17" t="s">
        <v>22</v>
      </c>
    </row>
    <row r="172" s="2" customFormat="1">
      <c r="A172" s="37"/>
      <c r="B172" s="38"/>
      <c r="C172" s="37"/>
      <c r="D172" s="191" t="s">
        <v>162</v>
      </c>
      <c r="E172" s="37"/>
      <c r="F172" s="192" t="s">
        <v>1041</v>
      </c>
      <c r="G172" s="37"/>
      <c r="H172" s="37"/>
      <c r="I172" s="188"/>
      <c r="J172" s="37"/>
      <c r="K172" s="37"/>
      <c r="L172" s="38"/>
      <c r="M172" s="189"/>
      <c r="N172" s="190"/>
      <c r="O172" s="71"/>
      <c r="P172" s="71"/>
      <c r="Q172" s="71"/>
      <c r="R172" s="71"/>
      <c r="S172" s="71"/>
      <c r="T172" s="72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7" t="s">
        <v>162</v>
      </c>
      <c r="AU172" s="17" t="s">
        <v>22</v>
      </c>
    </row>
    <row r="173" s="13" customFormat="1">
      <c r="A173" s="13"/>
      <c r="B173" s="193"/>
      <c r="C173" s="13"/>
      <c r="D173" s="191" t="s">
        <v>164</v>
      </c>
      <c r="E173" s="194" t="s">
        <v>3</v>
      </c>
      <c r="F173" s="195" t="s">
        <v>1036</v>
      </c>
      <c r="G173" s="13"/>
      <c r="H173" s="196">
        <v>32</v>
      </c>
      <c r="I173" s="197"/>
      <c r="J173" s="13"/>
      <c r="K173" s="13"/>
      <c r="L173" s="193"/>
      <c r="M173" s="198"/>
      <c r="N173" s="199"/>
      <c r="O173" s="199"/>
      <c r="P173" s="199"/>
      <c r="Q173" s="199"/>
      <c r="R173" s="199"/>
      <c r="S173" s="199"/>
      <c r="T173" s="20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4" t="s">
        <v>164</v>
      </c>
      <c r="AU173" s="194" t="s">
        <v>22</v>
      </c>
      <c r="AV173" s="13" t="s">
        <v>22</v>
      </c>
      <c r="AW173" s="13" t="s">
        <v>43</v>
      </c>
      <c r="AX173" s="13" t="s">
        <v>82</v>
      </c>
      <c r="AY173" s="194" t="s">
        <v>152</v>
      </c>
    </row>
    <row r="174" s="14" customFormat="1">
      <c r="A174" s="14"/>
      <c r="B174" s="201"/>
      <c r="C174" s="14"/>
      <c r="D174" s="191" t="s">
        <v>164</v>
      </c>
      <c r="E174" s="202" t="s">
        <v>3</v>
      </c>
      <c r="F174" s="203" t="s">
        <v>166</v>
      </c>
      <c r="G174" s="14"/>
      <c r="H174" s="204">
        <v>32</v>
      </c>
      <c r="I174" s="205"/>
      <c r="J174" s="14"/>
      <c r="K174" s="14"/>
      <c r="L174" s="201"/>
      <c r="M174" s="206"/>
      <c r="N174" s="207"/>
      <c r="O174" s="207"/>
      <c r="P174" s="207"/>
      <c r="Q174" s="207"/>
      <c r="R174" s="207"/>
      <c r="S174" s="207"/>
      <c r="T174" s="20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02" t="s">
        <v>164</v>
      </c>
      <c r="AU174" s="202" t="s">
        <v>22</v>
      </c>
      <c r="AV174" s="14" t="s">
        <v>158</v>
      </c>
      <c r="AW174" s="14" t="s">
        <v>43</v>
      </c>
      <c r="AX174" s="14" t="s">
        <v>89</v>
      </c>
      <c r="AY174" s="202" t="s">
        <v>152</v>
      </c>
    </row>
    <row r="175" s="2" customFormat="1" ht="16.5" customHeight="1">
      <c r="A175" s="37"/>
      <c r="B175" s="171"/>
      <c r="C175" s="212" t="s">
        <v>241</v>
      </c>
      <c r="D175" s="212" t="s">
        <v>389</v>
      </c>
      <c r="E175" s="213" t="s">
        <v>1042</v>
      </c>
      <c r="F175" s="214" t="s">
        <v>1043</v>
      </c>
      <c r="G175" s="215" t="s">
        <v>1044</v>
      </c>
      <c r="H175" s="216">
        <v>1.1040000000000001</v>
      </c>
      <c r="I175" s="217"/>
      <c r="J175" s="218">
        <f>ROUND(I175*H175,2)</f>
        <v>0</v>
      </c>
      <c r="K175" s="219"/>
      <c r="L175" s="220"/>
      <c r="M175" s="221" t="s">
        <v>3</v>
      </c>
      <c r="N175" s="222" t="s">
        <v>53</v>
      </c>
      <c r="O175" s="71"/>
      <c r="P175" s="182">
        <f>O175*H175</f>
        <v>0</v>
      </c>
      <c r="Q175" s="182">
        <v>0.001</v>
      </c>
      <c r="R175" s="182">
        <f>Q175*H175</f>
        <v>0.0011040000000000002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195</v>
      </c>
      <c r="AT175" s="184" t="s">
        <v>389</v>
      </c>
      <c r="AU175" s="184" t="s">
        <v>22</v>
      </c>
      <c r="AY175" s="17" t="s">
        <v>152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17" t="s">
        <v>89</v>
      </c>
      <c r="BK175" s="185">
        <f>ROUND(I175*H175,2)</f>
        <v>0</v>
      </c>
      <c r="BL175" s="17" t="s">
        <v>158</v>
      </c>
      <c r="BM175" s="184" t="s">
        <v>1045</v>
      </c>
    </row>
    <row r="176" s="2" customFormat="1">
      <c r="A176" s="37"/>
      <c r="B176" s="38"/>
      <c r="C176" s="37"/>
      <c r="D176" s="186" t="s">
        <v>160</v>
      </c>
      <c r="E176" s="37"/>
      <c r="F176" s="187" t="s">
        <v>1046</v>
      </c>
      <c r="G176" s="37"/>
      <c r="H176" s="37"/>
      <c r="I176" s="188"/>
      <c r="J176" s="37"/>
      <c r="K176" s="37"/>
      <c r="L176" s="38"/>
      <c r="M176" s="189"/>
      <c r="N176" s="190"/>
      <c r="O176" s="71"/>
      <c r="P176" s="71"/>
      <c r="Q176" s="71"/>
      <c r="R176" s="71"/>
      <c r="S176" s="71"/>
      <c r="T176" s="72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7" t="s">
        <v>160</v>
      </c>
      <c r="AU176" s="17" t="s">
        <v>22</v>
      </c>
    </row>
    <row r="177" s="2" customFormat="1">
      <c r="A177" s="37"/>
      <c r="B177" s="38"/>
      <c r="C177" s="37"/>
      <c r="D177" s="191" t="s">
        <v>162</v>
      </c>
      <c r="E177" s="37"/>
      <c r="F177" s="192" t="s">
        <v>1047</v>
      </c>
      <c r="G177" s="37"/>
      <c r="H177" s="37"/>
      <c r="I177" s="188"/>
      <c r="J177" s="37"/>
      <c r="K177" s="37"/>
      <c r="L177" s="38"/>
      <c r="M177" s="189"/>
      <c r="N177" s="190"/>
      <c r="O177" s="71"/>
      <c r="P177" s="71"/>
      <c r="Q177" s="71"/>
      <c r="R177" s="71"/>
      <c r="S177" s="71"/>
      <c r="T177" s="72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7" t="s">
        <v>162</v>
      </c>
      <c r="AU177" s="17" t="s">
        <v>22</v>
      </c>
    </row>
    <row r="178" s="13" customFormat="1">
      <c r="A178" s="13"/>
      <c r="B178" s="193"/>
      <c r="C178" s="13"/>
      <c r="D178" s="191" t="s">
        <v>164</v>
      </c>
      <c r="E178" s="194" t="s">
        <v>3</v>
      </c>
      <c r="F178" s="195" t="s">
        <v>1048</v>
      </c>
      <c r="G178" s="13"/>
      <c r="H178" s="196">
        <v>1.1040000000000001</v>
      </c>
      <c r="I178" s="197"/>
      <c r="J178" s="13"/>
      <c r="K178" s="13"/>
      <c r="L178" s="193"/>
      <c r="M178" s="198"/>
      <c r="N178" s="199"/>
      <c r="O178" s="199"/>
      <c r="P178" s="199"/>
      <c r="Q178" s="199"/>
      <c r="R178" s="199"/>
      <c r="S178" s="199"/>
      <c r="T178" s="200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4" t="s">
        <v>164</v>
      </c>
      <c r="AU178" s="194" t="s">
        <v>22</v>
      </c>
      <c r="AV178" s="13" t="s">
        <v>22</v>
      </c>
      <c r="AW178" s="13" t="s">
        <v>43</v>
      </c>
      <c r="AX178" s="13" t="s">
        <v>82</v>
      </c>
      <c r="AY178" s="194" t="s">
        <v>152</v>
      </c>
    </row>
    <row r="179" s="14" customFormat="1">
      <c r="A179" s="14"/>
      <c r="B179" s="201"/>
      <c r="C179" s="14"/>
      <c r="D179" s="191" t="s">
        <v>164</v>
      </c>
      <c r="E179" s="202" t="s">
        <v>3</v>
      </c>
      <c r="F179" s="203" t="s">
        <v>166</v>
      </c>
      <c r="G179" s="14"/>
      <c r="H179" s="204">
        <v>1.1040000000000001</v>
      </c>
      <c r="I179" s="205"/>
      <c r="J179" s="14"/>
      <c r="K179" s="14"/>
      <c r="L179" s="201"/>
      <c r="M179" s="206"/>
      <c r="N179" s="207"/>
      <c r="O179" s="207"/>
      <c r="P179" s="207"/>
      <c r="Q179" s="207"/>
      <c r="R179" s="207"/>
      <c r="S179" s="207"/>
      <c r="T179" s="208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02" t="s">
        <v>164</v>
      </c>
      <c r="AU179" s="202" t="s">
        <v>22</v>
      </c>
      <c r="AV179" s="14" t="s">
        <v>158</v>
      </c>
      <c r="AW179" s="14" t="s">
        <v>43</v>
      </c>
      <c r="AX179" s="14" t="s">
        <v>89</v>
      </c>
      <c r="AY179" s="202" t="s">
        <v>152</v>
      </c>
    </row>
    <row r="180" s="2" customFormat="1" ht="24.15" customHeight="1">
      <c r="A180" s="37"/>
      <c r="B180" s="171"/>
      <c r="C180" s="172" t="s">
        <v>248</v>
      </c>
      <c r="D180" s="172" t="s">
        <v>154</v>
      </c>
      <c r="E180" s="173" t="s">
        <v>1049</v>
      </c>
      <c r="F180" s="174" t="s">
        <v>1050</v>
      </c>
      <c r="G180" s="175" t="s">
        <v>157</v>
      </c>
      <c r="H180" s="176">
        <v>71</v>
      </c>
      <c r="I180" s="177"/>
      <c r="J180" s="178">
        <f>ROUND(I180*H180,2)</f>
        <v>0</v>
      </c>
      <c r="K180" s="179"/>
      <c r="L180" s="38"/>
      <c r="M180" s="180" t="s">
        <v>3</v>
      </c>
      <c r="N180" s="181" t="s">
        <v>53</v>
      </c>
      <c r="O180" s="71"/>
      <c r="P180" s="182">
        <f>O180*H180</f>
        <v>0</v>
      </c>
      <c r="Q180" s="182">
        <v>0</v>
      </c>
      <c r="R180" s="182">
        <f>Q180*H180</f>
        <v>0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158</v>
      </c>
      <c r="AT180" s="184" t="s">
        <v>154</v>
      </c>
      <c r="AU180" s="184" t="s">
        <v>22</v>
      </c>
      <c r="AY180" s="17" t="s">
        <v>152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17" t="s">
        <v>89</v>
      </c>
      <c r="BK180" s="185">
        <f>ROUND(I180*H180,2)</f>
        <v>0</v>
      </c>
      <c r="BL180" s="17" t="s">
        <v>158</v>
      </c>
      <c r="BM180" s="184" t="s">
        <v>1051</v>
      </c>
    </row>
    <row r="181" s="2" customFormat="1">
      <c r="A181" s="37"/>
      <c r="B181" s="38"/>
      <c r="C181" s="37"/>
      <c r="D181" s="186" t="s">
        <v>160</v>
      </c>
      <c r="E181" s="37"/>
      <c r="F181" s="187" t="s">
        <v>1052</v>
      </c>
      <c r="G181" s="37"/>
      <c r="H181" s="37"/>
      <c r="I181" s="188"/>
      <c r="J181" s="37"/>
      <c r="K181" s="37"/>
      <c r="L181" s="38"/>
      <c r="M181" s="189"/>
      <c r="N181" s="190"/>
      <c r="O181" s="71"/>
      <c r="P181" s="71"/>
      <c r="Q181" s="71"/>
      <c r="R181" s="71"/>
      <c r="S181" s="71"/>
      <c r="T181" s="72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7" t="s">
        <v>160</v>
      </c>
      <c r="AU181" s="17" t="s">
        <v>22</v>
      </c>
    </row>
    <row r="182" s="2" customFormat="1">
      <c r="A182" s="37"/>
      <c r="B182" s="38"/>
      <c r="C182" s="37"/>
      <c r="D182" s="191" t="s">
        <v>162</v>
      </c>
      <c r="E182" s="37"/>
      <c r="F182" s="192" t="s">
        <v>1041</v>
      </c>
      <c r="G182" s="37"/>
      <c r="H182" s="37"/>
      <c r="I182" s="188"/>
      <c r="J182" s="37"/>
      <c r="K182" s="37"/>
      <c r="L182" s="38"/>
      <c r="M182" s="189"/>
      <c r="N182" s="190"/>
      <c r="O182" s="71"/>
      <c r="P182" s="71"/>
      <c r="Q182" s="71"/>
      <c r="R182" s="71"/>
      <c r="S182" s="71"/>
      <c r="T182" s="72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7" t="s">
        <v>162</v>
      </c>
      <c r="AU182" s="17" t="s">
        <v>22</v>
      </c>
    </row>
    <row r="183" s="13" customFormat="1">
      <c r="A183" s="13"/>
      <c r="B183" s="193"/>
      <c r="C183" s="13"/>
      <c r="D183" s="191" t="s">
        <v>164</v>
      </c>
      <c r="E183" s="194" t="s">
        <v>3</v>
      </c>
      <c r="F183" s="195" t="s">
        <v>1053</v>
      </c>
      <c r="G183" s="13"/>
      <c r="H183" s="196">
        <v>71</v>
      </c>
      <c r="I183" s="197"/>
      <c r="J183" s="13"/>
      <c r="K183" s="13"/>
      <c r="L183" s="193"/>
      <c r="M183" s="198"/>
      <c r="N183" s="199"/>
      <c r="O183" s="199"/>
      <c r="P183" s="199"/>
      <c r="Q183" s="199"/>
      <c r="R183" s="199"/>
      <c r="S183" s="199"/>
      <c r="T183" s="20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4" t="s">
        <v>164</v>
      </c>
      <c r="AU183" s="194" t="s">
        <v>22</v>
      </c>
      <c r="AV183" s="13" t="s">
        <v>22</v>
      </c>
      <c r="AW183" s="13" t="s">
        <v>43</v>
      </c>
      <c r="AX183" s="13" t="s">
        <v>82</v>
      </c>
      <c r="AY183" s="194" t="s">
        <v>152</v>
      </c>
    </row>
    <row r="184" s="14" customFormat="1">
      <c r="A184" s="14"/>
      <c r="B184" s="201"/>
      <c r="C184" s="14"/>
      <c r="D184" s="191" t="s">
        <v>164</v>
      </c>
      <c r="E184" s="202" t="s">
        <v>3</v>
      </c>
      <c r="F184" s="203" t="s">
        <v>166</v>
      </c>
      <c r="G184" s="14"/>
      <c r="H184" s="204">
        <v>71</v>
      </c>
      <c r="I184" s="205"/>
      <c r="J184" s="14"/>
      <c r="K184" s="14"/>
      <c r="L184" s="201"/>
      <c r="M184" s="206"/>
      <c r="N184" s="207"/>
      <c r="O184" s="207"/>
      <c r="P184" s="207"/>
      <c r="Q184" s="207"/>
      <c r="R184" s="207"/>
      <c r="S184" s="207"/>
      <c r="T184" s="208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02" t="s">
        <v>164</v>
      </c>
      <c r="AU184" s="202" t="s">
        <v>22</v>
      </c>
      <c r="AV184" s="14" t="s">
        <v>158</v>
      </c>
      <c r="AW184" s="14" t="s">
        <v>43</v>
      </c>
      <c r="AX184" s="14" t="s">
        <v>89</v>
      </c>
      <c r="AY184" s="202" t="s">
        <v>152</v>
      </c>
    </row>
    <row r="185" s="2" customFormat="1" ht="16.5" customHeight="1">
      <c r="A185" s="37"/>
      <c r="B185" s="171"/>
      <c r="C185" s="212" t="s">
        <v>256</v>
      </c>
      <c r="D185" s="212" t="s">
        <v>389</v>
      </c>
      <c r="E185" s="213" t="s">
        <v>1042</v>
      </c>
      <c r="F185" s="214" t="s">
        <v>1043</v>
      </c>
      <c r="G185" s="215" t="s">
        <v>1044</v>
      </c>
      <c r="H185" s="216">
        <v>2.4500000000000002</v>
      </c>
      <c r="I185" s="217"/>
      <c r="J185" s="218">
        <f>ROUND(I185*H185,2)</f>
        <v>0</v>
      </c>
      <c r="K185" s="219"/>
      <c r="L185" s="220"/>
      <c r="M185" s="221" t="s">
        <v>3</v>
      </c>
      <c r="N185" s="222" t="s">
        <v>53</v>
      </c>
      <c r="O185" s="71"/>
      <c r="P185" s="182">
        <f>O185*H185</f>
        <v>0</v>
      </c>
      <c r="Q185" s="182">
        <v>0.001</v>
      </c>
      <c r="R185" s="182">
        <f>Q185*H185</f>
        <v>0.0024500000000000004</v>
      </c>
      <c r="S185" s="182">
        <v>0</v>
      </c>
      <c r="T185" s="183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4" t="s">
        <v>195</v>
      </c>
      <c r="AT185" s="184" t="s">
        <v>389</v>
      </c>
      <c r="AU185" s="184" t="s">
        <v>22</v>
      </c>
      <c r="AY185" s="17" t="s">
        <v>152</v>
      </c>
      <c r="BE185" s="185">
        <f>IF(N185="základní",J185,0)</f>
        <v>0</v>
      </c>
      <c r="BF185" s="185">
        <f>IF(N185="snížená",J185,0)</f>
        <v>0</v>
      </c>
      <c r="BG185" s="185">
        <f>IF(N185="zákl. přenesená",J185,0)</f>
        <v>0</v>
      </c>
      <c r="BH185" s="185">
        <f>IF(N185="sníž. přenesená",J185,0)</f>
        <v>0</v>
      </c>
      <c r="BI185" s="185">
        <f>IF(N185="nulová",J185,0)</f>
        <v>0</v>
      </c>
      <c r="BJ185" s="17" t="s">
        <v>89</v>
      </c>
      <c r="BK185" s="185">
        <f>ROUND(I185*H185,2)</f>
        <v>0</v>
      </c>
      <c r="BL185" s="17" t="s">
        <v>158</v>
      </c>
      <c r="BM185" s="184" t="s">
        <v>1054</v>
      </c>
    </row>
    <row r="186" s="2" customFormat="1">
      <c r="A186" s="37"/>
      <c r="B186" s="38"/>
      <c r="C186" s="37"/>
      <c r="D186" s="186" t="s">
        <v>160</v>
      </c>
      <c r="E186" s="37"/>
      <c r="F186" s="187" t="s">
        <v>1046</v>
      </c>
      <c r="G186" s="37"/>
      <c r="H186" s="37"/>
      <c r="I186" s="188"/>
      <c r="J186" s="37"/>
      <c r="K186" s="37"/>
      <c r="L186" s="38"/>
      <c r="M186" s="189"/>
      <c r="N186" s="190"/>
      <c r="O186" s="71"/>
      <c r="P186" s="71"/>
      <c r="Q186" s="71"/>
      <c r="R186" s="71"/>
      <c r="S186" s="71"/>
      <c r="T186" s="72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7" t="s">
        <v>160</v>
      </c>
      <c r="AU186" s="17" t="s">
        <v>22</v>
      </c>
    </row>
    <row r="187" s="2" customFormat="1">
      <c r="A187" s="37"/>
      <c r="B187" s="38"/>
      <c r="C187" s="37"/>
      <c r="D187" s="191" t="s">
        <v>162</v>
      </c>
      <c r="E187" s="37"/>
      <c r="F187" s="192" t="s">
        <v>1047</v>
      </c>
      <c r="G187" s="37"/>
      <c r="H187" s="37"/>
      <c r="I187" s="188"/>
      <c r="J187" s="37"/>
      <c r="K187" s="37"/>
      <c r="L187" s="38"/>
      <c r="M187" s="189"/>
      <c r="N187" s="190"/>
      <c r="O187" s="71"/>
      <c r="P187" s="71"/>
      <c r="Q187" s="71"/>
      <c r="R187" s="71"/>
      <c r="S187" s="71"/>
      <c r="T187" s="72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7" t="s">
        <v>162</v>
      </c>
      <c r="AU187" s="17" t="s">
        <v>22</v>
      </c>
    </row>
    <row r="188" s="13" customFormat="1">
      <c r="A188" s="13"/>
      <c r="B188" s="193"/>
      <c r="C188" s="13"/>
      <c r="D188" s="191" t="s">
        <v>164</v>
      </c>
      <c r="E188" s="194" t="s">
        <v>3</v>
      </c>
      <c r="F188" s="195" t="s">
        <v>1055</v>
      </c>
      <c r="G188" s="13"/>
      <c r="H188" s="196">
        <v>2.4500000000000002</v>
      </c>
      <c r="I188" s="197"/>
      <c r="J188" s="13"/>
      <c r="K188" s="13"/>
      <c r="L188" s="193"/>
      <c r="M188" s="198"/>
      <c r="N188" s="199"/>
      <c r="O188" s="199"/>
      <c r="P188" s="199"/>
      <c r="Q188" s="199"/>
      <c r="R188" s="199"/>
      <c r="S188" s="199"/>
      <c r="T188" s="200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94" t="s">
        <v>164</v>
      </c>
      <c r="AU188" s="194" t="s">
        <v>22</v>
      </c>
      <c r="AV188" s="13" t="s">
        <v>22</v>
      </c>
      <c r="AW188" s="13" t="s">
        <v>43</v>
      </c>
      <c r="AX188" s="13" t="s">
        <v>82</v>
      </c>
      <c r="AY188" s="194" t="s">
        <v>152</v>
      </c>
    </row>
    <row r="189" s="14" customFormat="1">
      <c r="A189" s="14"/>
      <c r="B189" s="201"/>
      <c r="C189" s="14"/>
      <c r="D189" s="191" t="s">
        <v>164</v>
      </c>
      <c r="E189" s="202" t="s">
        <v>3</v>
      </c>
      <c r="F189" s="203" t="s">
        <v>166</v>
      </c>
      <c r="G189" s="14"/>
      <c r="H189" s="204">
        <v>2.4500000000000002</v>
      </c>
      <c r="I189" s="205"/>
      <c r="J189" s="14"/>
      <c r="K189" s="14"/>
      <c r="L189" s="201"/>
      <c r="M189" s="206"/>
      <c r="N189" s="207"/>
      <c r="O189" s="207"/>
      <c r="P189" s="207"/>
      <c r="Q189" s="207"/>
      <c r="R189" s="207"/>
      <c r="S189" s="207"/>
      <c r="T189" s="208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02" t="s">
        <v>164</v>
      </c>
      <c r="AU189" s="202" t="s">
        <v>22</v>
      </c>
      <c r="AV189" s="14" t="s">
        <v>158</v>
      </c>
      <c r="AW189" s="14" t="s">
        <v>43</v>
      </c>
      <c r="AX189" s="14" t="s">
        <v>89</v>
      </c>
      <c r="AY189" s="202" t="s">
        <v>152</v>
      </c>
    </row>
    <row r="190" s="2" customFormat="1" ht="24.15" customHeight="1">
      <c r="A190" s="37"/>
      <c r="B190" s="171"/>
      <c r="C190" s="172" t="s">
        <v>264</v>
      </c>
      <c r="D190" s="172" t="s">
        <v>154</v>
      </c>
      <c r="E190" s="173" t="s">
        <v>1056</v>
      </c>
      <c r="F190" s="174" t="s">
        <v>1057</v>
      </c>
      <c r="G190" s="175" t="s">
        <v>157</v>
      </c>
      <c r="H190" s="176">
        <v>32</v>
      </c>
      <c r="I190" s="177"/>
      <c r="J190" s="178">
        <f>ROUND(I190*H190,2)</f>
        <v>0</v>
      </c>
      <c r="K190" s="179"/>
      <c r="L190" s="38"/>
      <c r="M190" s="180" t="s">
        <v>3</v>
      </c>
      <c r="N190" s="181" t="s">
        <v>53</v>
      </c>
      <c r="O190" s="71"/>
      <c r="P190" s="182">
        <f>O190*H190</f>
        <v>0</v>
      </c>
      <c r="Q190" s="182">
        <v>0</v>
      </c>
      <c r="R190" s="182">
        <f>Q190*H190</f>
        <v>0</v>
      </c>
      <c r="S190" s="182">
        <v>0</v>
      </c>
      <c r="T190" s="183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4" t="s">
        <v>158</v>
      </c>
      <c r="AT190" s="184" t="s">
        <v>154</v>
      </c>
      <c r="AU190" s="184" t="s">
        <v>22</v>
      </c>
      <c r="AY190" s="17" t="s">
        <v>152</v>
      </c>
      <c r="BE190" s="185">
        <f>IF(N190="základní",J190,0)</f>
        <v>0</v>
      </c>
      <c r="BF190" s="185">
        <f>IF(N190="snížená",J190,0)</f>
        <v>0</v>
      </c>
      <c r="BG190" s="185">
        <f>IF(N190="zákl. přenesená",J190,0)</f>
        <v>0</v>
      </c>
      <c r="BH190" s="185">
        <f>IF(N190="sníž. přenesená",J190,0)</f>
        <v>0</v>
      </c>
      <c r="BI190" s="185">
        <f>IF(N190="nulová",J190,0)</f>
        <v>0</v>
      </c>
      <c r="BJ190" s="17" t="s">
        <v>89</v>
      </c>
      <c r="BK190" s="185">
        <f>ROUND(I190*H190,2)</f>
        <v>0</v>
      </c>
      <c r="BL190" s="17" t="s">
        <v>158</v>
      </c>
      <c r="BM190" s="184" t="s">
        <v>1058</v>
      </c>
    </row>
    <row r="191" s="2" customFormat="1">
      <c r="A191" s="37"/>
      <c r="B191" s="38"/>
      <c r="C191" s="37"/>
      <c r="D191" s="186" t="s">
        <v>160</v>
      </c>
      <c r="E191" s="37"/>
      <c r="F191" s="187" t="s">
        <v>1059</v>
      </c>
      <c r="G191" s="37"/>
      <c r="H191" s="37"/>
      <c r="I191" s="188"/>
      <c r="J191" s="37"/>
      <c r="K191" s="37"/>
      <c r="L191" s="38"/>
      <c r="M191" s="189"/>
      <c r="N191" s="190"/>
      <c r="O191" s="71"/>
      <c r="P191" s="71"/>
      <c r="Q191" s="71"/>
      <c r="R191" s="71"/>
      <c r="S191" s="71"/>
      <c r="T191" s="72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7" t="s">
        <v>160</v>
      </c>
      <c r="AU191" s="17" t="s">
        <v>22</v>
      </c>
    </row>
    <row r="192" s="2" customFormat="1">
      <c r="A192" s="37"/>
      <c r="B192" s="38"/>
      <c r="C192" s="37"/>
      <c r="D192" s="191" t="s">
        <v>162</v>
      </c>
      <c r="E192" s="37"/>
      <c r="F192" s="192" t="s">
        <v>1060</v>
      </c>
      <c r="G192" s="37"/>
      <c r="H192" s="37"/>
      <c r="I192" s="188"/>
      <c r="J192" s="37"/>
      <c r="K192" s="37"/>
      <c r="L192" s="38"/>
      <c r="M192" s="189"/>
      <c r="N192" s="190"/>
      <c r="O192" s="71"/>
      <c r="P192" s="71"/>
      <c r="Q192" s="71"/>
      <c r="R192" s="71"/>
      <c r="S192" s="71"/>
      <c r="T192" s="72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7" t="s">
        <v>162</v>
      </c>
      <c r="AU192" s="17" t="s">
        <v>22</v>
      </c>
    </row>
    <row r="193" s="13" customFormat="1">
      <c r="A193" s="13"/>
      <c r="B193" s="193"/>
      <c r="C193" s="13"/>
      <c r="D193" s="191" t="s">
        <v>164</v>
      </c>
      <c r="E193" s="194" t="s">
        <v>3</v>
      </c>
      <c r="F193" s="195" t="s">
        <v>1036</v>
      </c>
      <c r="G193" s="13"/>
      <c r="H193" s="196">
        <v>32</v>
      </c>
      <c r="I193" s="197"/>
      <c r="J193" s="13"/>
      <c r="K193" s="13"/>
      <c r="L193" s="193"/>
      <c r="M193" s="198"/>
      <c r="N193" s="199"/>
      <c r="O193" s="199"/>
      <c r="P193" s="199"/>
      <c r="Q193" s="199"/>
      <c r="R193" s="199"/>
      <c r="S193" s="199"/>
      <c r="T193" s="20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94" t="s">
        <v>164</v>
      </c>
      <c r="AU193" s="194" t="s">
        <v>22</v>
      </c>
      <c r="AV193" s="13" t="s">
        <v>22</v>
      </c>
      <c r="AW193" s="13" t="s">
        <v>43</v>
      </c>
      <c r="AX193" s="13" t="s">
        <v>82</v>
      </c>
      <c r="AY193" s="194" t="s">
        <v>152</v>
      </c>
    </row>
    <row r="194" s="14" customFormat="1">
      <c r="A194" s="14"/>
      <c r="B194" s="201"/>
      <c r="C194" s="14"/>
      <c r="D194" s="191" t="s">
        <v>164</v>
      </c>
      <c r="E194" s="202" t="s">
        <v>3</v>
      </c>
      <c r="F194" s="203" t="s">
        <v>166</v>
      </c>
      <c r="G194" s="14"/>
      <c r="H194" s="204">
        <v>32</v>
      </c>
      <c r="I194" s="205"/>
      <c r="J194" s="14"/>
      <c r="K194" s="14"/>
      <c r="L194" s="201"/>
      <c r="M194" s="206"/>
      <c r="N194" s="207"/>
      <c r="O194" s="207"/>
      <c r="P194" s="207"/>
      <c r="Q194" s="207"/>
      <c r="R194" s="207"/>
      <c r="S194" s="207"/>
      <c r="T194" s="208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02" t="s">
        <v>164</v>
      </c>
      <c r="AU194" s="202" t="s">
        <v>22</v>
      </c>
      <c r="AV194" s="14" t="s">
        <v>158</v>
      </c>
      <c r="AW194" s="14" t="s">
        <v>43</v>
      </c>
      <c r="AX194" s="14" t="s">
        <v>89</v>
      </c>
      <c r="AY194" s="202" t="s">
        <v>152</v>
      </c>
    </row>
    <row r="195" s="2" customFormat="1" ht="24.15" customHeight="1">
      <c r="A195" s="37"/>
      <c r="B195" s="171"/>
      <c r="C195" s="172" t="s">
        <v>8</v>
      </c>
      <c r="D195" s="172" t="s">
        <v>154</v>
      </c>
      <c r="E195" s="173" t="s">
        <v>376</v>
      </c>
      <c r="F195" s="174" t="s">
        <v>377</v>
      </c>
      <c r="G195" s="175" t="s">
        <v>157</v>
      </c>
      <c r="H195" s="176">
        <v>106</v>
      </c>
      <c r="I195" s="177"/>
      <c r="J195" s="178">
        <f>ROUND(I195*H195,2)</f>
        <v>0</v>
      </c>
      <c r="K195" s="179"/>
      <c r="L195" s="38"/>
      <c r="M195" s="180" t="s">
        <v>3</v>
      </c>
      <c r="N195" s="181" t="s">
        <v>53</v>
      </c>
      <c r="O195" s="71"/>
      <c r="P195" s="182">
        <f>O195*H195</f>
        <v>0</v>
      </c>
      <c r="Q195" s="182">
        <v>0</v>
      </c>
      <c r="R195" s="182">
        <f>Q195*H195</f>
        <v>0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158</v>
      </c>
      <c r="AT195" s="184" t="s">
        <v>154</v>
      </c>
      <c r="AU195" s="184" t="s">
        <v>22</v>
      </c>
      <c r="AY195" s="17" t="s">
        <v>152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17" t="s">
        <v>89</v>
      </c>
      <c r="BK195" s="185">
        <f>ROUND(I195*H195,2)</f>
        <v>0</v>
      </c>
      <c r="BL195" s="17" t="s">
        <v>158</v>
      </c>
      <c r="BM195" s="184" t="s">
        <v>1061</v>
      </c>
    </row>
    <row r="196" s="2" customFormat="1">
      <c r="A196" s="37"/>
      <c r="B196" s="38"/>
      <c r="C196" s="37"/>
      <c r="D196" s="186" t="s">
        <v>160</v>
      </c>
      <c r="E196" s="37"/>
      <c r="F196" s="187" t="s">
        <v>379</v>
      </c>
      <c r="G196" s="37"/>
      <c r="H196" s="37"/>
      <c r="I196" s="188"/>
      <c r="J196" s="37"/>
      <c r="K196" s="37"/>
      <c r="L196" s="38"/>
      <c r="M196" s="189"/>
      <c r="N196" s="190"/>
      <c r="O196" s="71"/>
      <c r="P196" s="71"/>
      <c r="Q196" s="71"/>
      <c r="R196" s="71"/>
      <c r="S196" s="71"/>
      <c r="T196" s="72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7" t="s">
        <v>160</v>
      </c>
      <c r="AU196" s="17" t="s">
        <v>22</v>
      </c>
    </row>
    <row r="197" s="2" customFormat="1">
      <c r="A197" s="37"/>
      <c r="B197" s="38"/>
      <c r="C197" s="37"/>
      <c r="D197" s="191" t="s">
        <v>162</v>
      </c>
      <c r="E197" s="37"/>
      <c r="F197" s="192" t="s">
        <v>1062</v>
      </c>
      <c r="G197" s="37"/>
      <c r="H197" s="37"/>
      <c r="I197" s="188"/>
      <c r="J197" s="37"/>
      <c r="K197" s="37"/>
      <c r="L197" s="38"/>
      <c r="M197" s="189"/>
      <c r="N197" s="190"/>
      <c r="O197" s="71"/>
      <c r="P197" s="71"/>
      <c r="Q197" s="71"/>
      <c r="R197" s="71"/>
      <c r="S197" s="71"/>
      <c r="T197" s="72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7" t="s">
        <v>162</v>
      </c>
      <c r="AU197" s="17" t="s">
        <v>22</v>
      </c>
    </row>
    <row r="198" s="13" customFormat="1">
      <c r="A198" s="13"/>
      <c r="B198" s="193"/>
      <c r="C198" s="13"/>
      <c r="D198" s="191" t="s">
        <v>164</v>
      </c>
      <c r="E198" s="194" t="s">
        <v>3</v>
      </c>
      <c r="F198" s="195" t="s">
        <v>1063</v>
      </c>
      <c r="G198" s="13"/>
      <c r="H198" s="196">
        <v>106</v>
      </c>
      <c r="I198" s="197"/>
      <c r="J198" s="13"/>
      <c r="K198" s="13"/>
      <c r="L198" s="193"/>
      <c r="M198" s="198"/>
      <c r="N198" s="199"/>
      <c r="O198" s="199"/>
      <c r="P198" s="199"/>
      <c r="Q198" s="199"/>
      <c r="R198" s="199"/>
      <c r="S198" s="199"/>
      <c r="T198" s="200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94" t="s">
        <v>164</v>
      </c>
      <c r="AU198" s="194" t="s">
        <v>22</v>
      </c>
      <c r="AV198" s="13" t="s">
        <v>22</v>
      </c>
      <c r="AW198" s="13" t="s">
        <v>43</v>
      </c>
      <c r="AX198" s="13" t="s">
        <v>82</v>
      </c>
      <c r="AY198" s="194" t="s">
        <v>152</v>
      </c>
    </row>
    <row r="199" s="14" customFormat="1">
      <c r="A199" s="14"/>
      <c r="B199" s="201"/>
      <c r="C199" s="14"/>
      <c r="D199" s="191" t="s">
        <v>164</v>
      </c>
      <c r="E199" s="202" t="s">
        <v>3</v>
      </c>
      <c r="F199" s="203" t="s">
        <v>166</v>
      </c>
      <c r="G199" s="14"/>
      <c r="H199" s="204">
        <v>106</v>
      </c>
      <c r="I199" s="205"/>
      <c r="J199" s="14"/>
      <c r="K199" s="14"/>
      <c r="L199" s="201"/>
      <c r="M199" s="206"/>
      <c r="N199" s="207"/>
      <c r="O199" s="207"/>
      <c r="P199" s="207"/>
      <c r="Q199" s="207"/>
      <c r="R199" s="207"/>
      <c r="S199" s="207"/>
      <c r="T199" s="208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02" t="s">
        <v>164</v>
      </c>
      <c r="AU199" s="202" t="s">
        <v>22</v>
      </c>
      <c r="AV199" s="14" t="s">
        <v>158</v>
      </c>
      <c r="AW199" s="14" t="s">
        <v>43</v>
      </c>
      <c r="AX199" s="14" t="s">
        <v>89</v>
      </c>
      <c r="AY199" s="202" t="s">
        <v>152</v>
      </c>
    </row>
    <row r="200" s="2" customFormat="1" ht="24.15" customHeight="1">
      <c r="A200" s="37"/>
      <c r="B200" s="171"/>
      <c r="C200" s="172" t="s">
        <v>273</v>
      </c>
      <c r="D200" s="172" t="s">
        <v>154</v>
      </c>
      <c r="E200" s="173" t="s">
        <v>1064</v>
      </c>
      <c r="F200" s="174" t="s">
        <v>1065</v>
      </c>
      <c r="G200" s="175" t="s">
        <v>157</v>
      </c>
      <c r="H200" s="176">
        <v>71</v>
      </c>
      <c r="I200" s="177"/>
      <c r="J200" s="178">
        <f>ROUND(I200*H200,2)</f>
        <v>0</v>
      </c>
      <c r="K200" s="179"/>
      <c r="L200" s="38"/>
      <c r="M200" s="180" t="s">
        <v>3</v>
      </c>
      <c r="N200" s="181" t="s">
        <v>53</v>
      </c>
      <c r="O200" s="71"/>
      <c r="P200" s="182">
        <f>O200*H200</f>
        <v>0</v>
      </c>
      <c r="Q200" s="182">
        <v>0</v>
      </c>
      <c r="R200" s="182">
        <f>Q200*H200</f>
        <v>0</v>
      </c>
      <c r="S200" s="182">
        <v>0</v>
      </c>
      <c r="T200" s="183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4" t="s">
        <v>158</v>
      </c>
      <c r="AT200" s="184" t="s">
        <v>154</v>
      </c>
      <c r="AU200" s="184" t="s">
        <v>22</v>
      </c>
      <c r="AY200" s="17" t="s">
        <v>152</v>
      </c>
      <c r="BE200" s="185">
        <f>IF(N200="základní",J200,0)</f>
        <v>0</v>
      </c>
      <c r="BF200" s="185">
        <f>IF(N200="snížená",J200,0)</f>
        <v>0</v>
      </c>
      <c r="BG200" s="185">
        <f>IF(N200="zákl. přenesená",J200,0)</f>
        <v>0</v>
      </c>
      <c r="BH200" s="185">
        <f>IF(N200="sníž. přenesená",J200,0)</f>
        <v>0</v>
      </c>
      <c r="BI200" s="185">
        <f>IF(N200="nulová",J200,0)</f>
        <v>0</v>
      </c>
      <c r="BJ200" s="17" t="s">
        <v>89</v>
      </c>
      <c r="BK200" s="185">
        <f>ROUND(I200*H200,2)</f>
        <v>0</v>
      </c>
      <c r="BL200" s="17" t="s">
        <v>158</v>
      </c>
      <c r="BM200" s="184" t="s">
        <v>1066</v>
      </c>
    </row>
    <row r="201" s="2" customFormat="1">
      <c r="A201" s="37"/>
      <c r="B201" s="38"/>
      <c r="C201" s="37"/>
      <c r="D201" s="186" t="s">
        <v>160</v>
      </c>
      <c r="E201" s="37"/>
      <c r="F201" s="187" t="s">
        <v>1067</v>
      </c>
      <c r="G201" s="37"/>
      <c r="H201" s="37"/>
      <c r="I201" s="188"/>
      <c r="J201" s="37"/>
      <c r="K201" s="37"/>
      <c r="L201" s="38"/>
      <c r="M201" s="189"/>
      <c r="N201" s="190"/>
      <c r="O201" s="71"/>
      <c r="P201" s="71"/>
      <c r="Q201" s="71"/>
      <c r="R201" s="71"/>
      <c r="S201" s="71"/>
      <c r="T201" s="72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7" t="s">
        <v>160</v>
      </c>
      <c r="AU201" s="17" t="s">
        <v>22</v>
      </c>
    </row>
    <row r="202" s="2" customFormat="1">
      <c r="A202" s="37"/>
      <c r="B202" s="38"/>
      <c r="C202" s="37"/>
      <c r="D202" s="191" t="s">
        <v>162</v>
      </c>
      <c r="E202" s="37"/>
      <c r="F202" s="192" t="s">
        <v>1041</v>
      </c>
      <c r="G202" s="37"/>
      <c r="H202" s="37"/>
      <c r="I202" s="188"/>
      <c r="J202" s="37"/>
      <c r="K202" s="37"/>
      <c r="L202" s="38"/>
      <c r="M202" s="189"/>
      <c r="N202" s="190"/>
      <c r="O202" s="71"/>
      <c r="P202" s="71"/>
      <c r="Q202" s="71"/>
      <c r="R202" s="71"/>
      <c r="S202" s="71"/>
      <c r="T202" s="72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7" t="s">
        <v>162</v>
      </c>
      <c r="AU202" s="17" t="s">
        <v>22</v>
      </c>
    </row>
    <row r="203" s="13" customFormat="1">
      <c r="A203" s="13"/>
      <c r="B203" s="193"/>
      <c r="C203" s="13"/>
      <c r="D203" s="191" t="s">
        <v>164</v>
      </c>
      <c r="E203" s="194" t="s">
        <v>3</v>
      </c>
      <c r="F203" s="195" t="s">
        <v>1053</v>
      </c>
      <c r="G203" s="13"/>
      <c r="H203" s="196">
        <v>71</v>
      </c>
      <c r="I203" s="197"/>
      <c r="J203" s="13"/>
      <c r="K203" s="13"/>
      <c r="L203" s="193"/>
      <c r="M203" s="198"/>
      <c r="N203" s="199"/>
      <c r="O203" s="199"/>
      <c r="P203" s="199"/>
      <c r="Q203" s="199"/>
      <c r="R203" s="199"/>
      <c r="S203" s="199"/>
      <c r="T203" s="200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94" t="s">
        <v>164</v>
      </c>
      <c r="AU203" s="194" t="s">
        <v>22</v>
      </c>
      <c r="AV203" s="13" t="s">
        <v>22</v>
      </c>
      <c r="AW203" s="13" t="s">
        <v>43</v>
      </c>
      <c r="AX203" s="13" t="s">
        <v>82</v>
      </c>
      <c r="AY203" s="194" t="s">
        <v>152</v>
      </c>
    </row>
    <row r="204" s="14" customFormat="1">
      <c r="A204" s="14"/>
      <c r="B204" s="201"/>
      <c r="C204" s="14"/>
      <c r="D204" s="191" t="s">
        <v>164</v>
      </c>
      <c r="E204" s="202" t="s">
        <v>3</v>
      </c>
      <c r="F204" s="203" t="s">
        <v>166</v>
      </c>
      <c r="G204" s="14"/>
      <c r="H204" s="204">
        <v>71</v>
      </c>
      <c r="I204" s="205"/>
      <c r="J204" s="14"/>
      <c r="K204" s="14"/>
      <c r="L204" s="201"/>
      <c r="M204" s="206"/>
      <c r="N204" s="207"/>
      <c r="O204" s="207"/>
      <c r="P204" s="207"/>
      <c r="Q204" s="207"/>
      <c r="R204" s="207"/>
      <c r="S204" s="207"/>
      <c r="T204" s="208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02" t="s">
        <v>164</v>
      </c>
      <c r="AU204" s="202" t="s">
        <v>22</v>
      </c>
      <c r="AV204" s="14" t="s">
        <v>158</v>
      </c>
      <c r="AW204" s="14" t="s">
        <v>43</v>
      </c>
      <c r="AX204" s="14" t="s">
        <v>89</v>
      </c>
      <c r="AY204" s="202" t="s">
        <v>152</v>
      </c>
    </row>
    <row r="205" s="2" customFormat="1" ht="24.15" customHeight="1">
      <c r="A205" s="37"/>
      <c r="B205" s="171"/>
      <c r="C205" s="172" t="s">
        <v>279</v>
      </c>
      <c r="D205" s="172" t="s">
        <v>154</v>
      </c>
      <c r="E205" s="173" t="s">
        <v>1068</v>
      </c>
      <c r="F205" s="174" t="s">
        <v>1069</v>
      </c>
      <c r="G205" s="175" t="s">
        <v>157</v>
      </c>
      <c r="H205" s="176">
        <v>71</v>
      </c>
      <c r="I205" s="177"/>
      <c r="J205" s="178">
        <f>ROUND(I205*H205,2)</f>
        <v>0</v>
      </c>
      <c r="K205" s="179"/>
      <c r="L205" s="38"/>
      <c r="M205" s="180" t="s">
        <v>3</v>
      </c>
      <c r="N205" s="181" t="s">
        <v>53</v>
      </c>
      <c r="O205" s="71"/>
      <c r="P205" s="182">
        <f>O205*H205</f>
        <v>0</v>
      </c>
      <c r="Q205" s="182">
        <v>0</v>
      </c>
      <c r="R205" s="182">
        <f>Q205*H205</f>
        <v>0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158</v>
      </c>
      <c r="AT205" s="184" t="s">
        <v>154</v>
      </c>
      <c r="AU205" s="184" t="s">
        <v>22</v>
      </c>
      <c r="AY205" s="17" t="s">
        <v>152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17" t="s">
        <v>89</v>
      </c>
      <c r="BK205" s="185">
        <f>ROUND(I205*H205,2)</f>
        <v>0</v>
      </c>
      <c r="BL205" s="17" t="s">
        <v>158</v>
      </c>
      <c r="BM205" s="184" t="s">
        <v>1070</v>
      </c>
    </row>
    <row r="206" s="2" customFormat="1">
      <c r="A206" s="37"/>
      <c r="B206" s="38"/>
      <c r="C206" s="37"/>
      <c r="D206" s="186" t="s">
        <v>160</v>
      </c>
      <c r="E206" s="37"/>
      <c r="F206" s="187" t="s">
        <v>1071</v>
      </c>
      <c r="G206" s="37"/>
      <c r="H206" s="37"/>
      <c r="I206" s="188"/>
      <c r="J206" s="37"/>
      <c r="K206" s="37"/>
      <c r="L206" s="38"/>
      <c r="M206" s="189"/>
      <c r="N206" s="190"/>
      <c r="O206" s="71"/>
      <c r="P206" s="71"/>
      <c r="Q206" s="71"/>
      <c r="R206" s="71"/>
      <c r="S206" s="71"/>
      <c r="T206" s="72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7" t="s">
        <v>160</v>
      </c>
      <c r="AU206" s="17" t="s">
        <v>22</v>
      </c>
    </row>
    <row r="207" s="2" customFormat="1">
      <c r="A207" s="37"/>
      <c r="B207" s="38"/>
      <c r="C207" s="37"/>
      <c r="D207" s="191" t="s">
        <v>162</v>
      </c>
      <c r="E207" s="37"/>
      <c r="F207" s="192" t="s">
        <v>1041</v>
      </c>
      <c r="G207" s="37"/>
      <c r="H207" s="37"/>
      <c r="I207" s="188"/>
      <c r="J207" s="37"/>
      <c r="K207" s="37"/>
      <c r="L207" s="38"/>
      <c r="M207" s="189"/>
      <c r="N207" s="190"/>
      <c r="O207" s="71"/>
      <c r="P207" s="71"/>
      <c r="Q207" s="71"/>
      <c r="R207" s="71"/>
      <c r="S207" s="71"/>
      <c r="T207" s="72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7" t="s">
        <v>162</v>
      </c>
      <c r="AU207" s="17" t="s">
        <v>22</v>
      </c>
    </row>
    <row r="208" s="13" customFormat="1">
      <c r="A208" s="13"/>
      <c r="B208" s="193"/>
      <c r="C208" s="13"/>
      <c r="D208" s="191" t="s">
        <v>164</v>
      </c>
      <c r="E208" s="194" t="s">
        <v>3</v>
      </c>
      <c r="F208" s="195" t="s">
        <v>1053</v>
      </c>
      <c r="G208" s="13"/>
      <c r="H208" s="196">
        <v>71</v>
      </c>
      <c r="I208" s="197"/>
      <c r="J208" s="13"/>
      <c r="K208" s="13"/>
      <c r="L208" s="193"/>
      <c r="M208" s="198"/>
      <c r="N208" s="199"/>
      <c r="O208" s="199"/>
      <c r="P208" s="199"/>
      <c r="Q208" s="199"/>
      <c r="R208" s="199"/>
      <c r="S208" s="199"/>
      <c r="T208" s="20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94" t="s">
        <v>164</v>
      </c>
      <c r="AU208" s="194" t="s">
        <v>22</v>
      </c>
      <c r="AV208" s="13" t="s">
        <v>22</v>
      </c>
      <c r="AW208" s="13" t="s">
        <v>43</v>
      </c>
      <c r="AX208" s="13" t="s">
        <v>82</v>
      </c>
      <c r="AY208" s="194" t="s">
        <v>152</v>
      </c>
    </row>
    <row r="209" s="14" customFormat="1">
      <c r="A209" s="14"/>
      <c r="B209" s="201"/>
      <c r="C209" s="14"/>
      <c r="D209" s="191" t="s">
        <v>164</v>
      </c>
      <c r="E209" s="202" t="s">
        <v>3</v>
      </c>
      <c r="F209" s="203" t="s">
        <v>166</v>
      </c>
      <c r="G209" s="14"/>
      <c r="H209" s="204">
        <v>71</v>
      </c>
      <c r="I209" s="205"/>
      <c r="J209" s="14"/>
      <c r="K209" s="14"/>
      <c r="L209" s="201"/>
      <c r="M209" s="206"/>
      <c r="N209" s="207"/>
      <c r="O209" s="207"/>
      <c r="P209" s="207"/>
      <c r="Q209" s="207"/>
      <c r="R209" s="207"/>
      <c r="S209" s="207"/>
      <c r="T209" s="208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02" t="s">
        <v>164</v>
      </c>
      <c r="AU209" s="202" t="s">
        <v>22</v>
      </c>
      <c r="AV209" s="14" t="s">
        <v>158</v>
      </c>
      <c r="AW209" s="14" t="s">
        <v>43</v>
      </c>
      <c r="AX209" s="14" t="s">
        <v>89</v>
      </c>
      <c r="AY209" s="202" t="s">
        <v>152</v>
      </c>
    </row>
    <row r="210" s="12" customFormat="1" ht="22.8" customHeight="1">
      <c r="A210" s="12"/>
      <c r="B210" s="158"/>
      <c r="C210" s="12"/>
      <c r="D210" s="159" t="s">
        <v>81</v>
      </c>
      <c r="E210" s="169" t="s">
        <v>170</v>
      </c>
      <c r="F210" s="169" t="s">
        <v>382</v>
      </c>
      <c r="G210" s="12"/>
      <c r="H210" s="12"/>
      <c r="I210" s="161"/>
      <c r="J210" s="170">
        <f>BK210</f>
        <v>0</v>
      </c>
      <c r="K210" s="12"/>
      <c r="L210" s="158"/>
      <c r="M210" s="163"/>
      <c r="N210" s="164"/>
      <c r="O210" s="164"/>
      <c r="P210" s="165">
        <f>SUM(P211:P220)</f>
        <v>0</v>
      </c>
      <c r="Q210" s="164"/>
      <c r="R210" s="165">
        <f>SUM(R211:R220)</f>
        <v>2.4601660000000001</v>
      </c>
      <c r="S210" s="164"/>
      <c r="T210" s="166">
        <f>SUM(T211:T220)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159" t="s">
        <v>89</v>
      </c>
      <c r="AT210" s="167" t="s">
        <v>81</v>
      </c>
      <c r="AU210" s="167" t="s">
        <v>89</v>
      </c>
      <c r="AY210" s="159" t="s">
        <v>152</v>
      </c>
      <c r="BK210" s="168">
        <f>SUM(BK211:BK220)</f>
        <v>0</v>
      </c>
    </row>
    <row r="211" s="2" customFormat="1" ht="24.15" customHeight="1">
      <c r="A211" s="37"/>
      <c r="B211" s="171"/>
      <c r="C211" s="172" t="s">
        <v>282</v>
      </c>
      <c r="D211" s="172" t="s">
        <v>154</v>
      </c>
      <c r="E211" s="173" t="s">
        <v>383</v>
      </c>
      <c r="F211" s="174" t="s">
        <v>384</v>
      </c>
      <c r="G211" s="175" t="s">
        <v>230</v>
      </c>
      <c r="H211" s="176">
        <v>7</v>
      </c>
      <c r="I211" s="177"/>
      <c r="J211" s="178">
        <f>ROUND(I211*H211,2)</f>
        <v>0</v>
      </c>
      <c r="K211" s="179"/>
      <c r="L211" s="38"/>
      <c r="M211" s="180" t="s">
        <v>3</v>
      </c>
      <c r="N211" s="181" t="s">
        <v>53</v>
      </c>
      <c r="O211" s="71"/>
      <c r="P211" s="182">
        <f>O211*H211</f>
        <v>0</v>
      </c>
      <c r="Q211" s="182">
        <v>0.24127000000000001</v>
      </c>
      <c r="R211" s="182">
        <f>Q211*H211</f>
        <v>1.68889</v>
      </c>
      <c r="S211" s="182">
        <v>0</v>
      </c>
      <c r="T211" s="183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4" t="s">
        <v>158</v>
      </c>
      <c r="AT211" s="184" t="s">
        <v>154</v>
      </c>
      <c r="AU211" s="184" t="s">
        <v>22</v>
      </c>
      <c r="AY211" s="17" t="s">
        <v>152</v>
      </c>
      <c r="BE211" s="185">
        <f>IF(N211="základní",J211,0)</f>
        <v>0</v>
      </c>
      <c r="BF211" s="185">
        <f>IF(N211="snížená",J211,0)</f>
        <v>0</v>
      </c>
      <c r="BG211" s="185">
        <f>IF(N211="zákl. přenesená",J211,0)</f>
        <v>0</v>
      </c>
      <c r="BH211" s="185">
        <f>IF(N211="sníž. přenesená",J211,0)</f>
        <v>0</v>
      </c>
      <c r="BI211" s="185">
        <f>IF(N211="nulová",J211,0)</f>
        <v>0</v>
      </c>
      <c r="BJ211" s="17" t="s">
        <v>89</v>
      </c>
      <c r="BK211" s="185">
        <f>ROUND(I211*H211,2)</f>
        <v>0</v>
      </c>
      <c r="BL211" s="17" t="s">
        <v>158</v>
      </c>
      <c r="BM211" s="184" t="s">
        <v>1072</v>
      </c>
    </row>
    <row r="212" s="2" customFormat="1">
      <c r="A212" s="37"/>
      <c r="B212" s="38"/>
      <c r="C212" s="37"/>
      <c r="D212" s="186" t="s">
        <v>160</v>
      </c>
      <c r="E212" s="37"/>
      <c r="F212" s="187" t="s">
        <v>386</v>
      </c>
      <c r="G212" s="37"/>
      <c r="H212" s="37"/>
      <c r="I212" s="188"/>
      <c r="J212" s="37"/>
      <c r="K212" s="37"/>
      <c r="L212" s="38"/>
      <c r="M212" s="189"/>
      <c r="N212" s="190"/>
      <c r="O212" s="71"/>
      <c r="P212" s="71"/>
      <c r="Q212" s="71"/>
      <c r="R212" s="71"/>
      <c r="S212" s="71"/>
      <c r="T212" s="72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7" t="s">
        <v>160</v>
      </c>
      <c r="AU212" s="17" t="s">
        <v>22</v>
      </c>
    </row>
    <row r="213" s="2" customFormat="1">
      <c r="A213" s="37"/>
      <c r="B213" s="38"/>
      <c r="C213" s="37"/>
      <c r="D213" s="191" t="s">
        <v>162</v>
      </c>
      <c r="E213" s="37"/>
      <c r="F213" s="192" t="s">
        <v>1073</v>
      </c>
      <c r="G213" s="37"/>
      <c r="H213" s="37"/>
      <c r="I213" s="188"/>
      <c r="J213" s="37"/>
      <c r="K213" s="37"/>
      <c r="L213" s="38"/>
      <c r="M213" s="189"/>
      <c r="N213" s="190"/>
      <c r="O213" s="71"/>
      <c r="P213" s="71"/>
      <c r="Q213" s="71"/>
      <c r="R213" s="71"/>
      <c r="S213" s="71"/>
      <c r="T213" s="72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7" t="s">
        <v>162</v>
      </c>
      <c r="AU213" s="17" t="s">
        <v>22</v>
      </c>
    </row>
    <row r="214" s="13" customFormat="1">
      <c r="A214" s="13"/>
      <c r="B214" s="193"/>
      <c r="C214" s="13"/>
      <c r="D214" s="191" t="s">
        <v>164</v>
      </c>
      <c r="E214" s="194" t="s">
        <v>3</v>
      </c>
      <c r="F214" s="195" t="s">
        <v>192</v>
      </c>
      <c r="G214" s="13"/>
      <c r="H214" s="196">
        <v>7</v>
      </c>
      <c r="I214" s="197"/>
      <c r="J214" s="13"/>
      <c r="K214" s="13"/>
      <c r="L214" s="193"/>
      <c r="M214" s="198"/>
      <c r="N214" s="199"/>
      <c r="O214" s="199"/>
      <c r="P214" s="199"/>
      <c r="Q214" s="199"/>
      <c r="R214" s="199"/>
      <c r="S214" s="199"/>
      <c r="T214" s="200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94" t="s">
        <v>164</v>
      </c>
      <c r="AU214" s="194" t="s">
        <v>22</v>
      </c>
      <c r="AV214" s="13" t="s">
        <v>22</v>
      </c>
      <c r="AW214" s="13" t="s">
        <v>43</v>
      </c>
      <c r="AX214" s="13" t="s">
        <v>82</v>
      </c>
      <c r="AY214" s="194" t="s">
        <v>152</v>
      </c>
    </row>
    <row r="215" s="14" customFormat="1">
      <c r="A215" s="14"/>
      <c r="B215" s="201"/>
      <c r="C215" s="14"/>
      <c r="D215" s="191" t="s">
        <v>164</v>
      </c>
      <c r="E215" s="202" t="s">
        <v>3</v>
      </c>
      <c r="F215" s="203" t="s">
        <v>166</v>
      </c>
      <c r="G215" s="14"/>
      <c r="H215" s="204">
        <v>7</v>
      </c>
      <c r="I215" s="205"/>
      <c r="J215" s="14"/>
      <c r="K215" s="14"/>
      <c r="L215" s="201"/>
      <c r="M215" s="206"/>
      <c r="N215" s="207"/>
      <c r="O215" s="207"/>
      <c r="P215" s="207"/>
      <c r="Q215" s="207"/>
      <c r="R215" s="207"/>
      <c r="S215" s="207"/>
      <c r="T215" s="208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02" t="s">
        <v>164</v>
      </c>
      <c r="AU215" s="202" t="s">
        <v>22</v>
      </c>
      <c r="AV215" s="14" t="s">
        <v>158</v>
      </c>
      <c r="AW215" s="14" t="s">
        <v>43</v>
      </c>
      <c r="AX215" s="14" t="s">
        <v>89</v>
      </c>
      <c r="AY215" s="202" t="s">
        <v>152</v>
      </c>
    </row>
    <row r="216" s="2" customFormat="1" ht="24.15" customHeight="1">
      <c r="A216" s="37"/>
      <c r="B216" s="171"/>
      <c r="C216" s="212" t="s">
        <v>288</v>
      </c>
      <c r="D216" s="212" t="s">
        <v>389</v>
      </c>
      <c r="E216" s="213" t="s">
        <v>390</v>
      </c>
      <c r="F216" s="214" t="s">
        <v>391</v>
      </c>
      <c r="G216" s="215" t="s">
        <v>259</v>
      </c>
      <c r="H216" s="216">
        <v>64.272999999999996</v>
      </c>
      <c r="I216" s="217"/>
      <c r="J216" s="218">
        <f>ROUND(I216*H216,2)</f>
        <v>0</v>
      </c>
      <c r="K216" s="219"/>
      <c r="L216" s="220"/>
      <c r="M216" s="221" t="s">
        <v>3</v>
      </c>
      <c r="N216" s="222" t="s">
        <v>53</v>
      </c>
      <c r="O216" s="71"/>
      <c r="P216" s="182">
        <f>O216*H216</f>
        <v>0</v>
      </c>
      <c r="Q216" s="182">
        <v>0.012</v>
      </c>
      <c r="R216" s="182">
        <f>Q216*H216</f>
        <v>0.77127599999999996</v>
      </c>
      <c r="S216" s="182">
        <v>0</v>
      </c>
      <c r="T216" s="183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84" t="s">
        <v>195</v>
      </c>
      <c r="AT216" s="184" t="s">
        <v>389</v>
      </c>
      <c r="AU216" s="184" t="s">
        <v>22</v>
      </c>
      <c r="AY216" s="17" t="s">
        <v>152</v>
      </c>
      <c r="BE216" s="185">
        <f>IF(N216="základní",J216,0)</f>
        <v>0</v>
      </c>
      <c r="BF216" s="185">
        <f>IF(N216="snížená",J216,0)</f>
        <v>0</v>
      </c>
      <c r="BG216" s="185">
        <f>IF(N216="zákl. přenesená",J216,0)</f>
        <v>0</v>
      </c>
      <c r="BH216" s="185">
        <f>IF(N216="sníž. přenesená",J216,0)</f>
        <v>0</v>
      </c>
      <c r="BI216" s="185">
        <f>IF(N216="nulová",J216,0)</f>
        <v>0</v>
      </c>
      <c r="BJ216" s="17" t="s">
        <v>89</v>
      </c>
      <c r="BK216" s="185">
        <f>ROUND(I216*H216,2)</f>
        <v>0</v>
      </c>
      <c r="BL216" s="17" t="s">
        <v>158</v>
      </c>
      <c r="BM216" s="184" t="s">
        <v>1074</v>
      </c>
    </row>
    <row r="217" s="2" customFormat="1">
      <c r="A217" s="37"/>
      <c r="B217" s="38"/>
      <c r="C217" s="37"/>
      <c r="D217" s="186" t="s">
        <v>160</v>
      </c>
      <c r="E217" s="37"/>
      <c r="F217" s="187" t="s">
        <v>393</v>
      </c>
      <c r="G217" s="37"/>
      <c r="H217" s="37"/>
      <c r="I217" s="188"/>
      <c r="J217" s="37"/>
      <c r="K217" s="37"/>
      <c r="L217" s="38"/>
      <c r="M217" s="189"/>
      <c r="N217" s="190"/>
      <c r="O217" s="71"/>
      <c r="P217" s="71"/>
      <c r="Q217" s="71"/>
      <c r="R217" s="71"/>
      <c r="S217" s="71"/>
      <c r="T217" s="72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7" t="s">
        <v>160</v>
      </c>
      <c r="AU217" s="17" t="s">
        <v>22</v>
      </c>
    </row>
    <row r="218" s="2" customFormat="1">
      <c r="A218" s="37"/>
      <c r="B218" s="38"/>
      <c r="C218" s="37"/>
      <c r="D218" s="191" t="s">
        <v>162</v>
      </c>
      <c r="E218" s="37"/>
      <c r="F218" s="192" t="s">
        <v>1047</v>
      </c>
      <c r="G218" s="37"/>
      <c r="H218" s="37"/>
      <c r="I218" s="188"/>
      <c r="J218" s="37"/>
      <c r="K218" s="37"/>
      <c r="L218" s="38"/>
      <c r="M218" s="189"/>
      <c r="N218" s="190"/>
      <c r="O218" s="71"/>
      <c r="P218" s="71"/>
      <c r="Q218" s="71"/>
      <c r="R218" s="71"/>
      <c r="S218" s="71"/>
      <c r="T218" s="72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7" t="s">
        <v>162</v>
      </c>
      <c r="AU218" s="17" t="s">
        <v>22</v>
      </c>
    </row>
    <row r="219" s="13" customFormat="1">
      <c r="A219" s="13"/>
      <c r="B219" s="193"/>
      <c r="C219" s="13"/>
      <c r="D219" s="191" t="s">
        <v>164</v>
      </c>
      <c r="E219" s="194" t="s">
        <v>3</v>
      </c>
      <c r="F219" s="195" t="s">
        <v>1075</v>
      </c>
      <c r="G219" s="13"/>
      <c r="H219" s="196">
        <v>64.272999999999996</v>
      </c>
      <c r="I219" s="197"/>
      <c r="J219" s="13"/>
      <c r="K219" s="13"/>
      <c r="L219" s="193"/>
      <c r="M219" s="198"/>
      <c r="N219" s="199"/>
      <c r="O219" s="199"/>
      <c r="P219" s="199"/>
      <c r="Q219" s="199"/>
      <c r="R219" s="199"/>
      <c r="S219" s="199"/>
      <c r="T219" s="200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94" t="s">
        <v>164</v>
      </c>
      <c r="AU219" s="194" t="s">
        <v>22</v>
      </c>
      <c r="AV219" s="13" t="s">
        <v>22</v>
      </c>
      <c r="AW219" s="13" t="s">
        <v>43</v>
      </c>
      <c r="AX219" s="13" t="s">
        <v>82</v>
      </c>
      <c r="AY219" s="194" t="s">
        <v>152</v>
      </c>
    </row>
    <row r="220" s="14" customFormat="1">
      <c r="A220" s="14"/>
      <c r="B220" s="201"/>
      <c r="C220" s="14"/>
      <c r="D220" s="191" t="s">
        <v>164</v>
      </c>
      <c r="E220" s="202" t="s">
        <v>3</v>
      </c>
      <c r="F220" s="203" t="s">
        <v>166</v>
      </c>
      <c r="G220" s="14"/>
      <c r="H220" s="204">
        <v>64.272999999999996</v>
      </c>
      <c r="I220" s="205"/>
      <c r="J220" s="14"/>
      <c r="K220" s="14"/>
      <c r="L220" s="201"/>
      <c r="M220" s="206"/>
      <c r="N220" s="207"/>
      <c r="O220" s="207"/>
      <c r="P220" s="207"/>
      <c r="Q220" s="207"/>
      <c r="R220" s="207"/>
      <c r="S220" s="207"/>
      <c r="T220" s="208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02" t="s">
        <v>164</v>
      </c>
      <c r="AU220" s="202" t="s">
        <v>22</v>
      </c>
      <c r="AV220" s="14" t="s">
        <v>158</v>
      </c>
      <c r="AW220" s="14" t="s">
        <v>43</v>
      </c>
      <c r="AX220" s="14" t="s">
        <v>89</v>
      </c>
      <c r="AY220" s="202" t="s">
        <v>152</v>
      </c>
    </row>
    <row r="221" s="12" customFormat="1" ht="22.8" customHeight="1">
      <c r="A221" s="12"/>
      <c r="B221" s="158"/>
      <c r="C221" s="12"/>
      <c r="D221" s="159" t="s">
        <v>81</v>
      </c>
      <c r="E221" s="169" t="s">
        <v>182</v>
      </c>
      <c r="F221" s="169" t="s">
        <v>396</v>
      </c>
      <c r="G221" s="12"/>
      <c r="H221" s="12"/>
      <c r="I221" s="161"/>
      <c r="J221" s="170">
        <f>BK221</f>
        <v>0</v>
      </c>
      <c r="K221" s="12"/>
      <c r="L221" s="158"/>
      <c r="M221" s="163"/>
      <c r="N221" s="164"/>
      <c r="O221" s="164"/>
      <c r="P221" s="165">
        <f>SUM(P222:P301)</f>
        <v>0</v>
      </c>
      <c r="Q221" s="164"/>
      <c r="R221" s="165">
        <f>SUM(R222:R301)</f>
        <v>1.3346499999999999</v>
      </c>
      <c r="S221" s="164"/>
      <c r="T221" s="166">
        <f>SUM(T222:T301)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59" t="s">
        <v>89</v>
      </c>
      <c r="AT221" s="167" t="s">
        <v>81</v>
      </c>
      <c r="AU221" s="167" t="s">
        <v>89</v>
      </c>
      <c r="AY221" s="159" t="s">
        <v>152</v>
      </c>
      <c r="BK221" s="168">
        <f>SUM(BK222:BK301)</f>
        <v>0</v>
      </c>
    </row>
    <row r="222" s="2" customFormat="1" ht="16.5" customHeight="1">
      <c r="A222" s="37"/>
      <c r="B222" s="171"/>
      <c r="C222" s="172" t="s">
        <v>294</v>
      </c>
      <c r="D222" s="172" t="s">
        <v>154</v>
      </c>
      <c r="E222" s="173" t="s">
        <v>701</v>
      </c>
      <c r="F222" s="174" t="s">
        <v>702</v>
      </c>
      <c r="G222" s="175" t="s">
        <v>157</v>
      </c>
      <c r="H222" s="176">
        <v>114</v>
      </c>
      <c r="I222" s="177"/>
      <c r="J222" s="178">
        <f>ROUND(I222*H222,2)</f>
        <v>0</v>
      </c>
      <c r="K222" s="179"/>
      <c r="L222" s="38"/>
      <c r="M222" s="180" t="s">
        <v>3</v>
      </c>
      <c r="N222" s="181" t="s">
        <v>53</v>
      </c>
      <c r="O222" s="71"/>
      <c r="P222" s="182">
        <f>O222*H222</f>
        <v>0</v>
      </c>
      <c r="Q222" s="182">
        <v>0</v>
      </c>
      <c r="R222" s="182">
        <f>Q222*H222</f>
        <v>0</v>
      </c>
      <c r="S222" s="182">
        <v>0</v>
      </c>
      <c r="T222" s="183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4" t="s">
        <v>158</v>
      </c>
      <c r="AT222" s="184" t="s">
        <v>154</v>
      </c>
      <c r="AU222" s="184" t="s">
        <v>22</v>
      </c>
      <c r="AY222" s="17" t="s">
        <v>152</v>
      </c>
      <c r="BE222" s="185">
        <f>IF(N222="základní",J222,0)</f>
        <v>0</v>
      </c>
      <c r="BF222" s="185">
        <f>IF(N222="snížená",J222,0)</f>
        <v>0</v>
      </c>
      <c r="BG222" s="185">
        <f>IF(N222="zákl. přenesená",J222,0)</f>
        <v>0</v>
      </c>
      <c r="BH222" s="185">
        <f>IF(N222="sníž. přenesená",J222,0)</f>
        <v>0</v>
      </c>
      <c r="BI222" s="185">
        <f>IF(N222="nulová",J222,0)</f>
        <v>0</v>
      </c>
      <c r="BJ222" s="17" t="s">
        <v>89</v>
      </c>
      <c r="BK222" s="185">
        <f>ROUND(I222*H222,2)</f>
        <v>0</v>
      </c>
      <c r="BL222" s="17" t="s">
        <v>158</v>
      </c>
      <c r="BM222" s="184" t="s">
        <v>1076</v>
      </c>
    </row>
    <row r="223" s="2" customFormat="1">
      <c r="A223" s="37"/>
      <c r="B223" s="38"/>
      <c r="C223" s="37"/>
      <c r="D223" s="186" t="s">
        <v>160</v>
      </c>
      <c r="E223" s="37"/>
      <c r="F223" s="187" t="s">
        <v>704</v>
      </c>
      <c r="G223" s="37"/>
      <c r="H223" s="37"/>
      <c r="I223" s="188"/>
      <c r="J223" s="37"/>
      <c r="K223" s="37"/>
      <c r="L223" s="38"/>
      <c r="M223" s="189"/>
      <c r="N223" s="190"/>
      <c r="O223" s="71"/>
      <c r="P223" s="71"/>
      <c r="Q223" s="71"/>
      <c r="R223" s="71"/>
      <c r="S223" s="71"/>
      <c r="T223" s="72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7" t="s">
        <v>160</v>
      </c>
      <c r="AU223" s="17" t="s">
        <v>22</v>
      </c>
    </row>
    <row r="224" s="2" customFormat="1">
      <c r="A224" s="37"/>
      <c r="B224" s="38"/>
      <c r="C224" s="37"/>
      <c r="D224" s="191" t="s">
        <v>162</v>
      </c>
      <c r="E224" s="37"/>
      <c r="F224" s="192" t="s">
        <v>1077</v>
      </c>
      <c r="G224" s="37"/>
      <c r="H224" s="37"/>
      <c r="I224" s="188"/>
      <c r="J224" s="37"/>
      <c r="K224" s="37"/>
      <c r="L224" s="38"/>
      <c r="M224" s="189"/>
      <c r="N224" s="190"/>
      <c r="O224" s="71"/>
      <c r="P224" s="71"/>
      <c r="Q224" s="71"/>
      <c r="R224" s="71"/>
      <c r="S224" s="71"/>
      <c r="T224" s="72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7" t="s">
        <v>162</v>
      </c>
      <c r="AU224" s="17" t="s">
        <v>22</v>
      </c>
    </row>
    <row r="225" s="13" customFormat="1">
      <c r="A225" s="13"/>
      <c r="B225" s="193"/>
      <c r="C225" s="13"/>
      <c r="D225" s="191" t="s">
        <v>164</v>
      </c>
      <c r="E225" s="194" t="s">
        <v>3</v>
      </c>
      <c r="F225" s="195" t="s">
        <v>1078</v>
      </c>
      <c r="G225" s="13"/>
      <c r="H225" s="196">
        <v>114</v>
      </c>
      <c r="I225" s="197"/>
      <c r="J225" s="13"/>
      <c r="K225" s="13"/>
      <c r="L225" s="193"/>
      <c r="M225" s="198"/>
      <c r="N225" s="199"/>
      <c r="O225" s="199"/>
      <c r="P225" s="199"/>
      <c r="Q225" s="199"/>
      <c r="R225" s="199"/>
      <c r="S225" s="199"/>
      <c r="T225" s="200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94" t="s">
        <v>164</v>
      </c>
      <c r="AU225" s="194" t="s">
        <v>22</v>
      </c>
      <c r="AV225" s="13" t="s">
        <v>22</v>
      </c>
      <c r="AW225" s="13" t="s">
        <v>43</v>
      </c>
      <c r="AX225" s="13" t="s">
        <v>82</v>
      </c>
      <c r="AY225" s="194" t="s">
        <v>152</v>
      </c>
    </row>
    <row r="226" s="14" customFormat="1">
      <c r="A226" s="14"/>
      <c r="B226" s="201"/>
      <c r="C226" s="14"/>
      <c r="D226" s="191" t="s">
        <v>164</v>
      </c>
      <c r="E226" s="202" t="s">
        <v>3</v>
      </c>
      <c r="F226" s="203" t="s">
        <v>166</v>
      </c>
      <c r="G226" s="14"/>
      <c r="H226" s="204">
        <v>114</v>
      </c>
      <c r="I226" s="205"/>
      <c r="J226" s="14"/>
      <c r="K226" s="14"/>
      <c r="L226" s="201"/>
      <c r="M226" s="206"/>
      <c r="N226" s="207"/>
      <c r="O226" s="207"/>
      <c r="P226" s="207"/>
      <c r="Q226" s="207"/>
      <c r="R226" s="207"/>
      <c r="S226" s="207"/>
      <c r="T226" s="208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02" t="s">
        <v>164</v>
      </c>
      <c r="AU226" s="202" t="s">
        <v>22</v>
      </c>
      <c r="AV226" s="14" t="s">
        <v>158</v>
      </c>
      <c r="AW226" s="14" t="s">
        <v>43</v>
      </c>
      <c r="AX226" s="14" t="s">
        <v>89</v>
      </c>
      <c r="AY226" s="202" t="s">
        <v>152</v>
      </c>
    </row>
    <row r="227" s="2" customFormat="1" ht="16.5" customHeight="1">
      <c r="A227" s="37"/>
      <c r="B227" s="171"/>
      <c r="C227" s="172" t="s">
        <v>299</v>
      </c>
      <c r="D227" s="172" t="s">
        <v>154</v>
      </c>
      <c r="E227" s="173" t="s">
        <v>701</v>
      </c>
      <c r="F227" s="174" t="s">
        <v>702</v>
      </c>
      <c r="G227" s="175" t="s">
        <v>157</v>
      </c>
      <c r="H227" s="176">
        <v>57</v>
      </c>
      <c r="I227" s="177"/>
      <c r="J227" s="178">
        <f>ROUND(I227*H227,2)</f>
        <v>0</v>
      </c>
      <c r="K227" s="179"/>
      <c r="L227" s="38"/>
      <c r="M227" s="180" t="s">
        <v>3</v>
      </c>
      <c r="N227" s="181" t="s">
        <v>53</v>
      </c>
      <c r="O227" s="71"/>
      <c r="P227" s="182">
        <f>O227*H227</f>
        <v>0</v>
      </c>
      <c r="Q227" s="182">
        <v>0</v>
      </c>
      <c r="R227" s="182">
        <f>Q227*H227</f>
        <v>0</v>
      </c>
      <c r="S227" s="182">
        <v>0</v>
      </c>
      <c r="T227" s="183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84" t="s">
        <v>158</v>
      </c>
      <c r="AT227" s="184" t="s">
        <v>154</v>
      </c>
      <c r="AU227" s="184" t="s">
        <v>22</v>
      </c>
      <c r="AY227" s="17" t="s">
        <v>152</v>
      </c>
      <c r="BE227" s="185">
        <f>IF(N227="základní",J227,0)</f>
        <v>0</v>
      </c>
      <c r="BF227" s="185">
        <f>IF(N227="snížená",J227,0)</f>
        <v>0</v>
      </c>
      <c r="BG227" s="185">
        <f>IF(N227="zákl. přenesená",J227,0)</f>
        <v>0</v>
      </c>
      <c r="BH227" s="185">
        <f>IF(N227="sníž. přenesená",J227,0)</f>
        <v>0</v>
      </c>
      <c r="BI227" s="185">
        <f>IF(N227="nulová",J227,0)</f>
        <v>0</v>
      </c>
      <c r="BJ227" s="17" t="s">
        <v>89</v>
      </c>
      <c r="BK227" s="185">
        <f>ROUND(I227*H227,2)</f>
        <v>0</v>
      </c>
      <c r="BL227" s="17" t="s">
        <v>158</v>
      </c>
      <c r="BM227" s="184" t="s">
        <v>1079</v>
      </c>
    </row>
    <row r="228" s="2" customFormat="1">
      <c r="A228" s="37"/>
      <c r="B228" s="38"/>
      <c r="C228" s="37"/>
      <c r="D228" s="186" t="s">
        <v>160</v>
      </c>
      <c r="E228" s="37"/>
      <c r="F228" s="187" t="s">
        <v>704</v>
      </c>
      <c r="G228" s="37"/>
      <c r="H228" s="37"/>
      <c r="I228" s="188"/>
      <c r="J228" s="37"/>
      <c r="K228" s="37"/>
      <c r="L228" s="38"/>
      <c r="M228" s="189"/>
      <c r="N228" s="190"/>
      <c r="O228" s="71"/>
      <c r="P228" s="71"/>
      <c r="Q228" s="71"/>
      <c r="R228" s="71"/>
      <c r="S228" s="71"/>
      <c r="T228" s="72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7" t="s">
        <v>160</v>
      </c>
      <c r="AU228" s="17" t="s">
        <v>22</v>
      </c>
    </row>
    <row r="229" s="2" customFormat="1">
      <c r="A229" s="37"/>
      <c r="B229" s="38"/>
      <c r="C229" s="37"/>
      <c r="D229" s="191" t="s">
        <v>162</v>
      </c>
      <c r="E229" s="37"/>
      <c r="F229" s="192" t="s">
        <v>1080</v>
      </c>
      <c r="G229" s="37"/>
      <c r="H229" s="37"/>
      <c r="I229" s="188"/>
      <c r="J229" s="37"/>
      <c r="K229" s="37"/>
      <c r="L229" s="38"/>
      <c r="M229" s="189"/>
      <c r="N229" s="190"/>
      <c r="O229" s="71"/>
      <c r="P229" s="71"/>
      <c r="Q229" s="71"/>
      <c r="R229" s="71"/>
      <c r="S229" s="71"/>
      <c r="T229" s="72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7" t="s">
        <v>162</v>
      </c>
      <c r="AU229" s="17" t="s">
        <v>22</v>
      </c>
    </row>
    <row r="230" s="13" customFormat="1">
      <c r="A230" s="13"/>
      <c r="B230" s="193"/>
      <c r="C230" s="13"/>
      <c r="D230" s="191" t="s">
        <v>164</v>
      </c>
      <c r="E230" s="194" t="s">
        <v>3</v>
      </c>
      <c r="F230" s="195" t="s">
        <v>1081</v>
      </c>
      <c r="G230" s="13"/>
      <c r="H230" s="196">
        <v>57</v>
      </c>
      <c r="I230" s="197"/>
      <c r="J230" s="13"/>
      <c r="K230" s="13"/>
      <c r="L230" s="193"/>
      <c r="M230" s="198"/>
      <c r="N230" s="199"/>
      <c r="O230" s="199"/>
      <c r="P230" s="199"/>
      <c r="Q230" s="199"/>
      <c r="R230" s="199"/>
      <c r="S230" s="199"/>
      <c r="T230" s="20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194" t="s">
        <v>164</v>
      </c>
      <c r="AU230" s="194" t="s">
        <v>22</v>
      </c>
      <c r="AV230" s="13" t="s">
        <v>22</v>
      </c>
      <c r="AW230" s="13" t="s">
        <v>43</v>
      </c>
      <c r="AX230" s="13" t="s">
        <v>82</v>
      </c>
      <c r="AY230" s="194" t="s">
        <v>152</v>
      </c>
    </row>
    <row r="231" s="14" customFormat="1">
      <c r="A231" s="14"/>
      <c r="B231" s="201"/>
      <c r="C231" s="14"/>
      <c r="D231" s="191" t="s">
        <v>164</v>
      </c>
      <c r="E231" s="202" t="s">
        <v>3</v>
      </c>
      <c r="F231" s="203" t="s">
        <v>166</v>
      </c>
      <c r="G231" s="14"/>
      <c r="H231" s="204">
        <v>57</v>
      </c>
      <c r="I231" s="205"/>
      <c r="J231" s="14"/>
      <c r="K231" s="14"/>
      <c r="L231" s="201"/>
      <c r="M231" s="206"/>
      <c r="N231" s="207"/>
      <c r="O231" s="207"/>
      <c r="P231" s="207"/>
      <c r="Q231" s="207"/>
      <c r="R231" s="207"/>
      <c r="S231" s="207"/>
      <c r="T231" s="208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02" t="s">
        <v>164</v>
      </c>
      <c r="AU231" s="202" t="s">
        <v>22</v>
      </c>
      <c r="AV231" s="14" t="s">
        <v>158</v>
      </c>
      <c r="AW231" s="14" t="s">
        <v>43</v>
      </c>
      <c r="AX231" s="14" t="s">
        <v>89</v>
      </c>
      <c r="AY231" s="202" t="s">
        <v>152</v>
      </c>
    </row>
    <row r="232" s="2" customFormat="1" ht="16.5" customHeight="1">
      <c r="A232" s="37"/>
      <c r="B232" s="171"/>
      <c r="C232" s="172" t="s">
        <v>302</v>
      </c>
      <c r="D232" s="172" t="s">
        <v>154</v>
      </c>
      <c r="E232" s="173" t="s">
        <v>403</v>
      </c>
      <c r="F232" s="174" t="s">
        <v>404</v>
      </c>
      <c r="G232" s="175" t="s">
        <v>157</v>
      </c>
      <c r="H232" s="176">
        <v>22</v>
      </c>
      <c r="I232" s="177"/>
      <c r="J232" s="178">
        <f>ROUND(I232*H232,2)</f>
        <v>0</v>
      </c>
      <c r="K232" s="179"/>
      <c r="L232" s="38"/>
      <c r="M232" s="180" t="s">
        <v>3</v>
      </c>
      <c r="N232" s="181" t="s">
        <v>53</v>
      </c>
      <c r="O232" s="71"/>
      <c r="P232" s="182">
        <f>O232*H232</f>
        <v>0</v>
      </c>
      <c r="Q232" s="182">
        <v>0</v>
      </c>
      <c r="R232" s="182">
        <f>Q232*H232</f>
        <v>0</v>
      </c>
      <c r="S232" s="182">
        <v>0</v>
      </c>
      <c r="T232" s="183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84" t="s">
        <v>158</v>
      </c>
      <c r="AT232" s="184" t="s">
        <v>154</v>
      </c>
      <c r="AU232" s="184" t="s">
        <v>22</v>
      </c>
      <c r="AY232" s="17" t="s">
        <v>152</v>
      </c>
      <c r="BE232" s="185">
        <f>IF(N232="základní",J232,0)</f>
        <v>0</v>
      </c>
      <c r="BF232" s="185">
        <f>IF(N232="snížená",J232,0)</f>
        <v>0</v>
      </c>
      <c r="BG232" s="185">
        <f>IF(N232="zákl. přenesená",J232,0)</f>
        <v>0</v>
      </c>
      <c r="BH232" s="185">
        <f>IF(N232="sníž. přenesená",J232,0)</f>
        <v>0</v>
      </c>
      <c r="BI232" s="185">
        <f>IF(N232="nulová",J232,0)</f>
        <v>0</v>
      </c>
      <c r="BJ232" s="17" t="s">
        <v>89</v>
      </c>
      <c r="BK232" s="185">
        <f>ROUND(I232*H232,2)</f>
        <v>0</v>
      </c>
      <c r="BL232" s="17" t="s">
        <v>158</v>
      </c>
      <c r="BM232" s="184" t="s">
        <v>1082</v>
      </c>
    </row>
    <row r="233" s="2" customFormat="1">
      <c r="A233" s="37"/>
      <c r="B233" s="38"/>
      <c r="C233" s="37"/>
      <c r="D233" s="186" t="s">
        <v>160</v>
      </c>
      <c r="E233" s="37"/>
      <c r="F233" s="187" t="s">
        <v>406</v>
      </c>
      <c r="G233" s="37"/>
      <c r="H233" s="37"/>
      <c r="I233" s="188"/>
      <c r="J233" s="37"/>
      <c r="K233" s="37"/>
      <c r="L233" s="38"/>
      <c r="M233" s="189"/>
      <c r="N233" s="190"/>
      <c r="O233" s="71"/>
      <c r="P233" s="71"/>
      <c r="Q233" s="71"/>
      <c r="R233" s="71"/>
      <c r="S233" s="71"/>
      <c r="T233" s="72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7" t="s">
        <v>160</v>
      </c>
      <c r="AU233" s="17" t="s">
        <v>22</v>
      </c>
    </row>
    <row r="234" s="2" customFormat="1">
      <c r="A234" s="37"/>
      <c r="B234" s="38"/>
      <c r="C234" s="37"/>
      <c r="D234" s="191" t="s">
        <v>162</v>
      </c>
      <c r="E234" s="37"/>
      <c r="F234" s="192" t="s">
        <v>1083</v>
      </c>
      <c r="G234" s="37"/>
      <c r="H234" s="37"/>
      <c r="I234" s="188"/>
      <c r="J234" s="37"/>
      <c r="K234" s="37"/>
      <c r="L234" s="38"/>
      <c r="M234" s="189"/>
      <c r="N234" s="190"/>
      <c r="O234" s="71"/>
      <c r="P234" s="71"/>
      <c r="Q234" s="71"/>
      <c r="R234" s="71"/>
      <c r="S234" s="71"/>
      <c r="T234" s="72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7" t="s">
        <v>162</v>
      </c>
      <c r="AU234" s="17" t="s">
        <v>22</v>
      </c>
    </row>
    <row r="235" s="13" customFormat="1">
      <c r="A235" s="13"/>
      <c r="B235" s="193"/>
      <c r="C235" s="13"/>
      <c r="D235" s="191" t="s">
        <v>164</v>
      </c>
      <c r="E235" s="194" t="s">
        <v>3</v>
      </c>
      <c r="F235" s="195" t="s">
        <v>273</v>
      </c>
      <c r="G235" s="13"/>
      <c r="H235" s="196">
        <v>22</v>
      </c>
      <c r="I235" s="197"/>
      <c r="J235" s="13"/>
      <c r="K235" s="13"/>
      <c r="L235" s="193"/>
      <c r="M235" s="198"/>
      <c r="N235" s="199"/>
      <c r="O235" s="199"/>
      <c r="P235" s="199"/>
      <c r="Q235" s="199"/>
      <c r="R235" s="199"/>
      <c r="S235" s="199"/>
      <c r="T235" s="200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94" t="s">
        <v>164</v>
      </c>
      <c r="AU235" s="194" t="s">
        <v>22</v>
      </c>
      <c r="AV235" s="13" t="s">
        <v>22</v>
      </c>
      <c r="AW235" s="13" t="s">
        <v>43</v>
      </c>
      <c r="AX235" s="13" t="s">
        <v>82</v>
      </c>
      <c r="AY235" s="194" t="s">
        <v>152</v>
      </c>
    </row>
    <row r="236" s="14" customFormat="1">
      <c r="A236" s="14"/>
      <c r="B236" s="201"/>
      <c r="C236" s="14"/>
      <c r="D236" s="191" t="s">
        <v>164</v>
      </c>
      <c r="E236" s="202" t="s">
        <v>3</v>
      </c>
      <c r="F236" s="203" t="s">
        <v>166</v>
      </c>
      <c r="G236" s="14"/>
      <c r="H236" s="204">
        <v>22</v>
      </c>
      <c r="I236" s="205"/>
      <c r="J236" s="14"/>
      <c r="K236" s="14"/>
      <c r="L236" s="201"/>
      <c r="M236" s="206"/>
      <c r="N236" s="207"/>
      <c r="O236" s="207"/>
      <c r="P236" s="207"/>
      <c r="Q236" s="207"/>
      <c r="R236" s="207"/>
      <c r="S236" s="207"/>
      <c r="T236" s="208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02" t="s">
        <v>164</v>
      </c>
      <c r="AU236" s="202" t="s">
        <v>22</v>
      </c>
      <c r="AV236" s="14" t="s">
        <v>158</v>
      </c>
      <c r="AW236" s="14" t="s">
        <v>43</v>
      </c>
      <c r="AX236" s="14" t="s">
        <v>89</v>
      </c>
      <c r="AY236" s="202" t="s">
        <v>152</v>
      </c>
    </row>
    <row r="237" s="2" customFormat="1" ht="16.5" customHeight="1">
      <c r="A237" s="37"/>
      <c r="B237" s="171"/>
      <c r="C237" s="172" t="s">
        <v>308</v>
      </c>
      <c r="D237" s="172" t="s">
        <v>154</v>
      </c>
      <c r="E237" s="173" t="s">
        <v>403</v>
      </c>
      <c r="F237" s="174" t="s">
        <v>404</v>
      </c>
      <c r="G237" s="175" t="s">
        <v>157</v>
      </c>
      <c r="H237" s="176">
        <v>5</v>
      </c>
      <c r="I237" s="177"/>
      <c r="J237" s="178">
        <f>ROUND(I237*H237,2)</f>
        <v>0</v>
      </c>
      <c r="K237" s="179"/>
      <c r="L237" s="38"/>
      <c r="M237" s="180" t="s">
        <v>3</v>
      </c>
      <c r="N237" s="181" t="s">
        <v>53</v>
      </c>
      <c r="O237" s="71"/>
      <c r="P237" s="182">
        <f>O237*H237</f>
        <v>0</v>
      </c>
      <c r="Q237" s="182">
        <v>0</v>
      </c>
      <c r="R237" s="182">
        <f>Q237*H237</f>
        <v>0</v>
      </c>
      <c r="S237" s="182">
        <v>0</v>
      </c>
      <c r="T237" s="183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84" t="s">
        <v>158</v>
      </c>
      <c r="AT237" s="184" t="s">
        <v>154</v>
      </c>
      <c r="AU237" s="184" t="s">
        <v>22</v>
      </c>
      <c r="AY237" s="17" t="s">
        <v>152</v>
      </c>
      <c r="BE237" s="185">
        <f>IF(N237="základní",J237,0)</f>
        <v>0</v>
      </c>
      <c r="BF237" s="185">
        <f>IF(N237="snížená",J237,0)</f>
        <v>0</v>
      </c>
      <c r="BG237" s="185">
        <f>IF(N237="zákl. přenesená",J237,0)</f>
        <v>0</v>
      </c>
      <c r="BH237" s="185">
        <f>IF(N237="sníž. přenesená",J237,0)</f>
        <v>0</v>
      </c>
      <c r="BI237" s="185">
        <f>IF(N237="nulová",J237,0)</f>
        <v>0</v>
      </c>
      <c r="BJ237" s="17" t="s">
        <v>89</v>
      </c>
      <c r="BK237" s="185">
        <f>ROUND(I237*H237,2)</f>
        <v>0</v>
      </c>
      <c r="BL237" s="17" t="s">
        <v>158</v>
      </c>
      <c r="BM237" s="184" t="s">
        <v>1084</v>
      </c>
    </row>
    <row r="238" s="2" customFormat="1">
      <c r="A238" s="37"/>
      <c r="B238" s="38"/>
      <c r="C238" s="37"/>
      <c r="D238" s="186" t="s">
        <v>160</v>
      </c>
      <c r="E238" s="37"/>
      <c r="F238" s="187" t="s">
        <v>406</v>
      </c>
      <c r="G238" s="37"/>
      <c r="H238" s="37"/>
      <c r="I238" s="188"/>
      <c r="J238" s="37"/>
      <c r="K238" s="37"/>
      <c r="L238" s="38"/>
      <c r="M238" s="189"/>
      <c r="N238" s="190"/>
      <c r="O238" s="71"/>
      <c r="P238" s="71"/>
      <c r="Q238" s="71"/>
      <c r="R238" s="71"/>
      <c r="S238" s="71"/>
      <c r="T238" s="72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7" t="s">
        <v>160</v>
      </c>
      <c r="AU238" s="17" t="s">
        <v>22</v>
      </c>
    </row>
    <row r="239" s="2" customFormat="1">
      <c r="A239" s="37"/>
      <c r="B239" s="38"/>
      <c r="C239" s="37"/>
      <c r="D239" s="191" t="s">
        <v>162</v>
      </c>
      <c r="E239" s="37"/>
      <c r="F239" s="192" t="s">
        <v>1085</v>
      </c>
      <c r="G239" s="37"/>
      <c r="H239" s="37"/>
      <c r="I239" s="188"/>
      <c r="J239" s="37"/>
      <c r="K239" s="37"/>
      <c r="L239" s="38"/>
      <c r="M239" s="189"/>
      <c r="N239" s="190"/>
      <c r="O239" s="71"/>
      <c r="P239" s="71"/>
      <c r="Q239" s="71"/>
      <c r="R239" s="71"/>
      <c r="S239" s="71"/>
      <c r="T239" s="72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7" t="s">
        <v>162</v>
      </c>
      <c r="AU239" s="17" t="s">
        <v>22</v>
      </c>
    </row>
    <row r="240" s="13" customFormat="1">
      <c r="A240" s="13"/>
      <c r="B240" s="193"/>
      <c r="C240" s="13"/>
      <c r="D240" s="191" t="s">
        <v>164</v>
      </c>
      <c r="E240" s="194" t="s">
        <v>3</v>
      </c>
      <c r="F240" s="195" t="s">
        <v>182</v>
      </c>
      <c r="G240" s="13"/>
      <c r="H240" s="196">
        <v>5</v>
      </c>
      <c r="I240" s="197"/>
      <c r="J240" s="13"/>
      <c r="K240" s="13"/>
      <c r="L240" s="193"/>
      <c r="M240" s="198"/>
      <c r="N240" s="199"/>
      <c r="O240" s="199"/>
      <c r="P240" s="199"/>
      <c r="Q240" s="199"/>
      <c r="R240" s="199"/>
      <c r="S240" s="199"/>
      <c r="T240" s="20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94" t="s">
        <v>164</v>
      </c>
      <c r="AU240" s="194" t="s">
        <v>22</v>
      </c>
      <c r="AV240" s="13" t="s">
        <v>22</v>
      </c>
      <c r="AW240" s="13" t="s">
        <v>43</v>
      </c>
      <c r="AX240" s="13" t="s">
        <v>82</v>
      </c>
      <c r="AY240" s="194" t="s">
        <v>152</v>
      </c>
    </row>
    <row r="241" s="14" customFormat="1">
      <c r="A241" s="14"/>
      <c r="B241" s="201"/>
      <c r="C241" s="14"/>
      <c r="D241" s="191" t="s">
        <v>164</v>
      </c>
      <c r="E241" s="202" t="s">
        <v>3</v>
      </c>
      <c r="F241" s="203" t="s">
        <v>166</v>
      </c>
      <c r="G241" s="14"/>
      <c r="H241" s="204">
        <v>5</v>
      </c>
      <c r="I241" s="205"/>
      <c r="J241" s="14"/>
      <c r="K241" s="14"/>
      <c r="L241" s="201"/>
      <c r="M241" s="206"/>
      <c r="N241" s="207"/>
      <c r="O241" s="207"/>
      <c r="P241" s="207"/>
      <c r="Q241" s="207"/>
      <c r="R241" s="207"/>
      <c r="S241" s="207"/>
      <c r="T241" s="208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02" t="s">
        <v>164</v>
      </c>
      <c r="AU241" s="202" t="s">
        <v>22</v>
      </c>
      <c r="AV241" s="14" t="s">
        <v>158</v>
      </c>
      <c r="AW241" s="14" t="s">
        <v>43</v>
      </c>
      <c r="AX241" s="14" t="s">
        <v>89</v>
      </c>
      <c r="AY241" s="202" t="s">
        <v>152</v>
      </c>
    </row>
    <row r="242" s="2" customFormat="1" ht="16.5" customHeight="1">
      <c r="A242" s="37"/>
      <c r="B242" s="171"/>
      <c r="C242" s="172" t="s">
        <v>314</v>
      </c>
      <c r="D242" s="172" t="s">
        <v>154</v>
      </c>
      <c r="E242" s="173" t="s">
        <v>403</v>
      </c>
      <c r="F242" s="174" t="s">
        <v>404</v>
      </c>
      <c r="G242" s="175" t="s">
        <v>157</v>
      </c>
      <c r="H242" s="176">
        <v>27</v>
      </c>
      <c r="I242" s="177"/>
      <c r="J242" s="178">
        <f>ROUND(I242*H242,2)</f>
        <v>0</v>
      </c>
      <c r="K242" s="179"/>
      <c r="L242" s="38"/>
      <c r="M242" s="180" t="s">
        <v>3</v>
      </c>
      <c r="N242" s="181" t="s">
        <v>53</v>
      </c>
      <c r="O242" s="71"/>
      <c r="P242" s="182">
        <f>O242*H242</f>
        <v>0</v>
      </c>
      <c r="Q242" s="182">
        <v>0</v>
      </c>
      <c r="R242" s="182">
        <f>Q242*H242</f>
        <v>0</v>
      </c>
      <c r="S242" s="182">
        <v>0</v>
      </c>
      <c r="T242" s="183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4" t="s">
        <v>158</v>
      </c>
      <c r="AT242" s="184" t="s">
        <v>154</v>
      </c>
      <c r="AU242" s="184" t="s">
        <v>22</v>
      </c>
      <c r="AY242" s="17" t="s">
        <v>152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17" t="s">
        <v>89</v>
      </c>
      <c r="BK242" s="185">
        <f>ROUND(I242*H242,2)</f>
        <v>0</v>
      </c>
      <c r="BL242" s="17" t="s">
        <v>158</v>
      </c>
      <c r="BM242" s="184" t="s">
        <v>1086</v>
      </c>
    </row>
    <row r="243" s="2" customFormat="1">
      <c r="A243" s="37"/>
      <c r="B243" s="38"/>
      <c r="C243" s="37"/>
      <c r="D243" s="186" t="s">
        <v>160</v>
      </c>
      <c r="E243" s="37"/>
      <c r="F243" s="187" t="s">
        <v>406</v>
      </c>
      <c r="G243" s="37"/>
      <c r="H243" s="37"/>
      <c r="I243" s="188"/>
      <c r="J243" s="37"/>
      <c r="K243" s="37"/>
      <c r="L243" s="38"/>
      <c r="M243" s="189"/>
      <c r="N243" s="190"/>
      <c r="O243" s="71"/>
      <c r="P243" s="71"/>
      <c r="Q243" s="71"/>
      <c r="R243" s="71"/>
      <c r="S243" s="71"/>
      <c r="T243" s="72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7" t="s">
        <v>160</v>
      </c>
      <c r="AU243" s="17" t="s">
        <v>22</v>
      </c>
    </row>
    <row r="244" s="2" customFormat="1">
      <c r="A244" s="37"/>
      <c r="B244" s="38"/>
      <c r="C244" s="37"/>
      <c r="D244" s="191" t="s">
        <v>162</v>
      </c>
      <c r="E244" s="37"/>
      <c r="F244" s="192" t="s">
        <v>1087</v>
      </c>
      <c r="G244" s="37"/>
      <c r="H244" s="37"/>
      <c r="I244" s="188"/>
      <c r="J244" s="37"/>
      <c r="K244" s="37"/>
      <c r="L244" s="38"/>
      <c r="M244" s="189"/>
      <c r="N244" s="190"/>
      <c r="O244" s="71"/>
      <c r="P244" s="71"/>
      <c r="Q244" s="71"/>
      <c r="R244" s="71"/>
      <c r="S244" s="71"/>
      <c r="T244" s="72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7" t="s">
        <v>162</v>
      </c>
      <c r="AU244" s="17" t="s">
        <v>22</v>
      </c>
    </row>
    <row r="245" s="13" customFormat="1">
      <c r="A245" s="13"/>
      <c r="B245" s="193"/>
      <c r="C245" s="13"/>
      <c r="D245" s="191" t="s">
        <v>164</v>
      </c>
      <c r="E245" s="194" t="s">
        <v>3</v>
      </c>
      <c r="F245" s="195" t="s">
        <v>1088</v>
      </c>
      <c r="G245" s="13"/>
      <c r="H245" s="196">
        <v>27</v>
      </c>
      <c r="I245" s="197"/>
      <c r="J245" s="13"/>
      <c r="K245" s="13"/>
      <c r="L245" s="193"/>
      <c r="M245" s="198"/>
      <c r="N245" s="199"/>
      <c r="O245" s="199"/>
      <c r="P245" s="199"/>
      <c r="Q245" s="199"/>
      <c r="R245" s="199"/>
      <c r="S245" s="199"/>
      <c r="T245" s="200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194" t="s">
        <v>164</v>
      </c>
      <c r="AU245" s="194" t="s">
        <v>22</v>
      </c>
      <c r="AV245" s="13" t="s">
        <v>22</v>
      </c>
      <c r="AW245" s="13" t="s">
        <v>43</v>
      </c>
      <c r="AX245" s="13" t="s">
        <v>82</v>
      </c>
      <c r="AY245" s="194" t="s">
        <v>152</v>
      </c>
    </row>
    <row r="246" s="14" customFormat="1">
      <c r="A246" s="14"/>
      <c r="B246" s="201"/>
      <c r="C246" s="14"/>
      <c r="D246" s="191" t="s">
        <v>164</v>
      </c>
      <c r="E246" s="202" t="s">
        <v>3</v>
      </c>
      <c r="F246" s="203" t="s">
        <v>166</v>
      </c>
      <c r="G246" s="14"/>
      <c r="H246" s="204">
        <v>27</v>
      </c>
      <c r="I246" s="205"/>
      <c r="J246" s="14"/>
      <c r="K246" s="14"/>
      <c r="L246" s="201"/>
      <c r="M246" s="206"/>
      <c r="N246" s="207"/>
      <c r="O246" s="207"/>
      <c r="P246" s="207"/>
      <c r="Q246" s="207"/>
      <c r="R246" s="207"/>
      <c r="S246" s="207"/>
      <c r="T246" s="208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02" t="s">
        <v>164</v>
      </c>
      <c r="AU246" s="202" t="s">
        <v>22</v>
      </c>
      <c r="AV246" s="14" t="s">
        <v>158</v>
      </c>
      <c r="AW246" s="14" t="s">
        <v>43</v>
      </c>
      <c r="AX246" s="14" t="s">
        <v>89</v>
      </c>
      <c r="AY246" s="202" t="s">
        <v>152</v>
      </c>
    </row>
    <row r="247" s="2" customFormat="1" ht="16.5" customHeight="1">
      <c r="A247" s="37"/>
      <c r="B247" s="171"/>
      <c r="C247" s="172" t="s">
        <v>317</v>
      </c>
      <c r="D247" s="172" t="s">
        <v>154</v>
      </c>
      <c r="E247" s="173" t="s">
        <v>1089</v>
      </c>
      <c r="F247" s="174" t="s">
        <v>1090</v>
      </c>
      <c r="G247" s="175" t="s">
        <v>157</v>
      </c>
      <c r="H247" s="176">
        <v>7</v>
      </c>
      <c r="I247" s="177"/>
      <c r="J247" s="178">
        <f>ROUND(I247*H247,2)</f>
        <v>0</v>
      </c>
      <c r="K247" s="179"/>
      <c r="L247" s="38"/>
      <c r="M247" s="180" t="s">
        <v>3</v>
      </c>
      <c r="N247" s="181" t="s">
        <v>53</v>
      </c>
      <c r="O247" s="71"/>
      <c r="P247" s="182">
        <f>O247*H247</f>
        <v>0</v>
      </c>
      <c r="Q247" s="182">
        <v>0</v>
      </c>
      <c r="R247" s="182">
        <f>Q247*H247</f>
        <v>0</v>
      </c>
      <c r="S247" s="182">
        <v>0</v>
      </c>
      <c r="T247" s="183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4" t="s">
        <v>158</v>
      </c>
      <c r="AT247" s="184" t="s">
        <v>154</v>
      </c>
      <c r="AU247" s="184" t="s">
        <v>22</v>
      </c>
      <c r="AY247" s="17" t="s">
        <v>152</v>
      </c>
      <c r="BE247" s="185">
        <f>IF(N247="základní",J247,0)</f>
        <v>0</v>
      </c>
      <c r="BF247" s="185">
        <f>IF(N247="snížená",J247,0)</f>
        <v>0</v>
      </c>
      <c r="BG247" s="185">
        <f>IF(N247="zákl. přenesená",J247,0)</f>
        <v>0</v>
      </c>
      <c r="BH247" s="185">
        <f>IF(N247="sníž. přenesená",J247,0)</f>
        <v>0</v>
      </c>
      <c r="BI247" s="185">
        <f>IF(N247="nulová",J247,0)</f>
        <v>0</v>
      </c>
      <c r="BJ247" s="17" t="s">
        <v>89</v>
      </c>
      <c r="BK247" s="185">
        <f>ROUND(I247*H247,2)</f>
        <v>0</v>
      </c>
      <c r="BL247" s="17" t="s">
        <v>158</v>
      </c>
      <c r="BM247" s="184" t="s">
        <v>1091</v>
      </c>
    </row>
    <row r="248" s="2" customFormat="1">
      <c r="A248" s="37"/>
      <c r="B248" s="38"/>
      <c r="C248" s="37"/>
      <c r="D248" s="186" t="s">
        <v>160</v>
      </c>
      <c r="E248" s="37"/>
      <c r="F248" s="187" t="s">
        <v>1092</v>
      </c>
      <c r="G248" s="37"/>
      <c r="H248" s="37"/>
      <c r="I248" s="188"/>
      <c r="J248" s="37"/>
      <c r="K248" s="37"/>
      <c r="L248" s="38"/>
      <c r="M248" s="189"/>
      <c r="N248" s="190"/>
      <c r="O248" s="71"/>
      <c r="P248" s="71"/>
      <c r="Q248" s="71"/>
      <c r="R248" s="71"/>
      <c r="S248" s="71"/>
      <c r="T248" s="72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7" t="s">
        <v>160</v>
      </c>
      <c r="AU248" s="17" t="s">
        <v>22</v>
      </c>
    </row>
    <row r="249" s="2" customFormat="1">
      <c r="A249" s="37"/>
      <c r="B249" s="38"/>
      <c r="C249" s="37"/>
      <c r="D249" s="191" t="s">
        <v>162</v>
      </c>
      <c r="E249" s="37"/>
      <c r="F249" s="192" t="s">
        <v>1093</v>
      </c>
      <c r="G249" s="37"/>
      <c r="H249" s="37"/>
      <c r="I249" s="188"/>
      <c r="J249" s="37"/>
      <c r="K249" s="37"/>
      <c r="L249" s="38"/>
      <c r="M249" s="189"/>
      <c r="N249" s="190"/>
      <c r="O249" s="71"/>
      <c r="P249" s="71"/>
      <c r="Q249" s="71"/>
      <c r="R249" s="71"/>
      <c r="S249" s="71"/>
      <c r="T249" s="72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7" t="s">
        <v>162</v>
      </c>
      <c r="AU249" s="17" t="s">
        <v>22</v>
      </c>
    </row>
    <row r="250" s="13" customFormat="1">
      <c r="A250" s="13"/>
      <c r="B250" s="193"/>
      <c r="C250" s="13"/>
      <c r="D250" s="191" t="s">
        <v>164</v>
      </c>
      <c r="E250" s="194" t="s">
        <v>3</v>
      </c>
      <c r="F250" s="195" t="s">
        <v>192</v>
      </c>
      <c r="G250" s="13"/>
      <c r="H250" s="196">
        <v>7</v>
      </c>
      <c r="I250" s="197"/>
      <c r="J250" s="13"/>
      <c r="K250" s="13"/>
      <c r="L250" s="193"/>
      <c r="M250" s="198"/>
      <c r="N250" s="199"/>
      <c r="O250" s="199"/>
      <c r="P250" s="199"/>
      <c r="Q250" s="199"/>
      <c r="R250" s="199"/>
      <c r="S250" s="199"/>
      <c r="T250" s="20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94" t="s">
        <v>164</v>
      </c>
      <c r="AU250" s="194" t="s">
        <v>22</v>
      </c>
      <c r="AV250" s="13" t="s">
        <v>22</v>
      </c>
      <c r="AW250" s="13" t="s">
        <v>43</v>
      </c>
      <c r="AX250" s="13" t="s">
        <v>82</v>
      </c>
      <c r="AY250" s="194" t="s">
        <v>152</v>
      </c>
    </row>
    <row r="251" s="14" customFormat="1">
      <c r="A251" s="14"/>
      <c r="B251" s="201"/>
      <c r="C251" s="14"/>
      <c r="D251" s="191" t="s">
        <v>164</v>
      </c>
      <c r="E251" s="202" t="s">
        <v>3</v>
      </c>
      <c r="F251" s="203" t="s">
        <v>166</v>
      </c>
      <c r="G251" s="14"/>
      <c r="H251" s="204">
        <v>7</v>
      </c>
      <c r="I251" s="205"/>
      <c r="J251" s="14"/>
      <c r="K251" s="14"/>
      <c r="L251" s="201"/>
      <c r="M251" s="206"/>
      <c r="N251" s="207"/>
      <c r="O251" s="207"/>
      <c r="P251" s="207"/>
      <c r="Q251" s="207"/>
      <c r="R251" s="207"/>
      <c r="S251" s="207"/>
      <c r="T251" s="208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02" t="s">
        <v>164</v>
      </c>
      <c r="AU251" s="202" t="s">
        <v>22</v>
      </c>
      <c r="AV251" s="14" t="s">
        <v>158</v>
      </c>
      <c r="AW251" s="14" t="s">
        <v>43</v>
      </c>
      <c r="AX251" s="14" t="s">
        <v>89</v>
      </c>
      <c r="AY251" s="202" t="s">
        <v>152</v>
      </c>
    </row>
    <row r="252" s="2" customFormat="1" ht="33" customHeight="1">
      <c r="A252" s="37"/>
      <c r="B252" s="171"/>
      <c r="C252" s="172" t="s">
        <v>323</v>
      </c>
      <c r="D252" s="172" t="s">
        <v>154</v>
      </c>
      <c r="E252" s="173" t="s">
        <v>712</v>
      </c>
      <c r="F252" s="174" t="s">
        <v>713</v>
      </c>
      <c r="G252" s="175" t="s">
        <v>157</v>
      </c>
      <c r="H252" s="176">
        <v>52</v>
      </c>
      <c r="I252" s="177"/>
      <c r="J252" s="178">
        <f>ROUND(I252*H252,2)</f>
        <v>0</v>
      </c>
      <c r="K252" s="179"/>
      <c r="L252" s="38"/>
      <c r="M252" s="180" t="s">
        <v>3</v>
      </c>
      <c r="N252" s="181" t="s">
        <v>53</v>
      </c>
      <c r="O252" s="71"/>
      <c r="P252" s="182">
        <f>O252*H252</f>
        <v>0</v>
      </c>
      <c r="Q252" s="182">
        <v>0</v>
      </c>
      <c r="R252" s="182">
        <f>Q252*H252</f>
        <v>0</v>
      </c>
      <c r="S252" s="182">
        <v>0</v>
      </c>
      <c r="T252" s="183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184" t="s">
        <v>158</v>
      </c>
      <c r="AT252" s="184" t="s">
        <v>154</v>
      </c>
      <c r="AU252" s="184" t="s">
        <v>22</v>
      </c>
      <c r="AY252" s="17" t="s">
        <v>152</v>
      </c>
      <c r="BE252" s="185">
        <f>IF(N252="základní",J252,0)</f>
        <v>0</v>
      </c>
      <c r="BF252" s="185">
        <f>IF(N252="snížená",J252,0)</f>
        <v>0</v>
      </c>
      <c r="BG252" s="185">
        <f>IF(N252="zákl. přenesená",J252,0)</f>
        <v>0</v>
      </c>
      <c r="BH252" s="185">
        <f>IF(N252="sníž. přenesená",J252,0)</f>
        <v>0</v>
      </c>
      <c r="BI252" s="185">
        <f>IF(N252="nulová",J252,0)</f>
        <v>0</v>
      </c>
      <c r="BJ252" s="17" t="s">
        <v>89</v>
      </c>
      <c r="BK252" s="185">
        <f>ROUND(I252*H252,2)</f>
        <v>0</v>
      </c>
      <c r="BL252" s="17" t="s">
        <v>158</v>
      </c>
      <c r="BM252" s="184" t="s">
        <v>1094</v>
      </c>
    </row>
    <row r="253" s="2" customFormat="1">
      <c r="A253" s="37"/>
      <c r="B253" s="38"/>
      <c r="C253" s="37"/>
      <c r="D253" s="186" t="s">
        <v>160</v>
      </c>
      <c r="E253" s="37"/>
      <c r="F253" s="187" t="s">
        <v>715</v>
      </c>
      <c r="G253" s="37"/>
      <c r="H253" s="37"/>
      <c r="I253" s="188"/>
      <c r="J253" s="37"/>
      <c r="K253" s="37"/>
      <c r="L253" s="38"/>
      <c r="M253" s="189"/>
      <c r="N253" s="190"/>
      <c r="O253" s="71"/>
      <c r="P253" s="71"/>
      <c r="Q253" s="71"/>
      <c r="R253" s="71"/>
      <c r="S253" s="71"/>
      <c r="T253" s="72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7" t="s">
        <v>160</v>
      </c>
      <c r="AU253" s="17" t="s">
        <v>22</v>
      </c>
    </row>
    <row r="254" s="2" customFormat="1">
      <c r="A254" s="37"/>
      <c r="B254" s="38"/>
      <c r="C254" s="37"/>
      <c r="D254" s="191" t="s">
        <v>162</v>
      </c>
      <c r="E254" s="37"/>
      <c r="F254" s="192" t="s">
        <v>1095</v>
      </c>
      <c r="G254" s="37"/>
      <c r="H254" s="37"/>
      <c r="I254" s="188"/>
      <c r="J254" s="37"/>
      <c r="K254" s="37"/>
      <c r="L254" s="38"/>
      <c r="M254" s="189"/>
      <c r="N254" s="190"/>
      <c r="O254" s="71"/>
      <c r="P254" s="71"/>
      <c r="Q254" s="71"/>
      <c r="R254" s="71"/>
      <c r="S254" s="71"/>
      <c r="T254" s="72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7" t="s">
        <v>162</v>
      </c>
      <c r="AU254" s="17" t="s">
        <v>22</v>
      </c>
    </row>
    <row r="255" s="13" customFormat="1">
      <c r="A255" s="13"/>
      <c r="B255" s="193"/>
      <c r="C255" s="13"/>
      <c r="D255" s="191" t="s">
        <v>164</v>
      </c>
      <c r="E255" s="194" t="s">
        <v>3</v>
      </c>
      <c r="F255" s="195" t="s">
        <v>1096</v>
      </c>
      <c r="G255" s="13"/>
      <c r="H255" s="196">
        <v>52</v>
      </c>
      <c r="I255" s="197"/>
      <c r="J255" s="13"/>
      <c r="K255" s="13"/>
      <c r="L255" s="193"/>
      <c r="M255" s="198"/>
      <c r="N255" s="199"/>
      <c r="O255" s="199"/>
      <c r="P255" s="199"/>
      <c r="Q255" s="199"/>
      <c r="R255" s="199"/>
      <c r="S255" s="199"/>
      <c r="T255" s="200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94" t="s">
        <v>164</v>
      </c>
      <c r="AU255" s="194" t="s">
        <v>22</v>
      </c>
      <c r="AV255" s="13" t="s">
        <v>22</v>
      </c>
      <c r="AW255" s="13" t="s">
        <v>43</v>
      </c>
      <c r="AX255" s="13" t="s">
        <v>82</v>
      </c>
      <c r="AY255" s="194" t="s">
        <v>152</v>
      </c>
    </row>
    <row r="256" s="14" customFormat="1">
      <c r="A256" s="14"/>
      <c r="B256" s="201"/>
      <c r="C256" s="14"/>
      <c r="D256" s="191" t="s">
        <v>164</v>
      </c>
      <c r="E256" s="202" t="s">
        <v>3</v>
      </c>
      <c r="F256" s="203" t="s">
        <v>166</v>
      </c>
      <c r="G256" s="14"/>
      <c r="H256" s="204">
        <v>52</v>
      </c>
      <c r="I256" s="205"/>
      <c r="J256" s="14"/>
      <c r="K256" s="14"/>
      <c r="L256" s="201"/>
      <c r="M256" s="206"/>
      <c r="N256" s="207"/>
      <c r="O256" s="207"/>
      <c r="P256" s="207"/>
      <c r="Q256" s="207"/>
      <c r="R256" s="207"/>
      <c r="S256" s="207"/>
      <c r="T256" s="208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02" t="s">
        <v>164</v>
      </c>
      <c r="AU256" s="202" t="s">
        <v>22</v>
      </c>
      <c r="AV256" s="14" t="s">
        <v>158</v>
      </c>
      <c r="AW256" s="14" t="s">
        <v>43</v>
      </c>
      <c r="AX256" s="14" t="s">
        <v>89</v>
      </c>
      <c r="AY256" s="202" t="s">
        <v>152</v>
      </c>
    </row>
    <row r="257" s="2" customFormat="1" ht="24.15" customHeight="1">
      <c r="A257" s="37"/>
      <c r="B257" s="171"/>
      <c r="C257" s="172" t="s">
        <v>329</v>
      </c>
      <c r="D257" s="172" t="s">
        <v>154</v>
      </c>
      <c r="E257" s="173" t="s">
        <v>718</v>
      </c>
      <c r="F257" s="174" t="s">
        <v>719</v>
      </c>
      <c r="G257" s="175" t="s">
        <v>157</v>
      </c>
      <c r="H257" s="176">
        <v>57</v>
      </c>
      <c r="I257" s="177"/>
      <c r="J257" s="178">
        <f>ROUND(I257*H257,2)</f>
        <v>0</v>
      </c>
      <c r="K257" s="179"/>
      <c r="L257" s="38"/>
      <c r="M257" s="180" t="s">
        <v>3</v>
      </c>
      <c r="N257" s="181" t="s">
        <v>53</v>
      </c>
      <c r="O257" s="71"/>
      <c r="P257" s="182">
        <f>O257*H257</f>
        <v>0</v>
      </c>
      <c r="Q257" s="182">
        <v>0</v>
      </c>
      <c r="R257" s="182">
        <f>Q257*H257</f>
        <v>0</v>
      </c>
      <c r="S257" s="182">
        <v>0</v>
      </c>
      <c r="T257" s="183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84" t="s">
        <v>158</v>
      </c>
      <c r="AT257" s="184" t="s">
        <v>154</v>
      </c>
      <c r="AU257" s="184" t="s">
        <v>22</v>
      </c>
      <c r="AY257" s="17" t="s">
        <v>152</v>
      </c>
      <c r="BE257" s="185">
        <f>IF(N257="základní",J257,0)</f>
        <v>0</v>
      </c>
      <c r="BF257" s="185">
        <f>IF(N257="snížená",J257,0)</f>
        <v>0</v>
      </c>
      <c r="BG257" s="185">
        <f>IF(N257="zákl. přenesená",J257,0)</f>
        <v>0</v>
      </c>
      <c r="BH257" s="185">
        <f>IF(N257="sníž. přenesená",J257,0)</f>
        <v>0</v>
      </c>
      <c r="BI257" s="185">
        <f>IF(N257="nulová",J257,0)</f>
        <v>0</v>
      </c>
      <c r="BJ257" s="17" t="s">
        <v>89</v>
      </c>
      <c r="BK257" s="185">
        <f>ROUND(I257*H257,2)</f>
        <v>0</v>
      </c>
      <c r="BL257" s="17" t="s">
        <v>158</v>
      </c>
      <c r="BM257" s="184" t="s">
        <v>1097</v>
      </c>
    </row>
    <row r="258" s="2" customFormat="1">
      <c r="A258" s="37"/>
      <c r="B258" s="38"/>
      <c r="C258" s="37"/>
      <c r="D258" s="186" t="s">
        <v>160</v>
      </c>
      <c r="E258" s="37"/>
      <c r="F258" s="187" t="s">
        <v>721</v>
      </c>
      <c r="G258" s="37"/>
      <c r="H258" s="37"/>
      <c r="I258" s="188"/>
      <c r="J258" s="37"/>
      <c r="K258" s="37"/>
      <c r="L258" s="38"/>
      <c r="M258" s="189"/>
      <c r="N258" s="190"/>
      <c r="O258" s="71"/>
      <c r="P258" s="71"/>
      <c r="Q258" s="71"/>
      <c r="R258" s="71"/>
      <c r="S258" s="71"/>
      <c r="T258" s="72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7" t="s">
        <v>160</v>
      </c>
      <c r="AU258" s="17" t="s">
        <v>22</v>
      </c>
    </row>
    <row r="259" s="2" customFormat="1">
      <c r="A259" s="37"/>
      <c r="B259" s="38"/>
      <c r="C259" s="37"/>
      <c r="D259" s="191" t="s">
        <v>162</v>
      </c>
      <c r="E259" s="37"/>
      <c r="F259" s="192" t="s">
        <v>1095</v>
      </c>
      <c r="G259" s="37"/>
      <c r="H259" s="37"/>
      <c r="I259" s="188"/>
      <c r="J259" s="37"/>
      <c r="K259" s="37"/>
      <c r="L259" s="38"/>
      <c r="M259" s="189"/>
      <c r="N259" s="190"/>
      <c r="O259" s="71"/>
      <c r="P259" s="71"/>
      <c r="Q259" s="71"/>
      <c r="R259" s="71"/>
      <c r="S259" s="71"/>
      <c r="T259" s="72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7" t="s">
        <v>162</v>
      </c>
      <c r="AU259" s="17" t="s">
        <v>22</v>
      </c>
    </row>
    <row r="260" s="13" customFormat="1">
      <c r="A260" s="13"/>
      <c r="B260" s="193"/>
      <c r="C260" s="13"/>
      <c r="D260" s="191" t="s">
        <v>164</v>
      </c>
      <c r="E260" s="194" t="s">
        <v>3</v>
      </c>
      <c r="F260" s="195" t="s">
        <v>1081</v>
      </c>
      <c r="G260" s="13"/>
      <c r="H260" s="196">
        <v>57</v>
      </c>
      <c r="I260" s="197"/>
      <c r="J260" s="13"/>
      <c r="K260" s="13"/>
      <c r="L260" s="193"/>
      <c r="M260" s="198"/>
      <c r="N260" s="199"/>
      <c r="O260" s="199"/>
      <c r="P260" s="199"/>
      <c r="Q260" s="199"/>
      <c r="R260" s="199"/>
      <c r="S260" s="199"/>
      <c r="T260" s="20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194" t="s">
        <v>164</v>
      </c>
      <c r="AU260" s="194" t="s">
        <v>22</v>
      </c>
      <c r="AV260" s="13" t="s">
        <v>22</v>
      </c>
      <c r="AW260" s="13" t="s">
        <v>43</v>
      </c>
      <c r="AX260" s="13" t="s">
        <v>82</v>
      </c>
      <c r="AY260" s="194" t="s">
        <v>152</v>
      </c>
    </row>
    <row r="261" s="14" customFormat="1">
      <c r="A261" s="14"/>
      <c r="B261" s="201"/>
      <c r="C261" s="14"/>
      <c r="D261" s="191" t="s">
        <v>164</v>
      </c>
      <c r="E261" s="202" t="s">
        <v>3</v>
      </c>
      <c r="F261" s="203" t="s">
        <v>166</v>
      </c>
      <c r="G261" s="14"/>
      <c r="H261" s="204">
        <v>57</v>
      </c>
      <c r="I261" s="205"/>
      <c r="J261" s="14"/>
      <c r="K261" s="14"/>
      <c r="L261" s="201"/>
      <c r="M261" s="206"/>
      <c r="N261" s="207"/>
      <c r="O261" s="207"/>
      <c r="P261" s="207"/>
      <c r="Q261" s="207"/>
      <c r="R261" s="207"/>
      <c r="S261" s="207"/>
      <c r="T261" s="208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02" t="s">
        <v>164</v>
      </c>
      <c r="AU261" s="202" t="s">
        <v>22</v>
      </c>
      <c r="AV261" s="14" t="s">
        <v>158</v>
      </c>
      <c r="AW261" s="14" t="s">
        <v>43</v>
      </c>
      <c r="AX261" s="14" t="s">
        <v>89</v>
      </c>
      <c r="AY261" s="202" t="s">
        <v>152</v>
      </c>
    </row>
    <row r="262" s="2" customFormat="1" ht="24.15" customHeight="1">
      <c r="A262" s="37"/>
      <c r="B262" s="171"/>
      <c r="C262" s="172" t="s">
        <v>335</v>
      </c>
      <c r="D262" s="172" t="s">
        <v>154</v>
      </c>
      <c r="E262" s="173" t="s">
        <v>728</v>
      </c>
      <c r="F262" s="174" t="s">
        <v>729</v>
      </c>
      <c r="G262" s="175" t="s">
        <v>157</v>
      </c>
      <c r="H262" s="176">
        <v>57</v>
      </c>
      <c r="I262" s="177"/>
      <c r="J262" s="178">
        <f>ROUND(I262*H262,2)</f>
        <v>0</v>
      </c>
      <c r="K262" s="179"/>
      <c r="L262" s="38"/>
      <c r="M262" s="180" t="s">
        <v>3</v>
      </c>
      <c r="N262" s="181" t="s">
        <v>53</v>
      </c>
      <c r="O262" s="71"/>
      <c r="P262" s="182">
        <f>O262*H262</f>
        <v>0</v>
      </c>
      <c r="Q262" s="182">
        <v>0</v>
      </c>
      <c r="R262" s="182">
        <f>Q262*H262</f>
        <v>0</v>
      </c>
      <c r="S262" s="182">
        <v>0</v>
      </c>
      <c r="T262" s="183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184" t="s">
        <v>158</v>
      </c>
      <c r="AT262" s="184" t="s">
        <v>154</v>
      </c>
      <c r="AU262" s="184" t="s">
        <v>22</v>
      </c>
      <c r="AY262" s="17" t="s">
        <v>152</v>
      </c>
      <c r="BE262" s="185">
        <f>IF(N262="základní",J262,0)</f>
        <v>0</v>
      </c>
      <c r="BF262" s="185">
        <f>IF(N262="snížená",J262,0)</f>
        <v>0</v>
      </c>
      <c r="BG262" s="185">
        <f>IF(N262="zákl. přenesená",J262,0)</f>
        <v>0</v>
      </c>
      <c r="BH262" s="185">
        <f>IF(N262="sníž. přenesená",J262,0)</f>
        <v>0</v>
      </c>
      <c r="BI262" s="185">
        <f>IF(N262="nulová",J262,0)</f>
        <v>0</v>
      </c>
      <c r="BJ262" s="17" t="s">
        <v>89</v>
      </c>
      <c r="BK262" s="185">
        <f>ROUND(I262*H262,2)</f>
        <v>0</v>
      </c>
      <c r="BL262" s="17" t="s">
        <v>158</v>
      </c>
      <c r="BM262" s="184" t="s">
        <v>1098</v>
      </c>
    </row>
    <row r="263" s="2" customFormat="1">
      <c r="A263" s="37"/>
      <c r="B263" s="38"/>
      <c r="C263" s="37"/>
      <c r="D263" s="186" t="s">
        <v>160</v>
      </c>
      <c r="E263" s="37"/>
      <c r="F263" s="187" t="s">
        <v>731</v>
      </c>
      <c r="G263" s="37"/>
      <c r="H263" s="37"/>
      <c r="I263" s="188"/>
      <c r="J263" s="37"/>
      <c r="K263" s="37"/>
      <c r="L263" s="38"/>
      <c r="M263" s="189"/>
      <c r="N263" s="190"/>
      <c r="O263" s="71"/>
      <c r="P263" s="71"/>
      <c r="Q263" s="71"/>
      <c r="R263" s="71"/>
      <c r="S263" s="71"/>
      <c r="T263" s="72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17" t="s">
        <v>160</v>
      </c>
      <c r="AU263" s="17" t="s">
        <v>22</v>
      </c>
    </row>
    <row r="264" s="2" customFormat="1">
      <c r="A264" s="37"/>
      <c r="B264" s="38"/>
      <c r="C264" s="37"/>
      <c r="D264" s="191" t="s">
        <v>162</v>
      </c>
      <c r="E264" s="37"/>
      <c r="F264" s="192" t="s">
        <v>1095</v>
      </c>
      <c r="G264" s="37"/>
      <c r="H264" s="37"/>
      <c r="I264" s="188"/>
      <c r="J264" s="37"/>
      <c r="K264" s="37"/>
      <c r="L264" s="38"/>
      <c r="M264" s="189"/>
      <c r="N264" s="190"/>
      <c r="O264" s="71"/>
      <c r="P264" s="71"/>
      <c r="Q264" s="71"/>
      <c r="R264" s="71"/>
      <c r="S264" s="71"/>
      <c r="T264" s="72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7" t="s">
        <v>162</v>
      </c>
      <c r="AU264" s="17" t="s">
        <v>22</v>
      </c>
    </row>
    <row r="265" s="13" customFormat="1">
      <c r="A265" s="13"/>
      <c r="B265" s="193"/>
      <c r="C265" s="13"/>
      <c r="D265" s="191" t="s">
        <v>164</v>
      </c>
      <c r="E265" s="194" t="s">
        <v>3</v>
      </c>
      <c r="F265" s="195" t="s">
        <v>1081</v>
      </c>
      <c r="G265" s="13"/>
      <c r="H265" s="196">
        <v>57</v>
      </c>
      <c r="I265" s="197"/>
      <c r="J265" s="13"/>
      <c r="K265" s="13"/>
      <c r="L265" s="193"/>
      <c r="M265" s="198"/>
      <c r="N265" s="199"/>
      <c r="O265" s="199"/>
      <c r="P265" s="199"/>
      <c r="Q265" s="199"/>
      <c r="R265" s="199"/>
      <c r="S265" s="199"/>
      <c r="T265" s="200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194" t="s">
        <v>164</v>
      </c>
      <c r="AU265" s="194" t="s">
        <v>22</v>
      </c>
      <c r="AV265" s="13" t="s">
        <v>22</v>
      </c>
      <c r="AW265" s="13" t="s">
        <v>43</v>
      </c>
      <c r="AX265" s="13" t="s">
        <v>82</v>
      </c>
      <c r="AY265" s="194" t="s">
        <v>152</v>
      </c>
    </row>
    <row r="266" s="14" customFormat="1">
      <c r="A266" s="14"/>
      <c r="B266" s="201"/>
      <c r="C266" s="14"/>
      <c r="D266" s="191" t="s">
        <v>164</v>
      </c>
      <c r="E266" s="202" t="s">
        <v>3</v>
      </c>
      <c r="F266" s="203" t="s">
        <v>166</v>
      </c>
      <c r="G266" s="14"/>
      <c r="H266" s="204">
        <v>57</v>
      </c>
      <c r="I266" s="205"/>
      <c r="J266" s="14"/>
      <c r="K266" s="14"/>
      <c r="L266" s="201"/>
      <c r="M266" s="206"/>
      <c r="N266" s="207"/>
      <c r="O266" s="207"/>
      <c r="P266" s="207"/>
      <c r="Q266" s="207"/>
      <c r="R266" s="207"/>
      <c r="S266" s="207"/>
      <c r="T266" s="208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02" t="s">
        <v>164</v>
      </c>
      <c r="AU266" s="202" t="s">
        <v>22</v>
      </c>
      <c r="AV266" s="14" t="s">
        <v>158</v>
      </c>
      <c r="AW266" s="14" t="s">
        <v>43</v>
      </c>
      <c r="AX266" s="14" t="s">
        <v>89</v>
      </c>
      <c r="AY266" s="202" t="s">
        <v>152</v>
      </c>
    </row>
    <row r="267" s="2" customFormat="1" ht="21.75" customHeight="1">
      <c r="A267" s="37"/>
      <c r="B267" s="171"/>
      <c r="C267" s="172" t="s">
        <v>509</v>
      </c>
      <c r="D267" s="172" t="s">
        <v>154</v>
      </c>
      <c r="E267" s="173" t="s">
        <v>733</v>
      </c>
      <c r="F267" s="174" t="s">
        <v>734</v>
      </c>
      <c r="G267" s="175" t="s">
        <v>157</v>
      </c>
      <c r="H267" s="176">
        <v>237</v>
      </c>
      <c r="I267" s="177"/>
      <c r="J267" s="178">
        <f>ROUND(I267*H267,2)</f>
        <v>0</v>
      </c>
      <c r="K267" s="179"/>
      <c r="L267" s="38"/>
      <c r="M267" s="180" t="s">
        <v>3</v>
      </c>
      <c r="N267" s="181" t="s">
        <v>53</v>
      </c>
      <c r="O267" s="71"/>
      <c r="P267" s="182">
        <f>O267*H267</f>
        <v>0</v>
      </c>
      <c r="Q267" s="182">
        <v>0</v>
      </c>
      <c r="R267" s="182">
        <f>Q267*H267</f>
        <v>0</v>
      </c>
      <c r="S267" s="182">
        <v>0</v>
      </c>
      <c r="T267" s="183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184" t="s">
        <v>158</v>
      </c>
      <c r="AT267" s="184" t="s">
        <v>154</v>
      </c>
      <c r="AU267" s="184" t="s">
        <v>22</v>
      </c>
      <c r="AY267" s="17" t="s">
        <v>152</v>
      </c>
      <c r="BE267" s="185">
        <f>IF(N267="základní",J267,0)</f>
        <v>0</v>
      </c>
      <c r="BF267" s="185">
        <f>IF(N267="snížená",J267,0)</f>
        <v>0</v>
      </c>
      <c r="BG267" s="185">
        <f>IF(N267="zákl. přenesená",J267,0)</f>
        <v>0</v>
      </c>
      <c r="BH267" s="185">
        <f>IF(N267="sníž. přenesená",J267,0)</f>
        <v>0</v>
      </c>
      <c r="BI267" s="185">
        <f>IF(N267="nulová",J267,0)</f>
        <v>0</v>
      </c>
      <c r="BJ267" s="17" t="s">
        <v>89</v>
      </c>
      <c r="BK267" s="185">
        <f>ROUND(I267*H267,2)</f>
        <v>0</v>
      </c>
      <c r="BL267" s="17" t="s">
        <v>158</v>
      </c>
      <c r="BM267" s="184" t="s">
        <v>1099</v>
      </c>
    </row>
    <row r="268" s="2" customFormat="1">
      <c r="A268" s="37"/>
      <c r="B268" s="38"/>
      <c r="C268" s="37"/>
      <c r="D268" s="186" t="s">
        <v>160</v>
      </c>
      <c r="E268" s="37"/>
      <c r="F268" s="187" t="s">
        <v>736</v>
      </c>
      <c r="G268" s="37"/>
      <c r="H268" s="37"/>
      <c r="I268" s="188"/>
      <c r="J268" s="37"/>
      <c r="K268" s="37"/>
      <c r="L268" s="38"/>
      <c r="M268" s="189"/>
      <c r="N268" s="190"/>
      <c r="O268" s="71"/>
      <c r="P268" s="71"/>
      <c r="Q268" s="71"/>
      <c r="R268" s="71"/>
      <c r="S268" s="71"/>
      <c r="T268" s="72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7" t="s">
        <v>160</v>
      </c>
      <c r="AU268" s="17" t="s">
        <v>22</v>
      </c>
    </row>
    <row r="269" s="2" customFormat="1">
      <c r="A269" s="37"/>
      <c r="B269" s="38"/>
      <c r="C269" s="37"/>
      <c r="D269" s="191" t="s">
        <v>162</v>
      </c>
      <c r="E269" s="37"/>
      <c r="F269" s="192" t="s">
        <v>1100</v>
      </c>
      <c r="G269" s="37"/>
      <c r="H269" s="37"/>
      <c r="I269" s="188"/>
      <c r="J269" s="37"/>
      <c r="K269" s="37"/>
      <c r="L269" s="38"/>
      <c r="M269" s="189"/>
      <c r="N269" s="190"/>
      <c r="O269" s="71"/>
      <c r="P269" s="71"/>
      <c r="Q269" s="71"/>
      <c r="R269" s="71"/>
      <c r="S269" s="71"/>
      <c r="T269" s="72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7" t="s">
        <v>162</v>
      </c>
      <c r="AU269" s="17" t="s">
        <v>22</v>
      </c>
    </row>
    <row r="270" s="13" customFormat="1">
      <c r="A270" s="13"/>
      <c r="B270" s="193"/>
      <c r="C270" s="13"/>
      <c r="D270" s="191" t="s">
        <v>164</v>
      </c>
      <c r="E270" s="194" t="s">
        <v>3</v>
      </c>
      <c r="F270" s="195" t="s">
        <v>901</v>
      </c>
      <c r="G270" s="13"/>
      <c r="H270" s="196">
        <v>237</v>
      </c>
      <c r="I270" s="197"/>
      <c r="J270" s="13"/>
      <c r="K270" s="13"/>
      <c r="L270" s="193"/>
      <c r="M270" s="198"/>
      <c r="N270" s="199"/>
      <c r="O270" s="199"/>
      <c r="P270" s="199"/>
      <c r="Q270" s="199"/>
      <c r="R270" s="199"/>
      <c r="S270" s="199"/>
      <c r="T270" s="20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94" t="s">
        <v>164</v>
      </c>
      <c r="AU270" s="194" t="s">
        <v>22</v>
      </c>
      <c r="AV270" s="13" t="s">
        <v>22</v>
      </c>
      <c r="AW270" s="13" t="s">
        <v>43</v>
      </c>
      <c r="AX270" s="13" t="s">
        <v>82</v>
      </c>
      <c r="AY270" s="194" t="s">
        <v>152</v>
      </c>
    </row>
    <row r="271" s="14" customFormat="1">
      <c r="A271" s="14"/>
      <c r="B271" s="201"/>
      <c r="C271" s="14"/>
      <c r="D271" s="191" t="s">
        <v>164</v>
      </c>
      <c r="E271" s="202" t="s">
        <v>3</v>
      </c>
      <c r="F271" s="203" t="s">
        <v>166</v>
      </c>
      <c r="G271" s="14"/>
      <c r="H271" s="204">
        <v>237</v>
      </c>
      <c r="I271" s="205"/>
      <c r="J271" s="14"/>
      <c r="K271" s="14"/>
      <c r="L271" s="201"/>
      <c r="M271" s="206"/>
      <c r="N271" s="207"/>
      <c r="O271" s="207"/>
      <c r="P271" s="207"/>
      <c r="Q271" s="207"/>
      <c r="R271" s="207"/>
      <c r="S271" s="207"/>
      <c r="T271" s="208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02" t="s">
        <v>164</v>
      </c>
      <c r="AU271" s="202" t="s">
        <v>22</v>
      </c>
      <c r="AV271" s="14" t="s">
        <v>158</v>
      </c>
      <c r="AW271" s="14" t="s">
        <v>43</v>
      </c>
      <c r="AX271" s="14" t="s">
        <v>89</v>
      </c>
      <c r="AY271" s="202" t="s">
        <v>152</v>
      </c>
    </row>
    <row r="272" s="2" customFormat="1" ht="21.75" customHeight="1">
      <c r="A272" s="37"/>
      <c r="B272" s="171"/>
      <c r="C272" s="172" t="s">
        <v>516</v>
      </c>
      <c r="D272" s="172" t="s">
        <v>154</v>
      </c>
      <c r="E272" s="173" t="s">
        <v>733</v>
      </c>
      <c r="F272" s="174" t="s">
        <v>734</v>
      </c>
      <c r="G272" s="175" t="s">
        <v>157</v>
      </c>
      <c r="H272" s="176">
        <v>52</v>
      </c>
      <c r="I272" s="177"/>
      <c r="J272" s="178">
        <f>ROUND(I272*H272,2)</f>
        <v>0</v>
      </c>
      <c r="K272" s="179"/>
      <c r="L272" s="38"/>
      <c r="M272" s="180" t="s">
        <v>3</v>
      </c>
      <c r="N272" s="181" t="s">
        <v>53</v>
      </c>
      <c r="O272" s="71"/>
      <c r="P272" s="182">
        <f>O272*H272</f>
        <v>0</v>
      </c>
      <c r="Q272" s="182">
        <v>0</v>
      </c>
      <c r="R272" s="182">
        <f>Q272*H272</f>
        <v>0</v>
      </c>
      <c r="S272" s="182">
        <v>0</v>
      </c>
      <c r="T272" s="183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184" t="s">
        <v>158</v>
      </c>
      <c r="AT272" s="184" t="s">
        <v>154</v>
      </c>
      <c r="AU272" s="184" t="s">
        <v>22</v>
      </c>
      <c r="AY272" s="17" t="s">
        <v>152</v>
      </c>
      <c r="BE272" s="185">
        <f>IF(N272="základní",J272,0)</f>
        <v>0</v>
      </c>
      <c r="BF272" s="185">
        <f>IF(N272="snížená",J272,0)</f>
        <v>0</v>
      </c>
      <c r="BG272" s="185">
        <f>IF(N272="zákl. přenesená",J272,0)</f>
        <v>0</v>
      </c>
      <c r="BH272" s="185">
        <f>IF(N272="sníž. přenesená",J272,0)</f>
        <v>0</v>
      </c>
      <c r="BI272" s="185">
        <f>IF(N272="nulová",J272,0)</f>
        <v>0</v>
      </c>
      <c r="BJ272" s="17" t="s">
        <v>89</v>
      </c>
      <c r="BK272" s="185">
        <f>ROUND(I272*H272,2)</f>
        <v>0</v>
      </c>
      <c r="BL272" s="17" t="s">
        <v>158</v>
      </c>
      <c r="BM272" s="184" t="s">
        <v>1101</v>
      </c>
    </row>
    <row r="273" s="2" customFormat="1">
      <c r="A273" s="37"/>
      <c r="B273" s="38"/>
      <c r="C273" s="37"/>
      <c r="D273" s="186" t="s">
        <v>160</v>
      </c>
      <c r="E273" s="37"/>
      <c r="F273" s="187" t="s">
        <v>736</v>
      </c>
      <c r="G273" s="37"/>
      <c r="H273" s="37"/>
      <c r="I273" s="188"/>
      <c r="J273" s="37"/>
      <c r="K273" s="37"/>
      <c r="L273" s="38"/>
      <c r="M273" s="189"/>
      <c r="N273" s="190"/>
      <c r="O273" s="71"/>
      <c r="P273" s="71"/>
      <c r="Q273" s="71"/>
      <c r="R273" s="71"/>
      <c r="S273" s="71"/>
      <c r="T273" s="72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7" t="s">
        <v>160</v>
      </c>
      <c r="AU273" s="17" t="s">
        <v>22</v>
      </c>
    </row>
    <row r="274" s="2" customFormat="1">
      <c r="A274" s="37"/>
      <c r="B274" s="38"/>
      <c r="C274" s="37"/>
      <c r="D274" s="191" t="s">
        <v>162</v>
      </c>
      <c r="E274" s="37"/>
      <c r="F274" s="192" t="s">
        <v>1102</v>
      </c>
      <c r="G274" s="37"/>
      <c r="H274" s="37"/>
      <c r="I274" s="188"/>
      <c r="J274" s="37"/>
      <c r="K274" s="37"/>
      <c r="L274" s="38"/>
      <c r="M274" s="189"/>
      <c r="N274" s="190"/>
      <c r="O274" s="71"/>
      <c r="P274" s="71"/>
      <c r="Q274" s="71"/>
      <c r="R274" s="71"/>
      <c r="S274" s="71"/>
      <c r="T274" s="72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7" t="s">
        <v>162</v>
      </c>
      <c r="AU274" s="17" t="s">
        <v>22</v>
      </c>
    </row>
    <row r="275" s="13" customFormat="1">
      <c r="A275" s="13"/>
      <c r="B275" s="193"/>
      <c r="C275" s="13"/>
      <c r="D275" s="191" t="s">
        <v>164</v>
      </c>
      <c r="E275" s="194" t="s">
        <v>3</v>
      </c>
      <c r="F275" s="195" t="s">
        <v>1096</v>
      </c>
      <c r="G275" s="13"/>
      <c r="H275" s="196">
        <v>52</v>
      </c>
      <c r="I275" s="197"/>
      <c r="J275" s="13"/>
      <c r="K275" s="13"/>
      <c r="L275" s="193"/>
      <c r="M275" s="198"/>
      <c r="N275" s="199"/>
      <c r="O275" s="199"/>
      <c r="P275" s="199"/>
      <c r="Q275" s="199"/>
      <c r="R275" s="199"/>
      <c r="S275" s="199"/>
      <c r="T275" s="200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94" t="s">
        <v>164</v>
      </c>
      <c r="AU275" s="194" t="s">
        <v>22</v>
      </c>
      <c r="AV275" s="13" t="s">
        <v>22</v>
      </c>
      <c r="AW275" s="13" t="s">
        <v>43</v>
      </c>
      <c r="AX275" s="13" t="s">
        <v>82</v>
      </c>
      <c r="AY275" s="194" t="s">
        <v>152</v>
      </c>
    </row>
    <row r="276" s="14" customFormat="1">
      <c r="A276" s="14"/>
      <c r="B276" s="201"/>
      <c r="C276" s="14"/>
      <c r="D276" s="191" t="s">
        <v>164</v>
      </c>
      <c r="E276" s="202" t="s">
        <v>3</v>
      </c>
      <c r="F276" s="203" t="s">
        <v>166</v>
      </c>
      <c r="G276" s="14"/>
      <c r="H276" s="204">
        <v>52</v>
      </c>
      <c r="I276" s="205"/>
      <c r="J276" s="14"/>
      <c r="K276" s="14"/>
      <c r="L276" s="201"/>
      <c r="M276" s="206"/>
      <c r="N276" s="207"/>
      <c r="O276" s="207"/>
      <c r="P276" s="207"/>
      <c r="Q276" s="207"/>
      <c r="R276" s="207"/>
      <c r="S276" s="207"/>
      <c r="T276" s="208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02" t="s">
        <v>164</v>
      </c>
      <c r="AU276" s="202" t="s">
        <v>22</v>
      </c>
      <c r="AV276" s="14" t="s">
        <v>158</v>
      </c>
      <c r="AW276" s="14" t="s">
        <v>43</v>
      </c>
      <c r="AX276" s="14" t="s">
        <v>89</v>
      </c>
      <c r="AY276" s="202" t="s">
        <v>152</v>
      </c>
    </row>
    <row r="277" s="2" customFormat="1" ht="33" customHeight="1">
      <c r="A277" s="37"/>
      <c r="B277" s="171"/>
      <c r="C277" s="172" t="s">
        <v>524</v>
      </c>
      <c r="D277" s="172" t="s">
        <v>154</v>
      </c>
      <c r="E277" s="173" t="s">
        <v>737</v>
      </c>
      <c r="F277" s="174" t="s">
        <v>738</v>
      </c>
      <c r="G277" s="175" t="s">
        <v>157</v>
      </c>
      <c r="H277" s="176">
        <v>237</v>
      </c>
      <c r="I277" s="177"/>
      <c r="J277" s="178">
        <f>ROUND(I277*H277,2)</f>
        <v>0</v>
      </c>
      <c r="K277" s="179"/>
      <c r="L277" s="38"/>
      <c r="M277" s="180" t="s">
        <v>3</v>
      </c>
      <c r="N277" s="181" t="s">
        <v>53</v>
      </c>
      <c r="O277" s="71"/>
      <c r="P277" s="182">
        <f>O277*H277</f>
        <v>0</v>
      </c>
      <c r="Q277" s="182">
        <v>0</v>
      </c>
      <c r="R277" s="182">
        <f>Q277*H277</f>
        <v>0</v>
      </c>
      <c r="S277" s="182">
        <v>0</v>
      </c>
      <c r="T277" s="183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184" t="s">
        <v>158</v>
      </c>
      <c r="AT277" s="184" t="s">
        <v>154</v>
      </c>
      <c r="AU277" s="184" t="s">
        <v>22</v>
      </c>
      <c r="AY277" s="17" t="s">
        <v>152</v>
      </c>
      <c r="BE277" s="185">
        <f>IF(N277="základní",J277,0)</f>
        <v>0</v>
      </c>
      <c r="BF277" s="185">
        <f>IF(N277="snížená",J277,0)</f>
        <v>0</v>
      </c>
      <c r="BG277" s="185">
        <f>IF(N277="zákl. přenesená",J277,0)</f>
        <v>0</v>
      </c>
      <c r="BH277" s="185">
        <f>IF(N277="sníž. přenesená",J277,0)</f>
        <v>0</v>
      </c>
      <c r="BI277" s="185">
        <f>IF(N277="nulová",J277,0)</f>
        <v>0</v>
      </c>
      <c r="BJ277" s="17" t="s">
        <v>89</v>
      </c>
      <c r="BK277" s="185">
        <f>ROUND(I277*H277,2)</f>
        <v>0</v>
      </c>
      <c r="BL277" s="17" t="s">
        <v>158</v>
      </c>
      <c r="BM277" s="184" t="s">
        <v>1103</v>
      </c>
    </row>
    <row r="278" s="2" customFormat="1">
      <c r="A278" s="37"/>
      <c r="B278" s="38"/>
      <c r="C278" s="37"/>
      <c r="D278" s="186" t="s">
        <v>160</v>
      </c>
      <c r="E278" s="37"/>
      <c r="F278" s="187" t="s">
        <v>740</v>
      </c>
      <c r="G278" s="37"/>
      <c r="H278" s="37"/>
      <c r="I278" s="188"/>
      <c r="J278" s="37"/>
      <c r="K278" s="37"/>
      <c r="L278" s="38"/>
      <c r="M278" s="189"/>
      <c r="N278" s="190"/>
      <c r="O278" s="71"/>
      <c r="P278" s="71"/>
      <c r="Q278" s="71"/>
      <c r="R278" s="71"/>
      <c r="S278" s="71"/>
      <c r="T278" s="72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7" t="s">
        <v>160</v>
      </c>
      <c r="AU278" s="17" t="s">
        <v>22</v>
      </c>
    </row>
    <row r="279" s="2" customFormat="1">
      <c r="A279" s="37"/>
      <c r="B279" s="38"/>
      <c r="C279" s="37"/>
      <c r="D279" s="191" t="s">
        <v>162</v>
      </c>
      <c r="E279" s="37"/>
      <c r="F279" s="192" t="s">
        <v>1100</v>
      </c>
      <c r="G279" s="37"/>
      <c r="H279" s="37"/>
      <c r="I279" s="188"/>
      <c r="J279" s="37"/>
      <c r="K279" s="37"/>
      <c r="L279" s="38"/>
      <c r="M279" s="189"/>
      <c r="N279" s="190"/>
      <c r="O279" s="71"/>
      <c r="P279" s="71"/>
      <c r="Q279" s="71"/>
      <c r="R279" s="71"/>
      <c r="S279" s="71"/>
      <c r="T279" s="72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7" t="s">
        <v>162</v>
      </c>
      <c r="AU279" s="17" t="s">
        <v>22</v>
      </c>
    </row>
    <row r="280" s="13" customFormat="1">
      <c r="A280" s="13"/>
      <c r="B280" s="193"/>
      <c r="C280" s="13"/>
      <c r="D280" s="191" t="s">
        <v>164</v>
      </c>
      <c r="E280" s="194" t="s">
        <v>3</v>
      </c>
      <c r="F280" s="195" t="s">
        <v>901</v>
      </c>
      <c r="G280" s="13"/>
      <c r="H280" s="196">
        <v>237</v>
      </c>
      <c r="I280" s="197"/>
      <c r="J280" s="13"/>
      <c r="K280" s="13"/>
      <c r="L280" s="193"/>
      <c r="M280" s="198"/>
      <c r="N280" s="199"/>
      <c r="O280" s="199"/>
      <c r="P280" s="199"/>
      <c r="Q280" s="199"/>
      <c r="R280" s="199"/>
      <c r="S280" s="199"/>
      <c r="T280" s="200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194" t="s">
        <v>164</v>
      </c>
      <c r="AU280" s="194" t="s">
        <v>22</v>
      </c>
      <c r="AV280" s="13" t="s">
        <v>22</v>
      </c>
      <c r="AW280" s="13" t="s">
        <v>43</v>
      </c>
      <c r="AX280" s="13" t="s">
        <v>82</v>
      </c>
      <c r="AY280" s="194" t="s">
        <v>152</v>
      </c>
    </row>
    <row r="281" s="14" customFormat="1">
      <c r="A281" s="14"/>
      <c r="B281" s="201"/>
      <c r="C281" s="14"/>
      <c r="D281" s="191" t="s">
        <v>164</v>
      </c>
      <c r="E281" s="202" t="s">
        <v>3</v>
      </c>
      <c r="F281" s="203" t="s">
        <v>166</v>
      </c>
      <c r="G281" s="14"/>
      <c r="H281" s="204">
        <v>237</v>
      </c>
      <c r="I281" s="205"/>
      <c r="J281" s="14"/>
      <c r="K281" s="14"/>
      <c r="L281" s="201"/>
      <c r="M281" s="206"/>
      <c r="N281" s="207"/>
      <c r="O281" s="207"/>
      <c r="P281" s="207"/>
      <c r="Q281" s="207"/>
      <c r="R281" s="207"/>
      <c r="S281" s="207"/>
      <c r="T281" s="208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02" t="s">
        <v>164</v>
      </c>
      <c r="AU281" s="202" t="s">
        <v>22</v>
      </c>
      <c r="AV281" s="14" t="s">
        <v>158</v>
      </c>
      <c r="AW281" s="14" t="s">
        <v>43</v>
      </c>
      <c r="AX281" s="14" t="s">
        <v>89</v>
      </c>
      <c r="AY281" s="202" t="s">
        <v>152</v>
      </c>
    </row>
    <row r="282" s="2" customFormat="1" ht="33" customHeight="1">
      <c r="A282" s="37"/>
      <c r="B282" s="171"/>
      <c r="C282" s="172" t="s">
        <v>529</v>
      </c>
      <c r="D282" s="172" t="s">
        <v>154</v>
      </c>
      <c r="E282" s="173" t="s">
        <v>737</v>
      </c>
      <c r="F282" s="174" t="s">
        <v>738</v>
      </c>
      <c r="G282" s="175" t="s">
        <v>157</v>
      </c>
      <c r="H282" s="176">
        <v>52</v>
      </c>
      <c r="I282" s="177"/>
      <c r="J282" s="178">
        <f>ROUND(I282*H282,2)</f>
        <v>0</v>
      </c>
      <c r="K282" s="179"/>
      <c r="L282" s="38"/>
      <c r="M282" s="180" t="s">
        <v>3</v>
      </c>
      <c r="N282" s="181" t="s">
        <v>53</v>
      </c>
      <c r="O282" s="71"/>
      <c r="P282" s="182">
        <f>O282*H282</f>
        <v>0</v>
      </c>
      <c r="Q282" s="182">
        <v>0</v>
      </c>
      <c r="R282" s="182">
        <f>Q282*H282</f>
        <v>0</v>
      </c>
      <c r="S282" s="182">
        <v>0</v>
      </c>
      <c r="T282" s="183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184" t="s">
        <v>158</v>
      </c>
      <c r="AT282" s="184" t="s">
        <v>154</v>
      </c>
      <c r="AU282" s="184" t="s">
        <v>22</v>
      </c>
      <c r="AY282" s="17" t="s">
        <v>152</v>
      </c>
      <c r="BE282" s="185">
        <f>IF(N282="základní",J282,0)</f>
        <v>0</v>
      </c>
      <c r="BF282" s="185">
        <f>IF(N282="snížená",J282,0)</f>
        <v>0</v>
      </c>
      <c r="BG282" s="185">
        <f>IF(N282="zákl. přenesená",J282,0)</f>
        <v>0</v>
      </c>
      <c r="BH282" s="185">
        <f>IF(N282="sníž. přenesená",J282,0)</f>
        <v>0</v>
      </c>
      <c r="BI282" s="185">
        <f>IF(N282="nulová",J282,0)</f>
        <v>0</v>
      </c>
      <c r="BJ282" s="17" t="s">
        <v>89</v>
      </c>
      <c r="BK282" s="185">
        <f>ROUND(I282*H282,2)</f>
        <v>0</v>
      </c>
      <c r="BL282" s="17" t="s">
        <v>158</v>
      </c>
      <c r="BM282" s="184" t="s">
        <v>1104</v>
      </c>
    </row>
    <row r="283" s="2" customFormat="1">
      <c r="A283" s="37"/>
      <c r="B283" s="38"/>
      <c r="C283" s="37"/>
      <c r="D283" s="186" t="s">
        <v>160</v>
      </c>
      <c r="E283" s="37"/>
      <c r="F283" s="187" t="s">
        <v>740</v>
      </c>
      <c r="G283" s="37"/>
      <c r="H283" s="37"/>
      <c r="I283" s="188"/>
      <c r="J283" s="37"/>
      <c r="K283" s="37"/>
      <c r="L283" s="38"/>
      <c r="M283" s="189"/>
      <c r="N283" s="190"/>
      <c r="O283" s="71"/>
      <c r="P283" s="71"/>
      <c r="Q283" s="71"/>
      <c r="R283" s="71"/>
      <c r="S283" s="71"/>
      <c r="T283" s="72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7" t="s">
        <v>160</v>
      </c>
      <c r="AU283" s="17" t="s">
        <v>22</v>
      </c>
    </row>
    <row r="284" s="2" customFormat="1">
      <c r="A284" s="37"/>
      <c r="B284" s="38"/>
      <c r="C284" s="37"/>
      <c r="D284" s="191" t="s">
        <v>162</v>
      </c>
      <c r="E284" s="37"/>
      <c r="F284" s="192" t="s">
        <v>1095</v>
      </c>
      <c r="G284" s="37"/>
      <c r="H284" s="37"/>
      <c r="I284" s="188"/>
      <c r="J284" s="37"/>
      <c r="K284" s="37"/>
      <c r="L284" s="38"/>
      <c r="M284" s="189"/>
      <c r="N284" s="190"/>
      <c r="O284" s="71"/>
      <c r="P284" s="71"/>
      <c r="Q284" s="71"/>
      <c r="R284" s="71"/>
      <c r="S284" s="71"/>
      <c r="T284" s="72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7" t="s">
        <v>162</v>
      </c>
      <c r="AU284" s="17" t="s">
        <v>22</v>
      </c>
    </row>
    <row r="285" s="13" customFormat="1">
      <c r="A285" s="13"/>
      <c r="B285" s="193"/>
      <c r="C285" s="13"/>
      <c r="D285" s="191" t="s">
        <v>164</v>
      </c>
      <c r="E285" s="194" t="s">
        <v>3</v>
      </c>
      <c r="F285" s="195" t="s">
        <v>1096</v>
      </c>
      <c r="G285" s="13"/>
      <c r="H285" s="196">
        <v>52</v>
      </c>
      <c r="I285" s="197"/>
      <c r="J285" s="13"/>
      <c r="K285" s="13"/>
      <c r="L285" s="193"/>
      <c r="M285" s="198"/>
      <c r="N285" s="199"/>
      <c r="O285" s="199"/>
      <c r="P285" s="199"/>
      <c r="Q285" s="199"/>
      <c r="R285" s="199"/>
      <c r="S285" s="199"/>
      <c r="T285" s="200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194" t="s">
        <v>164</v>
      </c>
      <c r="AU285" s="194" t="s">
        <v>22</v>
      </c>
      <c r="AV285" s="13" t="s">
        <v>22</v>
      </c>
      <c r="AW285" s="13" t="s">
        <v>43</v>
      </c>
      <c r="AX285" s="13" t="s">
        <v>82</v>
      </c>
      <c r="AY285" s="194" t="s">
        <v>152</v>
      </c>
    </row>
    <row r="286" s="14" customFormat="1">
      <c r="A286" s="14"/>
      <c r="B286" s="201"/>
      <c r="C286" s="14"/>
      <c r="D286" s="191" t="s">
        <v>164</v>
      </c>
      <c r="E286" s="202" t="s">
        <v>3</v>
      </c>
      <c r="F286" s="203" t="s">
        <v>166</v>
      </c>
      <c r="G286" s="14"/>
      <c r="H286" s="204">
        <v>52</v>
      </c>
      <c r="I286" s="205"/>
      <c r="J286" s="14"/>
      <c r="K286" s="14"/>
      <c r="L286" s="201"/>
      <c r="M286" s="206"/>
      <c r="N286" s="207"/>
      <c r="O286" s="207"/>
      <c r="P286" s="207"/>
      <c r="Q286" s="207"/>
      <c r="R286" s="207"/>
      <c r="S286" s="207"/>
      <c r="T286" s="208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02" t="s">
        <v>164</v>
      </c>
      <c r="AU286" s="202" t="s">
        <v>22</v>
      </c>
      <c r="AV286" s="14" t="s">
        <v>158</v>
      </c>
      <c r="AW286" s="14" t="s">
        <v>43</v>
      </c>
      <c r="AX286" s="14" t="s">
        <v>89</v>
      </c>
      <c r="AY286" s="202" t="s">
        <v>152</v>
      </c>
    </row>
    <row r="287" s="2" customFormat="1" ht="21.75" customHeight="1">
      <c r="A287" s="37"/>
      <c r="B287" s="171"/>
      <c r="C287" s="172" t="s">
        <v>538</v>
      </c>
      <c r="D287" s="172" t="s">
        <v>154</v>
      </c>
      <c r="E287" s="173" t="s">
        <v>1105</v>
      </c>
      <c r="F287" s="174" t="s">
        <v>1106</v>
      </c>
      <c r="G287" s="175" t="s">
        <v>157</v>
      </c>
      <c r="H287" s="176">
        <v>22</v>
      </c>
      <c r="I287" s="177"/>
      <c r="J287" s="178">
        <f>ROUND(I287*H287,2)</f>
        <v>0</v>
      </c>
      <c r="K287" s="179"/>
      <c r="L287" s="38"/>
      <c r="M287" s="180" t="s">
        <v>3</v>
      </c>
      <c r="N287" s="181" t="s">
        <v>53</v>
      </c>
      <c r="O287" s="71"/>
      <c r="P287" s="182">
        <f>O287*H287</f>
        <v>0</v>
      </c>
      <c r="Q287" s="182">
        <v>0</v>
      </c>
      <c r="R287" s="182">
        <f>Q287*H287</f>
        <v>0</v>
      </c>
      <c r="S287" s="182">
        <v>0</v>
      </c>
      <c r="T287" s="183">
        <f>S287*H287</f>
        <v>0</v>
      </c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R287" s="184" t="s">
        <v>158</v>
      </c>
      <c r="AT287" s="184" t="s">
        <v>154</v>
      </c>
      <c r="AU287" s="184" t="s">
        <v>22</v>
      </c>
      <c r="AY287" s="17" t="s">
        <v>152</v>
      </c>
      <c r="BE287" s="185">
        <f>IF(N287="základní",J287,0)</f>
        <v>0</v>
      </c>
      <c r="BF287" s="185">
        <f>IF(N287="snížená",J287,0)</f>
        <v>0</v>
      </c>
      <c r="BG287" s="185">
        <f>IF(N287="zákl. přenesená",J287,0)</f>
        <v>0</v>
      </c>
      <c r="BH287" s="185">
        <f>IF(N287="sníž. přenesená",J287,0)</f>
        <v>0</v>
      </c>
      <c r="BI287" s="185">
        <f>IF(N287="nulová",J287,0)</f>
        <v>0</v>
      </c>
      <c r="BJ287" s="17" t="s">
        <v>89</v>
      </c>
      <c r="BK287" s="185">
        <f>ROUND(I287*H287,2)</f>
        <v>0</v>
      </c>
      <c r="BL287" s="17" t="s">
        <v>158</v>
      </c>
      <c r="BM287" s="184" t="s">
        <v>1107</v>
      </c>
    </row>
    <row r="288" s="2" customFormat="1">
      <c r="A288" s="37"/>
      <c r="B288" s="38"/>
      <c r="C288" s="37"/>
      <c r="D288" s="186" t="s">
        <v>160</v>
      </c>
      <c r="E288" s="37"/>
      <c r="F288" s="187" t="s">
        <v>1108</v>
      </c>
      <c r="G288" s="37"/>
      <c r="H288" s="37"/>
      <c r="I288" s="188"/>
      <c r="J288" s="37"/>
      <c r="K288" s="37"/>
      <c r="L288" s="38"/>
      <c r="M288" s="189"/>
      <c r="N288" s="190"/>
      <c r="O288" s="71"/>
      <c r="P288" s="71"/>
      <c r="Q288" s="71"/>
      <c r="R288" s="71"/>
      <c r="S288" s="71"/>
      <c r="T288" s="72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7" t="s">
        <v>160</v>
      </c>
      <c r="AU288" s="17" t="s">
        <v>22</v>
      </c>
    </row>
    <row r="289" s="2" customFormat="1">
      <c r="A289" s="37"/>
      <c r="B289" s="38"/>
      <c r="C289" s="37"/>
      <c r="D289" s="191" t="s">
        <v>162</v>
      </c>
      <c r="E289" s="37"/>
      <c r="F289" s="192" t="s">
        <v>1109</v>
      </c>
      <c r="G289" s="37"/>
      <c r="H289" s="37"/>
      <c r="I289" s="188"/>
      <c r="J289" s="37"/>
      <c r="K289" s="37"/>
      <c r="L289" s="38"/>
      <c r="M289" s="189"/>
      <c r="N289" s="190"/>
      <c r="O289" s="71"/>
      <c r="P289" s="71"/>
      <c r="Q289" s="71"/>
      <c r="R289" s="71"/>
      <c r="S289" s="71"/>
      <c r="T289" s="72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T289" s="17" t="s">
        <v>162</v>
      </c>
      <c r="AU289" s="17" t="s">
        <v>22</v>
      </c>
    </row>
    <row r="290" s="13" customFormat="1">
      <c r="A290" s="13"/>
      <c r="B290" s="193"/>
      <c r="C290" s="13"/>
      <c r="D290" s="191" t="s">
        <v>164</v>
      </c>
      <c r="E290" s="194" t="s">
        <v>3</v>
      </c>
      <c r="F290" s="195" t="s">
        <v>273</v>
      </c>
      <c r="G290" s="13"/>
      <c r="H290" s="196">
        <v>22</v>
      </c>
      <c r="I290" s="197"/>
      <c r="J290" s="13"/>
      <c r="K290" s="13"/>
      <c r="L290" s="193"/>
      <c r="M290" s="198"/>
      <c r="N290" s="199"/>
      <c r="O290" s="199"/>
      <c r="P290" s="199"/>
      <c r="Q290" s="199"/>
      <c r="R290" s="199"/>
      <c r="S290" s="199"/>
      <c r="T290" s="200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194" t="s">
        <v>164</v>
      </c>
      <c r="AU290" s="194" t="s">
        <v>22</v>
      </c>
      <c r="AV290" s="13" t="s">
        <v>22</v>
      </c>
      <c r="AW290" s="13" t="s">
        <v>43</v>
      </c>
      <c r="AX290" s="13" t="s">
        <v>82</v>
      </c>
      <c r="AY290" s="194" t="s">
        <v>152</v>
      </c>
    </row>
    <row r="291" s="14" customFormat="1">
      <c r="A291" s="14"/>
      <c r="B291" s="201"/>
      <c r="C291" s="14"/>
      <c r="D291" s="191" t="s">
        <v>164</v>
      </c>
      <c r="E291" s="202" t="s">
        <v>3</v>
      </c>
      <c r="F291" s="203" t="s">
        <v>166</v>
      </c>
      <c r="G291" s="14"/>
      <c r="H291" s="204">
        <v>22</v>
      </c>
      <c r="I291" s="205"/>
      <c r="J291" s="14"/>
      <c r="K291" s="14"/>
      <c r="L291" s="201"/>
      <c r="M291" s="206"/>
      <c r="N291" s="207"/>
      <c r="O291" s="207"/>
      <c r="P291" s="207"/>
      <c r="Q291" s="207"/>
      <c r="R291" s="207"/>
      <c r="S291" s="207"/>
      <c r="T291" s="208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02" t="s">
        <v>164</v>
      </c>
      <c r="AU291" s="202" t="s">
        <v>22</v>
      </c>
      <c r="AV291" s="14" t="s">
        <v>158</v>
      </c>
      <c r="AW291" s="14" t="s">
        <v>43</v>
      </c>
      <c r="AX291" s="14" t="s">
        <v>89</v>
      </c>
      <c r="AY291" s="202" t="s">
        <v>152</v>
      </c>
    </row>
    <row r="292" s="2" customFormat="1" ht="24.15" customHeight="1">
      <c r="A292" s="37"/>
      <c r="B292" s="171"/>
      <c r="C292" s="172" t="s">
        <v>794</v>
      </c>
      <c r="D292" s="172" t="s">
        <v>154</v>
      </c>
      <c r="E292" s="173" t="s">
        <v>1110</v>
      </c>
      <c r="F292" s="174" t="s">
        <v>1111</v>
      </c>
      <c r="G292" s="175" t="s">
        <v>157</v>
      </c>
      <c r="H292" s="176">
        <v>5</v>
      </c>
      <c r="I292" s="177"/>
      <c r="J292" s="178">
        <f>ROUND(I292*H292,2)</f>
        <v>0</v>
      </c>
      <c r="K292" s="179"/>
      <c r="L292" s="38"/>
      <c r="M292" s="180" t="s">
        <v>3</v>
      </c>
      <c r="N292" s="181" t="s">
        <v>53</v>
      </c>
      <c r="O292" s="71"/>
      <c r="P292" s="182">
        <f>O292*H292</f>
        <v>0</v>
      </c>
      <c r="Q292" s="182">
        <v>0.085650000000000004</v>
      </c>
      <c r="R292" s="182">
        <f>Q292*H292</f>
        <v>0.42825000000000002</v>
      </c>
      <c r="S292" s="182">
        <v>0</v>
      </c>
      <c r="T292" s="183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184" t="s">
        <v>158</v>
      </c>
      <c r="AT292" s="184" t="s">
        <v>154</v>
      </c>
      <c r="AU292" s="184" t="s">
        <v>22</v>
      </c>
      <c r="AY292" s="17" t="s">
        <v>152</v>
      </c>
      <c r="BE292" s="185">
        <f>IF(N292="základní",J292,0)</f>
        <v>0</v>
      </c>
      <c r="BF292" s="185">
        <f>IF(N292="snížená",J292,0)</f>
        <v>0</v>
      </c>
      <c r="BG292" s="185">
        <f>IF(N292="zákl. přenesená",J292,0)</f>
        <v>0</v>
      </c>
      <c r="BH292" s="185">
        <f>IF(N292="sníž. přenesená",J292,0)</f>
        <v>0</v>
      </c>
      <c r="BI292" s="185">
        <f>IF(N292="nulová",J292,0)</f>
        <v>0</v>
      </c>
      <c r="BJ292" s="17" t="s">
        <v>89</v>
      </c>
      <c r="BK292" s="185">
        <f>ROUND(I292*H292,2)</f>
        <v>0</v>
      </c>
      <c r="BL292" s="17" t="s">
        <v>158</v>
      </c>
      <c r="BM292" s="184" t="s">
        <v>1112</v>
      </c>
    </row>
    <row r="293" s="2" customFormat="1">
      <c r="A293" s="37"/>
      <c r="B293" s="38"/>
      <c r="C293" s="37"/>
      <c r="D293" s="186" t="s">
        <v>160</v>
      </c>
      <c r="E293" s="37"/>
      <c r="F293" s="187" t="s">
        <v>1113</v>
      </c>
      <c r="G293" s="37"/>
      <c r="H293" s="37"/>
      <c r="I293" s="188"/>
      <c r="J293" s="37"/>
      <c r="K293" s="37"/>
      <c r="L293" s="38"/>
      <c r="M293" s="189"/>
      <c r="N293" s="190"/>
      <c r="O293" s="71"/>
      <c r="P293" s="71"/>
      <c r="Q293" s="71"/>
      <c r="R293" s="71"/>
      <c r="S293" s="71"/>
      <c r="T293" s="72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17" t="s">
        <v>160</v>
      </c>
      <c r="AU293" s="17" t="s">
        <v>22</v>
      </c>
    </row>
    <row r="294" s="2" customFormat="1">
      <c r="A294" s="37"/>
      <c r="B294" s="38"/>
      <c r="C294" s="37"/>
      <c r="D294" s="191" t="s">
        <v>162</v>
      </c>
      <c r="E294" s="37"/>
      <c r="F294" s="192" t="s">
        <v>1085</v>
      </c>
      <c r="G294" s="37"/>
      <c r="H294" s="37"/>
      <c r="I294" s="188"/>
      <c r="J294" s="37"/>
      <c r="K294" s="37"/>
      <c r="L294" s="38"/>
      <c r="M294" s="189"/>
      <c r="N294" s="190"/>
      <c r="O294" s="71"/>
      <c r="P294" s="71"/>
      <c r="Q294" s="71"/>
      <c r="R294" s="71"/>
      <c r="S294" s="71"/>
      <c r="T294" s="72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T294" s="17" t="s">
        <v>162</v>
      </c>
      <c r="AU294" s="17" t="s">
        <v>22</v>
      </c>
    </row>
    <row r="295" s="13" customFormat="1">
      <c r="A295" s="13"/>
      <c r="B295" s="193"/>
      <c r="C295" s="13"/>
      <c r="D295" s="191" t="s">
        <v>164</v>
      </c>
      <c r="E295" s="194" t="s">
        <v>3</v>
      </c>
      <c r="F295" s="195" t="s">
        <v>182</v>
      </c>
      <c r="G295" s="13"/>
      <c r="H295" s="196">
        <v>5</v>
      </c>
      <c r="I295" s="197"/>
      <c r="J295" s="13"/>
      <c r="K295" s="13"/>
      <c r="L295" s="193"/>
      <c r="M295" s="198"/>
      <c r="N295" s="199"/>
      <c r="O295" s="199"/>
      <c r="P295" s="199"/>
      <c r="Q295" s="199"/>
      <c r="R295" s="199"/>
      <c r="S295" s="199"/>
      <c r="T295" s="200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194" t="s">
        <v>164</v>
      </c>
      <c r="AU295" s="194" t="s">
        <v>22</v>
      </c>
      <c r="AV295" s="13" t="s">
        <v>22</v>
      </c>
      <c r="AW295" s="13" t="s">
        <v>43</v>
      </c>
      <c r="AX295" s="13" t="s">
        <v>82</v>
      </c>
      <c r="AY295" s="194" t="s">
        <v>152</v>
      </c>
    </row>
    <row r="296" s="14" customFormat="1">
      <c r="A296" s="14"/>
      <c r="B296" s="201"/>
      <c r="C296" s="14"/>
      <c r="D296" s="191" t="s">
        <v>164</v>
      </c>
      <c r="E296" s="202" t="s">
        <v>3</v>
      </c>
      <c r="F296" s="203" t="s">
        <v>166</v>
      </c>
      <c r="G296" s="14"/>
      <c r="H296" s="204">
        <v>5</v>
      </c>
      <c r="I296" s="205"/>
      <c r="J296" s="14"/>
      <c r="K296" s="14"/>
      <c r="L296" s="201"/>
      <c r="M296" s="206"/>
      <c r="N296" s="207"/>
      <c r="O296" s="207"/>
      <c r="P296" s="207"/>
      <c r="Q296" s="207"/>
      <c r="R296" s="207"/>
      <c r="S296" s="207"/>
      <c r="T296" s="208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02" t="s">
        <v>164</v>
      </c>
      <c r="AU296" s="202" t="s">
        <v>22</v>
      </c>
      <c r="AV296" s="14" t="s">
        <v>158</v>
      </c>
      <c r="AW296" s="14" t="s">
        <v>43</v>
      </c>
      <c r="AX296" s="14" t="s">
        <v>89</v>
      </c>
      <c r="AY296" s="202" t="s">
        <v>152</v>
      </c>
    </row>
    <row r="297" s="2" customFormat="1" ht="21.75" customHeight="1">
      <c r="A297" s="37"/>
      <c r="B297" s="171"/>
      <c r="C297" s="212" t="s">
        <v>797</v>
      </c>
      <c r="D297" s="212" t="s">
        <v>389</v>
      </c>
      <c r="E297" s="213" t="s">
        <v>426</v>
      </c>
      <c r="F297" s="214" t="s">
        <v>427</v>
      </c>
      <c r="G297" s="215" t="s">
        <v>157</v>
      </c>
      <c r="H297" s="216">
        <v>5.1500000000000004</v>
      </c>
      <c r="I297" s="217"/>
      <c r="J297" s="218">
        <f>ROUND(I297*H297,2)</f>
        <v>0</v>
      </c>
      <c r="K297" s="219"/>
      <c r="L297" s="220"/>
      <c r="M297" s="221" t="s">
        <v>3</v>
      </c>
      <c r="N297" s="222" t="s">
        <v>53</v>
      </c>
      <c r="O297" s="71"/>
      <c r="P297" s="182">
        <f>O297*H297</f>
        <v>0</v>
      </c>
      <c r="Q297" s="182">
        <v>0.17599999999999999</v>
      </c>
      <c r="R297" s="182">
        <f>Q297*H297</f>
        <v>0.90639999999999998</v>
      </c>
      <c r="S297" s="182">
        <v>0</v>
      </c>
      <c r="T297" s="183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184" t="s">
        <v>195</v>
      </c>
      <c r="AT297" s="184" t="s">
        <v>389</v>
      </c>
      <c r="AU297" s="184" t="s">
        <v>22</v>
      </c>
      <c r="AY297" s="17" t="s">
        <v>152</v>
      </c>
      <c r="BE297" s="185">
        <f>IF(N297="základní",J297,0)</f>
        <v>0</v>
      </c>
      <c r="BF297" s="185">
        <f>IF(N297="snížená",J297,0)</f>
        <v>0</v>
      </c>
      <c r="BG297" s="185">
        <f>IF(N297="zákl. přenesená",J297,0)</f>
        <v>0</v>
      </c>
      <c r="BH297" s="185">
        <f>IF(N297="sníž. přenesená",J297,0)</f>
        <v>0</v>
      </c>
      <c r="BI297" s="185">
        <f>IF(N297="nulová",J297,0)</f>
        <v>0</v>
      </c>
      <c r="BJ297" s="17" t="s">
        <v>89</v>
      </c>
      <c r="BK297" s="185">
        <f>ROUND(I297*H297,2)</f>
        <v>0</v>
      </c>
      <c r="BL297" s="17" t="s">
        <v>158</v>
      </c>
      <c r="BM297" s="184" t="s">
        <v>1114</v>
      </c>
    </row>
    <row r="298" s="2" customFormat="1">
      <c r="A298" s="37"/>
      <c r="B298" s="38"/>
      <c r="C298" s="37"/>
      <c r="D298" s="186" t="s">
        <v>160</v>
      </c>
      <c r="E298" s="37"/>
      <c r="F298" s="187" t="s">
        <v>429</v>
      </c>
      <c r="G298" s="37"/>
      <c r="H298" s="37"/>
      <c r="I298" s="188"/>
      <c r="J298" s="37"/>
      <c r="K298" s="37"/>
      <c r="L298" s="38"/>
      <c r="M298" s="189"/>
      <c r="N298" s="190"/>
      <c r="O298" s="71"/>
      <c r="P298" s="71"/>
      <c r="Q298" s="71"/>
      <c r="R298" s="71"/>
      <c r="S298" s="71"/>
      <c r="T298" s="72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7" t="s">
        <v>160</v>
      </c>
      <c r="AU298" s="17" t="s">
        <v>22</v>
      </c>
    </row>
    <row r="299" s="2" customFormat="1">
      <c r="A299" s="37"/>
      <c r="B299" s="38"/>
      <c r="C299" s="37"/>
      <c r="D299" s="191" t="s">
        <v>162</v>
      </c>
      <c r="E299" s="37"/>
      <c r="F299" s="192" t="s">
        <v>1115</v>
      </c>
      <c r="G299" s="37"/>
      <c r="H299" s="37"/>
      <c r="I299" s="188"/>
      <c r="J299" s="37"/>
      <c r="K299" s="37"/>
      <c r="L299" s="38"/>
      <c r="M299" s="189"/>
      <c r="N299" s="190"/>
      <c r="O299" s="71"/>
      <c r="P299" s="71"/>
      <c r="Q299" s="71"/>
      <c r="R299" s="71"/>
      <c r="S299" s="71"/>
      <c r="T299" s="72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T299" s="17" t="s">
        <v>162</v>
      </c>
      <c r="AU299" s="17" t="s">
        <v>22</v>
      </c>
    </row>
    <row r="300" s="13" customFormat="1">
      <c r="A300" s="13"/>
      <c r="B300" s="193"/>
      <c r="C300" s="13"/>
      <c r="D300" s="191" t="s">
        <v>164</v>
      </c>
      <c r="E300" s="194" t="s">
        <v>3</v>
      </c>
      <c r="F300" s="195" t="s">
        <v>1116</v>
      </c>
      <c r="G300" s="13"/>
      <c r="H300" s="196">
        <v>5.1500000000000004</v>
      </c>
      <c r="I300" s="197"/>
      <c r="J300" s="13"/>
      <c r="K300" s="13"/>
      <c r="L300" s="193"/>
      <c r="M300" s="198"/>
      <c r="N300" s="199"/>
      <c r="O300" s="199"/>
      <c r="P300" s="199"/>
      <c r="Q300" s="199"/>
      <c r="R300" s="199"/>
      <c r="S300" s="199"/>
      <c r="T300" s="200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194" t="s">
        <v>164</v>
      </c>
      <c r="AU300" s="194" t="s">
        <v>22</v>
      </c>
      <c r="AV300" s="13" t="s">
        <v>22</v>
      </c>
      <c r="AW300" s="13" t="s">
        <v>43</v>
      </c>
      <c r="AX300" s="13" t="s">
        <v>82</v>
      </c>
      <c r="AY300" s="194" t="s">
        <v>152</v>
      </c>
    </row>
    <row r="301" s="14" customFormat="1">
      <c r="A301" s="14"/>
      <c r="B301" s="201"/>
      <c r="C301" s="14"/>
      <c r="D301" s="191" t="s">
        <v>164</v>
      </c>
      <c r="E301" s="202" t="s">
        <v>3</v>
      </c>
      <c r="F301" s="203" t="s">
        <v>166</v>
      </c>
      <c r="G301" s="14"/>
      <c r="H301" s="204">
        <v>5.1500000000000004</v>
      </c>
      <c r="I301" s="205"/>
      <c r="J301" s="14"/>
      <c r="K301" s="14"/>
      <c r="L301" s="201"/>
      <c r="M301" s="206"/>
      <c r="N301" s="207"/>
      <c r="O301" s="207"/>
      <c r="P301" s="207"/>
      <c r="Q301" s="207"/>
      <c r="R301" s="207"/>
      <c r="S301" s="207"/>
      <c r="T301" s="208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02" t="s">
        <v>164</v>
      </c>
      <c r="AU301" s="202" t="s">
        <v>22</v>
      </c>
      <c r="AV301" s="14" t="s">
        <v>158</v>
      </c>
      <c r="AW301" s="14" t="s">
        <v>43</v>
      </c>
      <c r="AX301" s="14" t="s">
        <v>89</v>
      </c>
      <c r="AY301" s="202" t="s">
        <v>152</v>
      </c>
    </row>
    <row r="302" s="12" customFormat="1" ht="22.8" customHeight="1">
      <c r="A302" s="12"/>
      <c r="B302" s="158"/>
      <c r="C302" s="12"/>
      <c r="D302" s="159" t="s">
        <v>81</v>
      </c>
      <c r="E302" s="169" t="s">
        <v>195</v>
      </c>
      <c r="F302" s="169" t="s">
        <v>461</v>
      </c>
      <c r="G302" s="12"/>
      <c r="H302" s="12"/>
      <c r="I302" s="161"/>
      <c r="J302" s="170">
        <f>BK302</f>
        <v>0</v>
      </c>
      <c r="K302" s="12"/>
      <c r="L302" s="158"/>
      <c r="M302" s="163"/>
      <c r="N302" s="164"/>
      <c r="O302" s="164"/>
      <c r="P302" s="165">
        <f>SUM(P303:P306)</f>
        <v>0</v>
      </c>
      <c r="Q302" s="164"/>
      <c r="R302" s="165">
        <f>SUM(R303:R306)</f>
        <v>1.1526800000000002</v>
      </c>
      <c r="S302" s="164"/>
      <c r="T302" s="166">
        <f>SUM(T303:T306)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159" t="s">
        <v>89</v>
      </c>
      <c r="AT302" s="167" t="s">
        <v>81</v>
      </c>
      <c r="AU302" s="167" t="s">
        <v>89</v>
      </c>
      <c r="AY302" s="159" t="s">
        <v>152</v>
      </c>
      <c r="BK302" s="168">
        <f>SUM(BK303:BK306)</f>
        <v>0</v>
      </c>
    </row>
    <row r="303" s="2" customFormat="1" ht="24.15" customHeight="1">
      <c r="A303" s="37"/>
      <c r="B303" s="171"/>
      <c r="C303" s="172" t="s">
        <v>30</v>
      </c>
      <c r="D303" s="172" t="s">
        <v>154</v>
      </c>
      <c r="E303" s="173" t="s">
        <v>462</v>
      </c>
      <c r="F303" s="174" t="s">
        <v>463</v>
      </c>
      <c r="G303" s="175" t="s">
        <v>259</v>
      </c>
      <c r="H303" s="176">
        <v>2</v>
      </c>
      <c r="I303" s="177"/>
      <c r="J303" s="178">
        <f>ROUND(I303*H303,2)</f>
        <v>0</v>
      </c>
      <c r="K303" s="179"/>
      <c r="L303" s="38"/>
      <c r="M303" s="180" t="s">
        <v>3</v>
      </c>
      <c r="N303" s="181" t="s">
        <v>53</v>
      </c>
      <c r="O303" s="71"/>
      <c r="P303" s="182">
        <f>O303*H303</f>
        <v>0</v>
      </c>
      <c r="Q303" s="182">
        <v>0.42080000000000001</v>
      </c>
      <c r="R303" s="182">
        <f>Q303*H303</f>
        <v>0.84160000000000001</v>
      </c>
      <c r="S303" s="182">
        <v>0</v>
      </c>
      <c r="T303" s="183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184" t="s">
        <v>158</v>
      </c>
      <c r="AT303" s="184" t="s">
        <v>154</v>
      </c>
      <c r="AU303" s="184" t="s">
        <v>22</v>
      </c>
      <c r="AY303" s="17" t="s">
        <v>152</v>
      </c>
      <c r="BE303" s="185">
        <f>IF(N303="základní",J303,0)</f>
        <v>0</v>
      </c>
      <c r="BF303" s="185">
        <f>IF(N303="snížená",J303,0)</f>
        <v>0</v>
      </c>
      <c r="BG303" s="185">
        <f>IF(N303="zákl. přenesená",J303,0)</f>
        <v>0</v>
      </c>
      <c r="BH303" s="185">
        <f>IF(N303="sníž. přenesená",J303,0)</f>
        <v>0</v>
      </c>
      <c r="BI303" s="185">
        <f>IF(N303="nulová",J303,0)</f>
        <v>0</v>
      </c>
      <c r="BJ303" s="17" t="s">
        <v>89</v>
      </c>
      <c r="BK303" s="185">
        <f>ROUND(I303*H303,2)</f>
        <v>0</v>
      </c>
      <c r="BL303" s="17" t="s">
        <v>158</v>
      </c>
      <c r="BM303" s="184" t="s">
        <v>1117</v>
      </c>
    </row>
    <row r="304" s="2" customFormat="1">
      <c r="A304" s="37"/>
      <c r="B304" s="38"/>
      <c r="C304" s="37"/>
      <c r="D304" s="186" t="s">
        <v>160</v>
      </c>
      <c r="E304" s="37"/>
      <c r="F304" s="187" t="s">
        <v>465</v>
      </c>
      <c r="G304" s="37"/>
      <c r="H304" s="37"/>
      <c r="I304" s="188"/>
      <c r="J304" s="37"/>
      <c r="K304" s="37"/>
      <c r="L304" s="38"/>
      <c r="M304" s="189"/>
      <c r="N304" s="190"/>
      <c r="O304" s="71"/>
      <c r="P304" s="71"/>
      <c r="Q304" s="71"/>
      <c r="R304" s="71"/>
      <c r="S304" s="71"/>
      <c r="T304" s="72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T304" s="17" t="s">
        <v>160</v>
      </c>
      <c r="AU304" s="17" t="s">
        <v>22</v>
      </c>
    </row>
    <row r="305" s="2" customFormat="1" ht="33" customHeight="1">
      <c r="A305" s="37"/>
      <c r="B305" s="171"/>
      <c r="C305" s="172" t="s">
        <v>810</v>
      </c>
      <c r="D305" s="172" t="s">
        <v>154</v>
      </c>
      <c r="E305" s="173" t="s">
        <v>466</v>
      </c>
      <c r="F305" s="174" t="s">
        <v>467</v>
      </c>
      <c r="G305" s="175" t="s">
        <v>259</v>
      </c>
      <c r="H305" s="176">
        <v>1</v>
      </c>
      <c r="I305" s="177"/>
      <c r="J305" s="178">
        <f>ROUND(I305*H305,2)</f>
        <v>0</v>
      </c>
      <c r="K305" s="179"/>
      <c r="L305" s="38"/>
      <c r="M305" s="180" t="s">
        <v>3</v>
      </c>
      <c r="N305" s="181" t="s">
        <v>53</v>
      </c>
      <c r="O305" s="71"/>
      <c r="P305" s="182">
        <f>O305*H305</f>
        <v>0</v>
      </c>
      <c r="Q305" s="182">
        <v>0.31108000000000002</v>
      </c>
      <c r="R305" s="182">
        <f>Q305*H305</f>
        <v>0.31108000000000002</v>
      </c>
      <c r="S305" s="182">
        <v>0</v>
      </c>
      <c r="T305" s="183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184" t="s">
        <v>158</v>
      </c>
      <c r="AT305" s="184" t="s">
        <v>154</v>
      </c>
      <c r="AU305" s="184" t="s">
        <v>22</v>
      </c>
      <c r="AY305" s="17" t="s">
        <v>152</v>
      </c>
      <c r="BE305" s="185">
        <f>IF(N305="základní",J305,0)</f>
        <v>0</v>
      </c>
      <c r="BF305" s="185">
        <f>IF(N305="snížená",J305,0)</f>
        <v>0</v>
      </c>
      <c r="BG305" s="185">
        <f>IF(N305="zákl. přenesená",J305,0)</f>
        <v>0</v>
      </c>
      <c r="BH305" s="185">
        <f>IF(N305="sníž. přenesená",J305,0)</f>
        <v>0</v>
      </c>
      <c r="BI305" s="185">
        <f>IF(N305="nulová",J305,0)</f>
        <v>0</v>
      </c>
      <c r="BJ305" s="17" t="s">
        <v>89</v>
      </c>
      <c r="BK305" s="185">
        <f>ROUND(I305*H305,2)</f>
        <v>0</v>
      </c>
      <c r="BL305" s="17" t="s">
        <v>158</v>
      </c>
      <c r="BM305" s="184" t="s">
        <v>1118</v>
      </c>
    </row>
    <row r="306" s="2" customFormat="1">
      <c r="A306" s="37"/>
      <c r="B306" s="38"/>
      <c r="C306" s="37"/>
      <c r="D306" s="186" t="s">
        <v>160</v>
      </c>
      <c r="E306" s="37"/>
      <c r="F306" s="187" t="s">
        <v>469</v>
      </c>
      <c r="G306" s="37"/>
      <c r="H306" s="37"/>
      <c r="I306" s="188"/>
      <c r="J306" s="37"/>
      <c r="K306" s="37"/>
      <c r="L306" s="38"/>
      <c r="M306" s="189"/>
      <c r="N306" s="190"/>
      <c r="O306" s="71"/>
      <c r="P306" s="71"/>
      <c r="Q306" s="71"/>
      <c r="R306" s="71"/>
      <c r="S306" s="71"/>
      <c r="T306" s="72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7" t="s">
        <v>160</v>
      </c>
      <c r="AU306" s="17" t="s">
        <v>22</v>
      </c>
    </row>
    <row r="307" s="12" customFormat="1" ht="22.8" customHeight="1">
      <c r="A307" s="12"/>
      <c r="B307" s="158"/>
      <c r="C307" s="12"/>
      <c r="D307" s="159" t="s">
        <v>81</v>
      </c>
      <c r="E307" s="169" t="s">
        <v>201</v>
      </c>
      <c r="F307" s="169" t="s">
        <v>470</v>
      </c>
      <c r="G307" s="12"/>
      <c r="H307" s="12"/>
      <c r="I307" s="161"/>
      <c r="J307" s="170">
        <f>BK307</f>
        <v>0</v>
      </c>
      <c r="K307" s="12"/>
      <c r="L307" s="158"/>
      <c r="M307" s="163"/>
      <c r="N307" s="164"/>
      <c r="O307" s="164"/>
      <c r="P307" s="165">
        <f>SUM(P308:P352)</f>
        <v>0</v>
      </c>
      <c r="Q307" s="164"/>
      <c r="R307" s="165">
        <f>SUM(R308:R352)</f>
        <v>11.98044</v>
      </c>
      <c r="S307" s="164"/>
      <c r="T307" s="166">
        <f>SUM(T308:T352)</f>
        <v>2.3700000000000001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159" t="s">
        <v>89</v>
      </c>
      <c r="AT307" s="167" t="s">
        <v>81</v>
      </c>
      <c r="AU307" s="167" t="s">
        <v>89</v>
      </c>
      <c r="AY307" s="159" t="s">
        <v>152</v>
      </c>
      <c r="BK307" s="168">
        <f>SUM(BK308:BK352)</f>
        <v>0</v>
      </c>
    </row>
    <row r="308" s="2" customFormat="1" ht="33" customHeight="1">
      <c r="A308" s="37"/>
      <c r="B308" s="171"/>
      <c r="C308" s="172" t="s">
        <v>817</v>
      </c>
      <c r="D308" s="172" t="s">
        <v>154</v>
      </c>
      <c r="E308" s="173" t="s">
        <v>804</v>
      </c>
      <c r="F308" s="174" t="s">
        <v>805</v>
      </c>
      <c r="G308" s="175" t="s">
        <v>230</v>
      </c>
      <c r="H308" s="176">
        <v>21</v>
      </c>
      <c r="I308" s="177"/>
      <c r="J308" s="178">
        <f>ROUND(I308*H308,2)</f>
        <v>0</v>
      </c>
      <c r="K308" s="179"/>
      <c r="L308" s="38"/>
      <c r="M308" s="180" t="s">
        <v>3</v>
      </c>
      <c r="N308" s="181" t="s">
        <v>53</v>
      </c>
      <c r="O308" s="71"/>
      <c r="P308" s="182">
        <f>O308*H308</f>
        <v>0</v>
      </c>
      <c r="Q308" s="182">
        <v>0.080879999999999994</v>
      </c>
      <c r="R308" s="182">
        <f>Q308*H308</f>
        <v>1.6984799999999998</v>
      </c>
      <c r="S308" s="182">
        <v>0</v>
      </c>
      <c r="T308" s="183">
        <f>S308*H308</f>
        <v>0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184" t="s">
        <v>158</v>
      </c>
      <c r="AT308" s="184" t="s">
        <v>154</v>
      </c>
      <c r="AU308" s="184" t="s">
        <v>22</v>
      </c>
      <c r="AY308" s="17" t="s">
        <v>152</v>
      </c>
      <c r="BE308" s="185">
        <f>IF(N308="základní",J308,0)</f>
        <v>0</v>
      </c>
      <c r="BF308" s="185">
        <f>IF(N308="snížená",J308,0)</f>
        <v>0</v>
      </c>
      <c r="BG308" s="185">
        <f>IF(N308="zákl. přenesená",J308,0)</f>
        <v>0</v>
      </c>
      <c r="BH308" s="185">
        <f>IF(N308="sníž. přenesená",J308,0)</f>
        <v>0</v>
      </c>
      <c r="BI308" s="185">
        <f>IF(N308="nulová",J308,0)</f>
        <v>0</v>
      </c>
      <c r="BJ308" s="17" t="s">
        <v>89</v>
      </c>
      <c r="BK308" s="185">
        <f>ROUND(I308*H308,2)</f>
        <v>0</v>
      </c>
      <c r="BL308" s="17" t="s">
        <v>158</v>
      </c>
      <c r="BM308" s="184" t="s">
        <v>1119</v>
      </c>
    </row>
    <row r="309" s="2" customFormat="1">
      <c r="A309" s="37"/>
      <c r="B309" s="38"/>
      <c r="C309" s="37"/>
      <c r="D309" s="186" t="s">
        <v>160</v>
      </c>
      <c r="E309" s="37"/>
      <c r="F309" s="187" t="s">
        <v>807</v>
      </c>
      <c r="G309" s="37"/>
      <c r="H309" s="37"/>
      <c r="I309" s="188"/>
      <c r="J309" s="37"/>
      <c r="K309" s="37"/>
      <c r="L309" s="38"/>
      <c r="M309" s="189"/>
      <c r="N309" s="190"/>
      <c r="O309" s="71"/>
      <c r="P309" s="71"/>
      <c r="Q309" s="71"/>
      <c r="R309" s="71"/>
      <c r="S309" s="71"/>
      <c r="T309" s="72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7" t="s">
        <v>160</v>
      </c>
      <c r="AU309" s="17" t="s">
        <v>22</v>
      </c>
    </row>
    <row r="310" s="2" customFormat="1">
      <c r="A310" s="37"/>
      <c r="B310" s="38"/>
      <c r="C310" s="37"/>
      <c r="D310" s="191" t="s">
        <v>162</v>
      </c>
      <c r="E310" s="37"/>
      <c r="F310" s="192" t="s">
        <v>1120</v>
      </c>
      <c r="G310" s="37"/>
      <c r="H310" s="37"/>
      <c r="I310" s="188"/>
      <c r="J310" s="37"/>
      <c r="K310" s="37"/>
      <c r="L310" s="38"/>
      <c r="M310" s="189"/>
      <c r="N310" s="190"/>
      <c r="O310" s="71"/>
      <c r="P310" s="71"/>
      <c r="Q310" s="71"/>
      <c r="R310" s="71"/>
      <c r="S310" s="71"/>
      <c r="T310" s="72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T310" s="17" t="s">
        <v>162</v>
      </c>
      <c r="AU310" s="17" t="s">
        <v>22</v>
      </c>
    </row>
    <row r="311" s="13" customFormat="1">
      <c r="A311" s="13"/>
      <c r="B311" s="193"/>
      <c r="C311" s="13"/>
      <c r="D311" s="191" t="s">
        <v>164</v>
      </c>
      <c r="E311" s="194" t="s">
        <v>3</v>
      </c>
      <c r="F311" s="195" t="s">
        <v>1121</v>
      </c>
      <c r="G311" s="13"/>
      <c r="H311" s="196">
        <v>21</v>
      </c>
      <c r="I311" s="197"/>
      <c r="J311" s="13"/>
      <c r="K311" s="13"/>
      <c r="L311" s="193"/>
      <c r="M311" s="198"/>
      <c r="N311" s="199"/>
      <c r="O311" s="199"/>
      <c r="P311" s="199"/>
      <c r="Q311" s="199"/>
      <c r="R311" s="199"/>
      <c r="S311" s="199"/>
      <c r="T311" s="200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194" t="s">
        <v>164</v>
      </c>
      <c r="AU311" s="194" t="s">
        <v>22</v>
      </c>
      <c r="AV311" s="13" t="s">
        <v>22</v>
      </c>
      <c r="AW311" s="13" t="s">
        <v>43</v>
      </c>
      <c r="AX311" s="13" t="s">
        <v>82</v>
      </c>
      <c r="AY311" s="194" t="s">
        <v>152</v>
      </c>
    </row>
    <row r="312" s="14" customFormat="1">
      <c r="A312" s="14"/>
      <c r="B312" s="201"/>
      <c r="C312" s="14"/>
      <c r="D312" s="191" t="s">
        <v>164</v>
      </c>
      <c r="E312" s="202" t="s">
        <v>3</v>
      </c>
      <c r="F312" s="203" t="s">
        <v>166</v>
      </c>
      <c r="G312" s="14"/>
      <c r="H312" s="204">
        <v>21</v>
      </c>
      <c r="I312" s="205"/>
      <c r="J312" s="14"/>
      <c r="K312" s="14"/>
      <c r="L312" s="201"/>
      <c r="M312" s="206"/>
      <c r="N312" s="207"/>
      <c r="O312" s="207"/>
      <c r="P312" s="207"/>
      <c r="Q312" s="207"/>
      <c r="R312" s="207"/>
      <c r="S312" s="207"/>
      <c r="T312" s="208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02" t="s">
        <v>164</v>
      </c>
      <c r="AU312" s="202" t="s">
        <v>22</v>
      </c>
      <c r="AV312" s="14" t="s">
        <v>158</v>
      </c>
      <c r="AW312" s="14" t="s">
        <v>43</v>
      </c>
      <c r="AX312" s="14" t="s">
        <v>89</v>
      </c>
      <c r="AY312" s="202" t="s">
        <v>152</v>
      </c>
    </row>
    <row r="313" s="2" customFormat="1" ht="16.5" customHeight="1">
      <c r="A313" s="37"/>
      <c r="B313" s="171"/>
      <c r="C313" s="212" t="s">
        <v>822</v>
      </c>
      <c r="D313" s="212" t="s">
        <v>389</v>
      </c>
      <c r="E313" s="213" t="s">
        <v>811</v>
      </c>
      <c r="F313" s="214" t="s">
        <v>812</v>
      </c>
      <c r="G313" s="215" t="s">
        <v>230</v>
      </c>
      <c r="H313" s="216">
        <v>21.210000000000001</v>
      </c>
      <c r="I313" s="217"/>
      <c r="J313" s="218">
        <f>ROUND(I313*H313,2)</f>
        <v>0</v>
      </c>
      <c r="K313" s="219"/>
      <c r="L313" s="220"/>
      <c r="M313" s="221" t="s">
        <v>3</v>
      </c>
      <c r="N313" s="222" t="s">
        <v>53</v>
      </c>
      <c r="O313" s="71"/>
      <c r="P313" s="182">
        <f>O313*H313</f>
        <v>0</v>
      </c>
      <c r="Q313" s="182">
        <v>0.056000000000000001</v>
      </c>
      <c r="R313" s="182">
        <f>Q313*H313</f>
        <v>1.1877600000000002</v>
      </c>
      <c r="S313" s="182">
        <v>0</v>
      </c>
      <c r="T313" s="183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184" t="s">
        <v>195</v>
      </c>
      <c r="AT313" s="184" t="s">
        <v>389</v>
      </c>
      <c r="AU313" s="184" t="s">
        <v>22</v>
      </c>
      <c r="AY313" s="17" t="s">
        <v>152</v>
      </c>
      <c r="BE313" s="185">
        <f>IF(N313="základní",J313,0)</f>
        <v>0</v>
      </c>
      <c r="BF313" s="185">
        <f>IF(N313="snížená",J313,0)</f>
        <v>0</v>
      </c>
      <c r="BG313" s="185">
        <f>IF(N313="zákl. přenesená",J313,0)</f>
        <v>0</v>
      </c>
      <c r="BH313" s="185">
        <f>IF(N313="sníž. přenesená",J313,0)</f>
        <v>0</v>
      </c>
      <c r="BI313" s="185">
        <f>IF(N313="nulová",J313,0)</f>
        <v>0</v>
      </c>
      <c r="BJ313" s="17" t="s">
        <v>89</v>
      </c>
      <c r="BK313" s="185">
        <f>ROUND(I313*H313,2)</f>
        <v>0</v>
      </c>
      <c r="BL313" s="17" t="s">
        <v>158</v>
      </c>
      <c r="BM313" s="184" t="s">
        <v>1122</v>
      </c>
    </row>
    <row r="314" s="2" customFormat="1">
      <c r="A314" s="37"/>
      <c r="B314" s="38"/>
      <c r="C314" s="37"/>
      <c r="D314" s="186" t="s">
        <v>160</v>
      </c>
      <c r="E314" s="37"/>
      <c r="F314" s="187" t="s">
        <v>814</v>
      </c>
      <c r="G314" s="37"/>
      <c r="H314" s="37"/>
      <c r="I314" s="188"/>
      <c r="J314" s="37"/>
      <c r="K314" s="37"/>
      <c r="L314" s="38"/>
      <c r="M314" s="189"/>
      <c r="N314" s="190"/>
      <c r="O314" s="71"/>
      <c r="P314" s="71"/>
      <c r="Q314" s="71"/>
      <c r="R314" s="71"/>
      <c r="S314" s="71"/>
      <c r="T314" s="72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T314" s="17" t="s">
        <v>160</v>
      </c>
      <c r="AU314" s="17" t="s">
        <v>22</v>
      </c>
    </row>
    <row r="315" s="2" customFormat="1">
      <c r="A315" s="37"/>
      <c r="B315" s="38"/>
      <c r="C315" s="37"/>
      <c r="D315" s="191" t="s">
        <v>162</v>
      </c>
      <c r="E315" s="37"/>
      <c r="F315" s="192" t="s">
        <v>1047</v>
      </c>
      <c r="G315" s="37"/>
      <c r="H315" s="37"/>
      <c r="I315" s="188"/>
      <c r="J315" s="37"/>
      <c r="K315" s="37"/>
      <c r="L315" s="38"/>
      <c r="M315" s="189"/>
      <c r="N315" s="190"/>
      <c r="O315" s="71"/>
      <c r="P315" s="71"/>
      <c r="Q315" s="71"/>
      <c r="R315" s="71"/>
      <c r="S315" s="71"/>
      <c r="T315" s="72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T315" s="17" t="s">
        <v>162</v>
      </c>
      <c r="AU315" s="17" t="s">
        <v>22</v>
      </c>
    </row>
    <row r="316" s="13" customFormat="1">
      <c r="A316" s="13"/>
      <c r="B316" s="193"/>
      <c r="C316" s="13"/>
      <c r="D316" s="191" t="s">
        <v>164</v>
      </c>
      <c r="E316" s="194" t="s">
        <v>3</v>
      </c>
      <c r="F316" s="195" t="s">
        <v>1123</v>
      </c>
      <c r="G316" s="13"/>
      <c r="H316" s="196">
        <v>21.210000000000001</v>
      </c>
      <c r="I316" s="197"/>
      <c r="J316" s="13"/>
      <c r="K316" s="13"/>
      <c r="L316" s="193"/>
      <c r="M316" s="198"/>
      <c r="N316" s="199"/>
      <c r="O316" s="199"/>
      <c r="P316" s="199"/>
      <c r="Q316" s="199"/>
      <c r="R316" s="199"/>
      <c r="S316" s="199"/>
      <c r="T316" s="200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194" t="s">
        <v>164</v>
      </c>
      <c r="AU316" s="194" t="s">
        <v>22</v>
      </c>
      <c r="AV316" s="13" t="s">
        <v>22</v>
      </c>
      <c r="AW316" s="13" t="s">
        <v>43</v>
      </c>
      <c r="AX316" s="13" t="s">
        <v>82</v>
      </c>
      <c r="AY316" s="194" t="s">
        <v>152</v>
      </c>
    </row>
    <row r="317" s="14" customFormat="1">
      <c r="A317" s="14"/>
      <c r="B317" s="201"/>
      <c r="C317" s="14"/>
      <c r="D317" s="191" t="s">
        <v>164</v>
      </c>
      <c r="E317" s="202" t="s">
        <v>3</v>
      </c>
      <c r="F317" s="203" t="s">
        <v>166</v>
      </c>
      <c r="G317" s="14"/>
      <c r="H317" s="204">
        <v>21.210000000000001</v>
      </c>
      <c r="I317" s="205"/>
      <c r="J317" s="14"/>
      <c r="K317" s="14"/>
      <c r="L317" s="201"/>
      <c r="M317" s="206"/>
      <c r="N317" s="207"/>
      <c r="O317" s="207"/>
      <c r="P317" s="207"/>
      <c r="Q317" s="207"/>
      <c r="R317" s="207"/>
      <c r="S317" s="207"/>
      <c r="T317" s="208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02" t="s">
        <v>164</v>
      </c>
      <c r="AU317" s="202" t="s">
        <v>22</v>
      </c>
      <c r="AV317" s="14" t="s">
        <v>158</v>
      </c>
      <c r="AW317" s="14" t="s">
        <v>43</v>
      </c>
      <c r="AX317" s="14" t="s">
        <v>89</v>
      </c>
      <c r="AY317" s="202" t="s">
        <v>152</v>
      </c>
    </row>
    <row r="318" s="2" customFormat="1" ht="33" customHeight="1">
      <c r="A318" s="37"/>
      <c r="B318" s="171"/>
      <c r="C318" s="172" t="s">
        <v>826</v>
      </c>
      <c r="D318" s="172" t="s">
        <v>154</v>
      </c>
      <c r="E318" s="173" t="s">
        <v>471</v>
      </c>
      <c r="F318" s="174" t="s">
        <v>472</v>
      </c>
      <c r="G318" s="175" t="s">
        <v>230</v>
      </c>
      <c r="H318" s="176">
        <v>10</v>
      </c>
      <c r="I318" s="177"/>
      <c r="J318" s="178">
        <f>ROUND(I318*H318,2)</f>
        <v>0</v>
      </c>
      <c r="K318" s="179"/>
      <c r="L318" s="38"/>
      <c r="M318" s="180" t="s">
        <v>3</v>
      </c>
      <c r="N318" s="181" t="s">
        <v>53</v>
      </c>
      <c r="O318" s="71"/>
      <c r="P318" s="182">
        <f>O318*H318</f>
        <v>0</v>
      </c>
      <c r="Q318" s="182">
        <v>0.1295</v>
      </c>
      <c r="R318" s="182">
        <f>Q318*H318</f>
        <v>1.2949999999999999</v>
      </c>
      <c r="S318" s="182">
        <v>0</v>
      </c>
      <c r="T318" s="183">
        <f>S318*H318</f>
        <v>0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184" t="s">
        <v>158</v>
      </c>
      <c r="AT318" s="184" t="s">
        <v>154</v>
      </c>
      <c r="AU318" s="184" t="s">
        <v>22</v>
      </c>
      <c r="AY318" s="17" t="s">
        <v>152</v>
      </c>
      <c r="BE318" s="185">
        <f>IF(N318="základní",J318,0)</f>
        <v>0</v>
      </c>
      <c r="BF318" s="185">
        <f>IF(N318="snížená",J318,0)</f>
        <v>0</v>
      </c>
      <c r="BG318" s="185">
        <f>IF(N318="zákl. přenesená",J318,0)</f>
        <v>0</v>
      </c>
      <c r="BH318" s="185">
        <f>IF(N318="sníž. přenesená",J318,0)</f>
        <v>0</v>
      </c>
      <c r="BI318" s="185">
        <f>IF(N318="nulová",J318,0)</f>
        <v>0</v>
      </c>
      <c r="BJ318" s="17" t="s">
        <v>89</v>
      </c>
      <c r="BK318" s="185">
        <f>ROUND(I318*H318,2)</f>
        <v>0</v>
      </c>
      <c r="BL318" s="17" t="s">
        <v>158</v>
      </c>
      <c r="BM318" s="184" t="s">
        <v>1124</v>
      </c>
    </row>
    <row r="319" s="2" customFormat="1">
      <c r="A319" s="37"/>
      <c r="B319" s="38"/>
      <c r="C319" s="37"/>
      <c r="D319" s="186" t="s">
        <v>160</v>
      </c>
      <c r="E319" s="37"/>
      <c r="F319" s="187" t="s">
        <v>474</v>
      </c>
      <c r="G319" s="37"/>
      <c r="H319" s="37"/>
      <c r="I319" s="188"/>
      <c r="J319" s="37"/>
      <c r="K319" s="37"/>
      <c r="L319" s="38"/>
      <c r="M319" s="189"/>
      <c r="N319" s="190"/>
      <c r="O319" s="71"/>
      <c r="P319" s="71"/>
      <c r="Q319" s="71"/>
      <c r="R319" s="71"/>
      <c r="S319" s="71"/>
      <c r="T319" s="72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T319" s="17" t="s">
        <v>160</v>
      </c>
      <c r="AU319" s="17" t="s">
        <v>22</v>
      </c>
    </row>
    <row r="320" s="2" customFormat="1">
      <c r="A320" s="37"/>
      <c r="B320" s="38"/>
      <c r="C320" s="37"/>
      <c r="D320" s="191" t="s">
        <v>162</v>
      </c>
      <c r="E320" s="37"/>
      <c r="F320" s="192" t="s">
        <v>1125</v>
      </c>
      <c r="G320" s="37"/>
      <c r="H320" s="37"/>
      <c r="I320" s="188"/>
      <c r="J320" s="37"/>
      <c r="K320" s="37"/>
      <c r="L320" s="38"/>
      <c r="M320" s="189"/>
      <c r="N320" s="190"/>
      <c r="O320" s="71"/>
      <c r="P320" s="71"/>
      <c r="Q320" s="71"/>
      <c r="R320" s="71"/>
      <c r="S320" s="71"/>
      <c r="T320" s="72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T320" s="17" t="s">
        <v>162</v>
      </c>
      <c r="AU320" s="17" t="s">
        <v>22</v>
      </c>
    </row>
    <row r="321" s="13" customFormat="1">
      <c r="A321" s="13"/>
      <c r="B321" s="193"/>
      <c r="C321" s="13"/>
      <c r="D321" s="191" t="s">
        <v>164</v>
      </c>
      <c r="E321" s="194" t="s">
        <v>3</v>
      </c>
      <c r="F321" s="195" t="s">
        <v>1126</v>
      </c>
      <c r="G321" s="13"/>
      <c r="H321" s="196">
        <v>10</v>
      </c>
      <c r="I321" s="197"/>
      <c r="J321" s="13"/>
      <c r="K321" s="13"/>
      <c r="L321" s="193"/>
      <c r="M321" s="198"/>
      <c r="N321" s="199"/>
      <c r="O321" s="199"/>
      <c r="P321" s="199"/>
      <c r="Q321" s="199"/>
      <c r="R321" s="199"/>
      <c r="S321" s="199"/>
      <c r="T321" s="200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94" t="s">
        <v>164</v>
      </c>
      <c r="AU321" s="194" t="s">
        <v>22</v>
      </c>
      <c r="AV321" s="13" t="s">
        <v>22</v>
      </c>
      <c r="AW321" s="13" t="s">
        <v>43</v>
      </c>
      <c r="AX321" s="13" t="s">
        <v>82</v>
      </c>
      <c r="AY321" s="194" t="s">
        <v>152</v>
      </c>
    </row>
    <row r="322" s="14" customFormat="1">
      <c r="A322" s="14"/>
      <c r="B322" s="201"/>
      <c r="C322" s="14"/>
      <c r="D322" s="191" t="s">
        <v>164</v>
      </c>
      <c r="E322" s="202" t="s">
        <v>3</v>
      </c>
      <c r="F322" s="203" t="s">
        <v>166</v>
      </c>
      <c r="G322" s="14"/>
      <c r="H322" s="204">
        <v>10</v>
      </c>
      <c r="I322" s="205"/>
      <c r="J322" s="14"/>
      <c r="K322" s="14"/>
      <c r="L322" s="201"/>
      <c r="M322" s="206"/>
      <c r="N322" s="207"/>
      <c r="O322" s="207"/>
      <c r="P322" s="207"/>
      <c r="Q322" s="207"/>
      <c r="R322" s="207"/>
      <c r="S322" s="207"/>
      <c r="T322" s="208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02" t="s">
        <v>164</v>
      </c>
      <c r="AU322" s="202" t="s">
        <v>22</v>
      </c>
      <c r="AV322" s="14" t="s">
        <v>158</v>
      </c>
      <c r="AW322" s="14" t="s">
        <v>43</v>
      </c>
      <c r="AX322" s="14" t="s">
        <v>89</v>
      </c>
      <c r="AY322" s="202" t="s">
        <v>152</v>
      </c>
    </row>
    <row r="323" s="2" customFormat="1" ht="16.5" customHeight="1">
      <c r="A323" s="37"/>
      <c r="B323" s="171"/>
      <c r="C323" s="212" t="s">
        <v>833</v>
      </c>
      <c r="D323" s="212" t="s">
        <v>389</v>
      </c>
      <c r="E323" s="213" t="s">
        <v>477</v>
      </c>
      <c r="F323" s="214" t="s">
        <v>478</v>
      </c>
      <c r="G323" s="215" t="s">
        <v>230</v>
      </c>
      <c r="H323" s="216">
        <v>10.1</v>
      </c>
      <c r="I323" s="217"/>
      <c r="J323" s="218">
        <f>ROUND(I323*H323,2)</f>
        <v>0</v>
      </c>
      <c r="K323" s="219"/>
      <c r="L323" s="220"/>
      <c r="M323" s="221" t="s">
        <v>3</v>
      </c>
      <c r="N323" s="222" t="s">
        <v>53</v>
      </c>
      <c r="O323" s="71"/>
      <c r="P323" s="182">
        <f>O323*H323</f>
        <v>0</v>
      </c>
      <c r="Q323" s="182">
        <v>0.085000000000000006</v>
      </c>
      <c r="R323" s="182">
        <f>Q323*H323</f>
        <v>0.85850000000000004</v>
      </c>
      <c r="S323" s="182">
        <v>0</v>
      </c>
      <c r="T323" s="183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184" t="s">
        <v>195</v>
      </c>
      <c r="AT323" s="184" t="s">
        <v>389</v>
      </c>
      <c r="AU323" s="184" t="s">
        <v>22</v>
      </c>
      <c r="AY323" s="17" t="s">
        <v>152</v>
      </c>
      <c r="BE323" s="185">
        <f>IF(N323="základní",J323,0)</f>
        <v>0</v>
      </c>
      <c r="BF323" s="185">
        <f>IF(N323="snížená",J323,0)</f>
        <v>0</v>
      </c>
      <c r="BG323" s="185">
        <f>IF(N323="zákl. přenesená",J323,0)</f>
        <v>0</v>
      </c>
      <c r="BH323" s="185">
        <f>IF(N323="sníž. přenesená",J323,0)</f>
        <v>0</v>
      </c>
      <c r="BI323" s="185">
        <f>IF(N323="nulová",J323,0)</f>
        <v>0</v>
      </c>
      <c r="BJ323" s="17" t="s">
        <v>89</v>
      </c>
      <c r="BK323" s="185">
        <f>ROUND(I323*H323,2)</f>
        <v>0</v>
      </c>
      <c r="BL323" s="17" t="s">
        <v>158</v>
      </c>
      <c r="BM323" s="184" t="s">
        <v>1127</v>
      </c>
    </row>
    <row r="324" s="2" customFormat="1">
      <c r="A324" s="37"/>
      <c r="B324" s="38"/>
      <c r="C324" s="37"/>
      <c r="D324" s="186" t="s">
        <v>160</v>
      </c>
      <c r="E324" s="37"/>
      <c r="F324" s="187" t="s">
        <v>480</v>
      </c>
      <c r="G324" s="37"/>
      <c r="H324" s="37"/>
      <c r="I324" s="188"/>
      <c r="J324" s="37"/>
      <c r="K324" s="37"/>
      <c r="L324" s="38"/>
      <c r="M324" s="189"/>
      <c r="N324" s="190"/>
      <c r="O324" s="71"/>
      <c r="P324" s="71"/>
      <c r="Q324" s="71"/>
      <c r="R324" s="71"/>
      <c r="S324" s="71"/>
      <c r="T324" s="72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T324" s="17" t="s">
        <v>160</v>
      </c>
      <c r="AU324" s="17" t="s">
        <v>22</v>
      </c>
    </row>
    <row r="325" s="2" customFormat="1">
      <c r="A325" s="37"/>
      <c r="B325" s="38"/>
      <c r="C325" s="37"/>
      <c r="D325" s="191" t="s">
        <v>162</v>
      </c>
      <c r="E325" s="37"/>
      <c r="F325" s="192" t="s">
        <v>1128</v>
      </c>
      <c r="G325" s="37"/>
      <c r="H325" s="37"/>
      <c r="I325" s="188"/>
      <c r="J325" s="37"/>
      <c r="K325" s="37"/>
      <c r="L325" s="38"/>
      <c r="M325" s="189"/>
      <c r="N325" s="190"/>
      <c r="O325" s="71"/>
      <c r="P325" s="71"/>
      <c r="Q325" s="71"/>
      <c r="R325" s="71"/>
      <c r="S325" s="71"/>
      <c r="T325" s="72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T325" s="17" t="s">
        <v>162</v>
      </c>
      <c r="AU325" s="17" t="s">
        <v>22</v>
      </c>
    </row>
    <row r="326" s="13" customFormat="1">
      <c r="A326" s="13"/>
      <c r="B326" s="193"/>
      <c r="C326" s="13"/>
      <c r="D326" s="191" t="s">
        <v>164</v>
      </c>
      <c r="E326" s="194" t="s">
        <v>3</v>
      </c>
      <c r="F326" s="195" t="s">
        <v>1129</v>
      </c>
      <c r="G326" s="13"/>
      <c r="H326" s="196">
        <v>10.1</v>
      </c>
      <c r="I326" s="197"/>
      <c r="J326" s="13"/>
      <c r="K326" s="13"/>
      <c r="L326" s="193"/>
      <c r="M326" s="198"/>
      <c r="N326" s="199"/>
      <c r="O326" s="199"/>
      <c r="P326" s="199"/>
      <c r="Q326" s="199"/>
      <c r="R326" s="199"/>
      <c r="S326" s="199"/>
      <c r="T326" s="200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194" t="s">
        <v>164</v>
      </c>
      <c r="AU326" s="194" t="s">
        <v>22</v>
      </c>
      <c r="AV326" s="13" t="s">
        <v>22</v>
      </c>
      <c r="AW326" s="13" t="s">
        <v>43</v>
      </c>
      <c r="AX326" s="13" t="s">
        <v>82</v>
      </c>
      <c r="AY326" s="194" t="s">
        <v>152</v>
      </c>
    </row>
    <row r="327" s="14" customFormat="1">
      <c r="A327" s="14"/>
      <c r="B327" s="201"/>
      <c r="C327" s="14"/>
      <c r="D327" s="191" t="s">
        <v>164</v>
      </c>
      <c r="E327" s="202" t="s">
        <v>3</v>
      </c>
      <c r="F327" s="203" t="s">
        <v>166</v>
      </c>
      <c r="G327" s="14"/>
      <c r="H327" s="204">
        <v>10.1</v>
      </c>
      <c r="I327" s="205"/>
      <c r="J327" s="14"/>
      <c r="K327" s="14"/>
      <c r="L327" s="201"/>
      <c r="M327" s="206"/>
      <c r="N327" s="207"/>
      <c r="O327" s="207"/>
      <c r="P327" s="207"/>
      <c r="Q327" s="207"/>
      <c r="R327" s="207"/>
      <c r="S327" s="207"/>
      <c r="T327" s="208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02" t="s">
        <v>164</v>
      </c>
      <c r="AU327" s="202" t="s">
        <v>22</v>
      </c>
      <c r="AV327" s="14" t="s">
        <v>158</v>
      </c>
      <c r="AW327" s="14" t="s">
        <v>43</v>
      </c>
      <c r="AX327" s="14" t="s">
        <v>89</v>
      </c>
      <c r="AY327" s="202" t="s">
        <v>152</v>
      </c>
    </row>
    <row r="328" s="2" customFormat="1" ht="24.15" customHeight="1">
      <c r="A328" s="37"/>
      <c r="B328" s="171"/>
      <c r="C328" s="172" t="s">
        <v>839</v>
      </c>
      <c r="D328" s="172" t="s">
        <v>154</v>
      </c>
      <c r="E328" s="173" t="s">
        <v>504</v>
      </c>
      <c r="F328" s="174" t="s">
        <v>505</v>
      </c>
      <c r="G328" s="175" t="s">
        <v>251</v>
      </c>
      <c r="H328" s="176">
        <v>3</v>
      </c>
      <c r="I328" s="177"/>
      <c r="J328" s="178">
        <f>ROUND(I328*H328,2)</f>
        <v>0</v>
      </c>
      <c r="K328" s="179"/>
      <c r="L328" s="38"/>
      <c r="M328" s="180" t="s">
        <v>3</v>
      </c>
      <c r="N328" s="181" t="s">
        <v>53</v>
      </c>
      <c r="O328" s="71"/>
      <c r="P328" s="182">
        <f>O328*H328</f>
        <v>0</v>
      </c>
      <c r="Q328" s="182">
        <v>2.2563399999999998</v>
      </c>
      <c r="R328" s="182">
        <f>Q328*H328</f>
        <v>6.7690199999999994</v>
      </c>
      <c r="S328" s="182">
        <v>0</v>
      </c>
      <c r="T328" s="183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184" t="s">
        <v>158</v>
      </c>
      <c r="AT328" s="184" t="s">
        <v>154</v>
      </c>
      <c r="AU328" s="184" t="s">
        <v>22</v>
      </c>
      <c r="AY328" s="17" t="s">
        <v>152</v>
      </c>
      <c r="BE328" s="185">
        <f>IF(N328="základní",J328,0)</f>
        <v>0</v>
      </c>
      <c r="BF328" s="185">
        <f>IF(N328="snížená",J328,0)</f>
        <v>0</v>
      </c>
      <c r="BG328" s="185">
        <f>IF(N328="zákl. přenesená",J328,0)</f>
        <v>0</v>
      </c>
      <c r="BH328" s="185">
        <f>IF(N328="sníž. přenesená",J328,0)</f>
        <v>0</v>
      </c>
      <c r="BI328" s="185">
        <f>IF(N328="nulová",J328,0)</f>
        <v>0</v>
      </c>
      <c r="BJ328" s="17" t="s">
        <v>89</v>
      </c>
      <c r="BK328" s="185">
        <f>ROUND(I328*H328,2)</f>
        <v>0</v>
      </c>
      <c r="BL328" s="17" t="s">
        <v>158</v>
      </c>
      <c r="BM328" s="184" t="s">
        <v>1130</v>
      </c>
    </row>
    <row r="329" s="2" customFormat="1">
      <c r="A329" s="37"/>
      <c r="B329" s="38"/>
      <c r="C329" s="37"/>
      <c r="D329" s="186" t="s">
        <v>160</v>
      </c>
      <c r="E329" s="37"/>
      <c r="F329" s="187" t="s">
        <v>507</v>
      </c>
      <c r="G329" s="37"/>
      <c r="H329" s="37"/>
      <c r="I329" s="188"/>
      <c r="J329" s="37"/>
      <c r="K329" s="37"/>
      <c r="L329" s="38"/>
      <c r="M329" s="189"/>
      <c r="N329" s="190"/>
      <c r="O329" s="71"/>
      <c r="P329" s="71"/>
      <c r="Q329" s="71"/>
      <c r="R329" s="71"/>
      <c r="S329" s="71"/>
      <c r="T329" s="72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T329" s="17" t="s">
        <v>160</v>
      </c>
      <c r="AU329" s="17" t="s">
        <v>22</v>
      </c>
    </row>
    <row r="330" s="2" customFormat="1">
      <c r="A330" s="37"/>
      <c r="B330" s="38"/>
      <c r="C330" s="37"/>
      <c r="D330" s="191" t="s">
        <v>162</v>
      </c>
      <c r="E330" s="37"/>
      <c r="F330" s="192" t="s">
        <v>1131</v>
      </c>
      <c r="G330" s="37"/>
      <c r="H330" s="37"/>
      <c r="I330" s="188"/>
      <c r="J330" s="37"/>
      <c r="K330" s="37"/>
      <c r="L330" s="38"/>
      <c r="M330" s="189"/>
      <c r="N330" s="190"/>
      <c r="O330" s="71"/>
      <c r="P330" s="71"/>
      <c r="Q330" s="71"/>
      <c r="R330" s="71"/>
      <c r="S330" s="71"/>
      <c r="T330" s="72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7" t="s">
        <v>162</v>
      </c>
      <c r="AU330" s="17" t="s">
        <v>22</v>
      </c>
    </row>
    <row r="331" s="13" customFormat="1">
      <c r="A331" s="13"/>
      <c r="B331" s="193"/>
      <c r="C331" s="13"/>
      <c r="D331" s="191" t="s">
        <v>164</v>
      </c>
      <c r="E331" s="194" t="s">
        <v>3</v>
      </c>
      <c r="F331" s="195" t="s">
        <v>170</v>
      </c>
      <c r="G331" s="13"/>
      <c r="H331" s="196">
        <v>3</v>
      </c>
      <c r="I331" s="197"/>
      <c r="J331" s="13"/>
      <c r="K331" s="13"/>
      <c r="L331" s="193"/>
      <c r="M331" s="198"/>
      <c r="N331" s="199"/>
      <c r="O331" s="199"/>
      <c r="P331" s="199"/>
      <c r="Q331" s="199"/>
      <c r="R331" s="199"/>
      <c r="S331" s="199"/>
      <c r="T331" s="200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194" t="s">
        <v>164</v>
      </c>
      <c r="AU331" s="194" t="s">
        <v>22</v>
      </c>
      <c r="AV331" s="13" t="s">
        <v>22</v>
      </c>
      <c r="AW331" s="13" t="s">
        <v>43</v>
      </c>
      <c r="AX331" s="13" t="s">
        <v>82</v>
      </c>
      <c r="AY331" s="194" t="s">
        <v>152</v>
      </c>
    </row>
    <row r="332" s="14" customFormat="1">
      <c r="A332" s="14"/>
      <c r="B332" s="201"/>
      <c r="C332" s="14"/>
      <c r="D332" s="191" t="s">
        <v>164</v>
      </c>
      <c r="E332" s="202" t="s">
        <v>3</v>
      </c>
      <c r="F332" s="203" t="s">
        <v>166</v>
      </c>
      <c r="G332" s="14"/>
      <c r="H332" s="204">
        <v>3</v>
      </c>
      <c r="I332" s="205"/>
      <c r="J332" s="14"/>
      <c r="K332" s="14"/>
      <c r="L332" s="201"/>
      <c r="M332" s="206"/>
      <c r="N332" s="207"/>
      <c r="O332" s="207"/>
      <c r="P332" s="207"/>
      <c r="Q332" s="207"/>
      <c r="R332" s="207"/>
      <c r="S332" s="207"/>
      <c r="T332" s="208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02" t="s">
        <v>164</v>
      </c>
      <c r="AU332" s="202" t="s">
        <v>22</v>
      </c>
      <c r="AV332" s="14" t="s">
        <v>158</v>
      </c>
      <c r="AW332" s="14" t="s">
        <v>43</v>
      </c>
      <c r="AX332" s="14" t="s">
        <v>89</v>
      </c>
      <c r="AY332" s="202" t="s">
        <v>152</v>
      </c>
    </row>
    <row r="333" s="2" customFormat="1" ht="24.15" customHeight="1">
      <c r="A333" s="37"/>
      <c r="B333" s="171"/>
      <c r="C333" s="172" t="s">
        <v>844</v>
      </c>
      <c r="D333" s="172" t="s">
        <v>154</v>
      </c>
      <c r="E333" s="173" t="s">
        <v>1132</v>
      </c>
      <c r="F333" s="174" t="s">
        <v>1133</v>
      </c>
      <c r="G333" s="175" t="s">
        <v>230</v>
      </c>
      <c r="H333" s="176">
        <v>444</v>
      </c>
      <c r="I333" s="177"/>
      <c r="J333" s="178">
        <f>ROUND(I333*H333,2)</f>
        <v>0</v>
      </c>
      <c r="K333" s="179"/>
      <c r="L333" s="38"/>
      <c r="M333" s="180" t="s">
        <v>3</v>
      </c>
      <c r="N333" s="181" t="s">
        <v>53</v>
      </c>
      <c r="O333" s="71"/>
      <c r="P333" s="182">
        <f>O333*H333</f>
        <v>0</v>
      </c>
      <c r="Q333" s="182">
        <v>0.00034000000000000002</v>
      </c>
      <c r="R333" s="182">
        <f>Q333*H333</f>
        <v>0.15096000000000001</v>
      </c>
      <c r="S333" s="182">
        <v>0</v>
      </c>
      <c r="T333" s="183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184" t="s">
        <v>158</v>
      </c>
      <c r="AT333" s="184" t="s">
        <v>154</v>
      </c>
      <c r="AU333" s="184" t="s">
        <v>22</v>
      </c>
      <c r="AY333" s="17" t="s">
        <v>152</v>
      </c>
      <c r="BE333" s="185">
        <f>IF(N333="základní",J333,0)</f>
        <v>0</v>
      </c>
      <c r="BF333" s="185">
        <f>IF(N333="snížená",J333,0)</f>
        <v>0</v>
      </c>
      <c r="BG333" s="185">
        <f>IF(N333="zákl. přenesená",J333,0)</f>
        <v>0</v>
      </c>
      <c r="BH333" s="185">
        <f>IF(N333="sníž. přenesená",J333,0)</f>
        <v>0</v>
      </c>
      <c r="BI333" s="185">
        <f>IF(N333="nulová",J333,0)</f>
        <v>0</v>
      </c>
      <c r="BJ333" s="17" t="s">
        <v>89</v>
      </c>
      <c r="BK333" s="185">
        <f>ROUND(I333*H333,2)</f>
        <v>0</v>
      </c>
      <c r="BL333" s="17" t="s">
        <v>158</v>
      </c>
      <c r="BM333" s="184" t="s">
        <v>1134</v>
      </c>
    </row>
    <row r="334" s="2" customFormat="1">
      <c r="A334" s="37"/>
      <c r="B334" s="38"/>
      <c r="C334" s="37"/>
      <c r="D334" s="186" t="s">
        <v>160</v>
      </c>
      <c r="E334" s="37"/>
      <c r="F334" s="187" t="s">
        <v>1135</v>
      </c>
      <c r="G334" s="37"/>
      <c r="H334" s="37"/>
      <c r="I334" s="188"/>
      <c r="J334" s="37"/>
      <c r="K334" s="37"/>
      <c r="L334" s="38"/>
      <c r="M334" s="189"/>
      <c r="N334" s="190"/>
      <c r="O334" s="71"/>
      <c r="P334" s="71"/>
      <c r="Q334" s="71"/>
      <c r="R334" s="71"/>
      <c r="S334" s="71"/>
      <c r="T334" s="72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T334" s="17" t="s">
        <v>160</v>
      </c>
      <c r="AU334" s="17" t="s">
        <v>22</v>
      </c>
    </row>
    <row r="335" s="2" customFormat="1">
      <c r="A335" s="37"/>
      <c r="B335" s="38"/>
      <c r="C335" s="37"/>
      <c r="D335" s="191" t="s">
        <v>162</v>
      </c>
      <c r="E335" s="37"/>
      <c r="F335" s="192" t="s">
        <v>1136</v>
      </c>
      <c r="G335" s="37"/>
      <c r="H335" s="37"/>
      <c r="I335" s="188"/>
      <c r="J335" s="37"/>
      <c r="K335" s="37"/>
      <c r="L335" s="38"/>
      <c r="M335" s="189"/>
      <c r="N335" s="190"/>
      <c r="O335" s="71"/>
      <c r="P335" s="71"/>
      <c r="Q335" s="71"/>
      <c r="R335" s="71"/>
      <c r="S335" s="71"/>
      <c r="T335" s="72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T335" s="17" t="s">
        <v>162</v>
      </c>
      <c r="AU335" s="17" t="s">
        <v>22</v>
      </c>
    </row>
    <row r="336" s="13" customFormat="1">
      <c r="A336" s="13"/>
      <c r="B336" s="193"/>
      <c r="C336" s="13"/>
      <c r="D336" s="191" t="s">
        <v>164</v>
      </c>
      <c r="E336" s="194" t="s">
        <v>3</v>
      </c>
      <c r="F336" s="195" t="s">
        <v>1137</v>
      </c>
      <c r="G336" s="13"/>
      <c r="H336" s="196">
        <v>444</v>
      </c>
      <c r="I336" s="197"/>
      <c r="J336" s="13"/>
      <c r="K336" s="13"/>
      <c r="L336" s="193"/>
      <c r="M336" s="198"/>
      <c r="N336" s="199"/>
      <c r="O336" s="199"/>
      <c r="P336" s="199"/>
      <c r="Q336" s="199"/>
      <c r="R336" s="199"/>
      <c r="S336" s="199"/>
      <c r="T336" s="200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194" t="s">
        <v>164</v>
      </c>
      <c r="AU336" s="194" t="s">
        <v>22</v>
      </c>
      <c r="AV336" s="13" t="s">
        <v>22</v>
      </c>
      <c r="AW336" s="13" t="s">
        <v>43</v>
      </c>
      <c r="AX336" s="13" t="s">
        <v>82</v>
      </c>
      <c r="AY336" s="194" t="s">
        <v>152</v>
      </c>
    </row>
    <row r="337" s="14" customFormat="1">
      <c r="A337" s="14"/>
      <c r="B337" s="201"/>
      <c r="C337" s="14"/>
      <c r="D337" s="191" t="s">
        <v>164</v>
      </c>
      <c r="E337" s="202" t="s">
        <v>3</v>
      </c>
      <c r="F337" s="203" t="s">
        <v>166</v>
      </c>
      <c r="G337" s="14"/>
      <c r="H337" s="204">
        <v>444</v>
      </c>
      <c r="I337" s="205"/>
      <c r="J337" s="14"/>
      <c r="K337" s="14"/>
      <c r="L337" s="201"/>
      <c r="M337" s="206"/>
      <c r="N337" s="207"/>
      <c r="O337" s="207"/>
      <c r="P337" s="207"/>
      <c r="Q337" s="207"/>
      <c r="R337" s="207"/>
      <c r="S337" s="207"/>
      <c r="T337" s="208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02" t="s">
        <v>164</v>
      </c>
      <c r="AU337" s="202" t="s">
        <v>22</v>
      </c>
      <c r="AV337" s="14" t="s">
        <v>158</v>
      </c>
      <c r="AW337" s="14" t="s">
        <v>43</v>
      </c>
      <c r="AX337" s="14" t="s">
        <v>89</v>
      </c>
      <c r="AY337" s="202" t="s">
        <v>152</v>
      </c>
    </row>
    <row r="338" s="2" customFormat="1" ht="24.15" customHeight="1">
      <c r="A338" s="37"/>
      <c r="B338" s="171"/>
      <c r="C338" s="172" t="s">
        <v>849</v>
      </c>
      <c r="D338" s="172" t="s">
        <v>154</v>
      </c>
      <c r="E338" s="173" t="s">
        <v>827</v>
      </c>
      <c r="F338" s="174" t="s">
        <v>828</v>
      </c>
      <c r="G338" s="175" t="s">
        <v>157</v>
      </c>
      <c r="H338" s="176">
        <v>57</v>
      </c>
      <c r="I338" s="177"/>
      <c r="J338" s="178">
        <f>ROUND(I338*H338,2)</f>
        <v>0</v>
      </c>
      <c r="K338" s="179"/>
      <c r="L338" s="38"/>
      <c r="M338" s="180" t="s">
        <v>3</v>
      </c>
      <c r="N338" s="181" t="s">
        <v>53</v>
      </c>
      <c r="O338" s="71"/>
      <c r="P338" s="182">
        <f>O338*H338</f>
        <v>0</v>
      </c>
      <c r="Q338" s="182">
        <v>0.00036000000000000002</v>
      </c>
      <c r="R338" s="182">
        <f>Q338*H338</f>
        <v>0.02052</v>
      </c>
      <c r="S338" s="182">
        <v>0</v>
      </c>
      <c r="T338" s="183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184" t="s">
        <v>158</v>
      </c>
      <c r="AT338" s="184" t="s">
        <v>154</v>
      </c>
      <c r="AU338" s="184" t="s">
        <v>22</v>
      </c>
      <c r="AY338" s="17" t="s">
        <v>152</v>
      </c>
      <c r="BE338" s="185">
        <f>IF(N338="základní",J338,0)</f>
        <v>0</v>
      </c>
      <c r="BF338" s="185">
        <f>IF(N338="snížená",J338,0)</f>
        <v>0</v>
      </c>
      <c r="BG338" s="185">
        <f>IF(N338="zákl. přenesená",J338,0)</f>
        <v>0</v>
      </c>
      <c r="BH338" s="185">
        <f>IF(N338="sníž. přenesená",J338,0)</f>
        <v>0</v>
      </c>
      <c r="BI338" s="185">
        <f>IF(N338="nulová",J338,0)</f>
        <v>0</v>
      </c>
      <c r="BJ338" s="17" t="s">
        <v>89</v>
      </c>
      <c r="BK338" s="185">
        <f>ROUND(I338*H338,2)</f>
        <v>0</v>
      </c>
      <c r="BL338" s="17" t="s">
        <v>158</v>
      </c>
      <c r="BM338" s="184" t="s">
        <v>1138</v>
      </c>
    </row>
    <row r="339" s="2" customFormat="1">
      <c r="A339" s="37"/>
      <c r="B339" s="38"/>
      <c r="C339" s="37"/>
      <c r="D339" s="186" t="s">
        <v>160</v>
      </c>
      <c r="E339" s="37"/>
      <c r="F339" s="187" t="s">
        <v>830</v>
      </c>
      <c r="G339" s="37"/>
      <c r="H339" s="37"/>
      <c r="I339" s="188"/>
      <c r="J339" s="37"/>
      <c r="K339" s="37"/>
      <c r="L339" s="38"/>
      <c r="M339" s="189"/>
      <c r="N339" s="190"/>
      <c r="O339" s="71"/>
      <c r="P339" s="71"/>
      <c r="Q339" s="71"/>
      <c r="R339" s="71"/>
      <c r="S339" s="71"/>
      <c r="T339" s="72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T339" s="17" t="s">
        <v>160</v>
      </c>
      <c r="AU339" s="17" t="s">
        <v>22</v>
      </c>
    </row>
    <row r="340" s="2" customFormat="1">
      <c r="A340" s="37"/>
      <c r="B340" s="38"/>
      <c r="C340" s="37"/>
      <c r="D340" s="191" t="s">
        <v>162</v>
      </c>
      <c r="E340" s="37"/>
      <c r="F340" s="192" t="s">
        <v>1139</v>
      </c>
      <c r="G340" s="37"/>
      <c r="H340" s="37"/>
      <c r="I340" s="188"/>
      <c r="J340" s="37"/>
      <c r="K340" s="37"/>
      <c r="L340" s="38"/>
      <c r="M340" s="189"/>
      <c r="N340" s="190"/>
      <c r="O340" s="71"/>
      <c r="P340" s="71"/>
      <c r="Q340" s="71"/>
      <c r="R340" s="71"/>
      <c r="S340" s="71"/>
      <c r="T340" s="72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7" t="s">
        <v>162</v>
      </c>
      <c r="AU340" s="17" t="s">
        <v>22</v>
      </c>
    </row>
    <row r="341" s="13" customFormat="1">
      <c r="A341" s="13"/>
      <c r="B341" s="193"/>
      <c r="C341" s="13"/>
      <c r="D341" s="191" t="s">
        <v>164</v>
      </c>
      <c r="E341" s="194" t="s">
        <v>3</v>
      </c>
      <c r="F341" s="195" t="s">
        <v>1140</v>
      </c>
      <c r="G341" s="13"/>
      <c r="H341" s="196">
        <v>57</v>
      </c>
      <c r="I341" s="197"/>
      <c r="J341" s="13"/>
      <c r="K341" s="13"/>
      <c r="L341" s="193"/>
      <c r="M341" s="198"/>
      <c r="N341" s="199"/>
      <c r="O341" s="199"/>
      <c r="P341" s="199"/>
      <c r="Q341" s="199"/>
      <c r="R341" s="199"/>
      <c r="S341" s="199"/>
      <c r="T341" s="200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194" t="s">
        <v>164</v>
      </c>
      <c r="AU341" s="194" t="s">
        <v>22</v>
      </c>
      <c r="AV341" s="13" t="s">
        <v>22</v>
      </c>
      <c r="AW341" s="13" t="s">
        <v>43</v>
      </c>
      <c r="AX341" s="13" t="s">
        <v>82</v>
      </c>
      <c r="AY341" s="194" t="s">
        <v>152</v>
      </c>
    </row>
    <row r="342" s="14" customFormat="1">
      <c r="A342" s="14"/>
      <c r="B342" s="201"/>
      <c r="C342" s="14"/>
      <c r="D342" s="191" t="s">
        <v>164</v>
      </c>
      <c r="E342" s="202" t="s">
        <v>3</v>
      </c>
      <c r="F342" s="203" t="s">
        <v>166</v>
      </c>
      <c r="G342" s="14"/>
      <c r="H342" s="204">
        <v>57</v>
      </c>
      <c r="I342" s="205"/>
      <c r="J342" s="14"/>
      <c r="K342" s="14"/>
      <c r="L342" s="201"/>
      <c r="M342" s="206"/>
      <c r="N342" s="207"/>
      <c r="O342" s="207"/>
      <c r="P342" s="207"/>
      <c r="Q342" s="207"/>
      <c r="R342" s="207"/>
      <c r="S342" s="207"/>
      <c r="T342" s="208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02" t="s">
        <v>164</v>
      </c>
      <c r="AU342" s="202" t="s">
        <v>22</v>
      </c>
      <c r="AV342" s="14" t="s">
        <v>158</v>
      </c>
      <c r="AW342" s="14" t="s">
        <v>43</v>
      </c>
      <c r="AX342" s="14" t="s">
        <v>89</v>
      </c>
      <c r="AY342" s="202" t="s">
        <v>152</v>
      </c>
    </row>
    <row r="343" s="2" customFormat="1" ht="21.75" customHeight="1">
      <c r="A343" s="37"/>
      <c r="B343" s="171"/>
      <c r="C343" s="172" t="s">
        <v>851</v>
      </c>
      <c r="D343" s="172" t="s">
        <v>154</v>
      </c>
      <c r="E343" s="173" t="s">
        <v>1141</v>
      </c>
      <c r="F343" s="174" t="s">
        <v>1142</v>
      </c>
      <c r="G343" s="175" t="s">
        <v>230</v>
      </c>
      <c r="H343" s="176">
        <v>10</v>
      </c>
      <c r="I343" s="177"/>
      <c r="J343" s="178">
        <f>ROUND(I343*H343,2)</f>
        <v>0</v>
      </c>
      <c r="K343" s="179"/>
      <c r="L343" s="38"/>
      <c r="M343" s="180" t="s">
        <v>3</v>
      </c>
      <c r="N343" s="181" t="s">
        <v>53</v>
      </c>
      <c r="O343" s="71"/>
      <c r="P343" s="182">
        <f>O343*H343</f>
        <v>0</v>
      </c>
      <c r="Q343" s="182">
        <v>2.0000000000000002E-05</v>
      </c>
      <c r="R343" s="182">
        <f>Q343*H343</f>
        <v>0.00020000000000000001</v>
      </c>
      <c r="S343" s="182">
        <v>0</v>
      </c>
      <c r="T343" s="183">
        <f>S343*H343</f>
        <v>0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R343" s="184" t="s">
        <v>158</v>
      </c>
      <c r="AT343" s="184" t="s">
        <v>154</v>
      </c>
      <c r="AU343" s="184" t="s">
        <v>22</v>
      </c>
      <c r="AY343" s="17" t="s">
        <v>152</v>
      </c>
      <c r="BE343" s="185">
        <f>IF(N343="základní",J343,0)</f>
        <v>0</v>
      </c>
      <c r="BF343" s="185">
        <f>IF(N343="snížená",J343,0)</f>
        <v>0</v>
      </c>
      <c r="BG343" s="185">
        <f>IF(N343="zákl. přenesená",J343,0)</f>
        <v>0</v>
      </c>
      <c r="BH343" s="185">
        <f>IF(N343="sníž. přenesená",J343,0)</f>
        <v>0</v>
      </c>
      <c r="BI343" s="185">
        <f>IF(N343="nulová",J343,0)</f>
        <v>0</v>
      </c>
      <c r="BJ343" s="17" t="s">
        <v>89</v>
      </c>
      <c r="BK343" s="185">
        <f>ROUND(I343*H343,2)</f>
        <v>0</v>
      </c>
      <c r="BL343" s="17" t="s">
        <v>158</v>
      </c>
      <c r="BM343" s="184" t="s">
        <v>1143</v>
      </c>
    </row>
    <row r="344" s="2" customFormat="1">
      <c r="A344" s="37"/>
      <c r="B344" s="38"/>
      <c r="C344" s="37"/>
      <c r="D344" s="186" t="s">
        <v>160</v>
      </c>
      <c r="E344" s="37"/>
      <c r="F344" s="187" t="s">
        <v>1144</v>
      </c>
      <c r="G344" s="37"/>
      <c r="H344" s="37"/>
      <c r="I344" s="188"/>
      <c r="J344" s="37"/>
      <c r="K344" s="37"/>
      <c r="L344" s="38"/>
      <c r="M344" s="189"/>
      <c r="N344" s="190"/>
      <c r="O344" s="71"/>
      <c r="P344" s="71"/>
      <c r="Q344" s="71"/>
      <c r="R344" s="71"/>
      <c r="S344" s="71"/>
      <c r="T344" s="72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T344" s="17" t="s">
        <v>160</v>
      </c>
      <c r="AU344" s="17" t="s">
        <v>22</v>
      </c>
    </row>
    <row r="345" s="2" customFormat="1">
      <c r="A345" s="37"/>
      <c r="B345" s="38"/>
      <c r="C345" s="37"/>
      <c r="D345" s="191" t="s">
        <v>162</v>
      </c>
      <c r="E345" s="37"/>
      <c r="F345" s="192" t="s">
        <v>1145</v>
      </c>
      <c r="G345" s="37"/>
      <c r="H345" s="37"/>
      <c r="I345" s="188"/>
      <c r="J345" s="37"/>
      <c r="K345" s="37"/>
      <c r="L345" s="38"/>
      <c r="M345" s="189"/>
      <c r="N345" s="190"/>
      <c r="O345" s="71"/>
      <c r="P345" s="71"/>
      <c r="Q345" s="71"/>
      <c r="R345" s="71"/>
      <c r="S345" s="71"/>
      <c r="T345" s="72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T345" s="17" t="s">
        <v>162</v>
      </c>
      <c r="AU345" s="17" t="s">
        <v>22</v>
      </c>
    </row>
    <row r="346" s="13" customFormat="1">
      <c r="A346" s="13"/>
      <c r="B346" s="193"/>
      <c r="C346" s="13"/>
      <c r="D346" s="191" t="s">
        <v>164</v>
      </c>
      <c r="E346" s="194" t="s">
        <v>3</v>
      </c>
      <c r="F346" s="195" t="s">
        <v>176</v>
      </c>
      <c r="G346" s="13"/>
      <c r="H346" s="196">
        <v>10</v>
      </c>
      <c r="I346" s="197"/>
      <c r="J346" s="13"/>
      <c r="K346" s="13"/>
      <c r="L346" s="193"/>
      <c r="M346" s="198"/>
      <c r="N346" s="199"/>
      <c r="O346" s="199"/>
      <c r="P346" s="199"/>
      <c r="Q346" s="199"/>
      <c r="R346" s="199"/>
      <c r="S346" s="199"/>
      <c r="T346" s="200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194" t="s">
        <v>164</v>
      </c>
      <c r="AU346" s="194" t="s">
        <v>22</v>
      </c>
      <c r="AV346" s="13" t="s">
        <v>22</v>
      </c>
      <c r="AW346" s="13" t="s">
        <v>43</v>
      </c>
      <c r="AX346" s="13" t="s">
        <v>82</v>
      </c>
      <c r="AY346" s="194" t="s">
        <v>152</v>
      </c>
    </row>
    <row r="347" s="14" customFormat="1">
      <c r="A347" s="14"/>
      <c r="B347" s="201"/>
      <c r="C347" s="14"/>
      <c r="D347" s="191" t="s">
        <v>164</v>
      </c>
      <c r="E347" s="202" t="s">
        <v>3</v>
      </c>
      <c r="F347" s="203" t="s">
        <v>166</v>
      </c>
      <c r="G347" s="14"/>
      <c r="H347" s="204">
        <v>10</v>
      </c>
      <c r="I347" s="205"/>
      <c r="J347" s="14"/>
      <c r="K347" s="14"/>
      <c r="L347" s="201"/>
      <c r="M347" s="206"/>
      <c r="N347" s="207"/>
      <c r="O347" s="207"/>
      <c r="P347" s="207"/>
      <c r="Q347" s="207"/>
      <c r="R347" s="207"/>
      <c r="S347" s="207"/>
      <c r="T347" s="208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02" t="s">
        <v>164</v>
      </c>
      <c r="AU347" s="202" t="s">
        <v>22</v>
      </c>
      <c r="AV347" s="14" t="s">
        <v>158</v>
      </c>
      <c r="AW347" s="14" t="s">
        <v>43</v>
      </c>
      <c r="AX347" s="14" t="s">
        <v>89</v>
      </c>
      <c r="AY347" s="202" t="s">
        <v>152</v>
      </c>
    </row>
    <row r="348" s="2" customFormat="1" ht="16.5" customHeight="1">
      <c r="A348" s="37"/>
      <c r="B348" s="171"/>
      <c r="C348" s="172" t="s">
        <v>1146</v>
      </c>
      <c r="D348" s="172" t="s">
        <v>154</v>
      </c>
      <c r="E348" s="173" t="s">
        <v>834</v>
      </c>
      <c r="F348" s="174" t="s">
        <v>835</v>
      </c>
      <c r="G348" s="175" t="s">
        <v>157</v>
      </c>
      <c r="H348" s="176">
        <v>237</v>
      </c>
      <c r="I348" s="177"/>
      <c r="J348" s="178">
        <f>ROUND(I348*H348,2)</f>
        <v>0</v>
      </c>
      <c r="K348" s="179"/>
      <c r="L348" s="38"/>
      <c r="M348" s="180" t="s">
        <v>3</v>
      </c>
      <c r="N348" s="181" t="s">
        <v>53</v>
      </c>
      <c r="O348" s="71"/>
      <c r="P348" s="182">
        <f>O348*H348</f>
        <v>0</v>
      </c>
      <c r="Q348" s="182">
        <v>0</v>
      </c>
      <c r="R348" s="182">
        <f>Q348*H348</f>
        <v>0</v>
      </c>
      <c r="S348" s="182">
        <v>0.01</v>
      </c>
      <c r="T348" s="183">
        <f>S348*H348</f>
        <v>2.3700000000000001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184" t="s">
        <v>158</v>
      </c>
      <c r="AT348" s="184" t="s">
        <v>154</v>
      </c>
      <c r="AU348" s="184" t="s">
        <v>22</v>
      </c>
      <c r="AY348" s="17" t="s">
        <v>152</v>
      </c>
      <c r="BE348" s="185">
        <f>IF(N348="základní",J348,0)</f>
        <v>0</v>
      </c>
      <c r="BF348" s="185">
        <f>IF(N348="snížená",J348,0)</f>
        <v>0</v>
      </c>
      <c r="BG348" s="185">
        <f>IF(N348="zákl. přenesená",J348,0)</f>
        <v>0</v>
      </c>
      <c r="BH348" s="185">
        <f>IF(N348="sníž. přenesená",J348,0)</f>
        <v>0</v>
      </c>
      <c r="BI348" s="185">
        <f>IF(N348="nulová",J348,0)</f>
        <v>0</v>
      </c>
      <c r="BJ348" s="17" t="s">
        <v>89</v>
      </c>
      <c r="BK348" s="185">
        <f>ROUND(I348*H348,2)</f>
        <v>0</v>
      </c>
      <c r="BL348" s="17" t="s">
        <v>158</v>
      </c>
      <c r="BM348" s="184" t="s">
        <v>1147</v>
      </c>
    </row>
    <row r="349" s="2" customFormat="1">
      <c r="A349" s="37"/>
      <c r="B349" s="38"/>
      <c r="C349" s="37"/>
      <c r="D349" s="186" t="s">
        <v>160</v>
      </c>
      <c r="E349" s="37"/>
      <c r="F349" s="187" t="s">
        <v>837</v>
      </c>
      <c r="G349" s="37"/>
      <c r="H349" s="37"/>
      <c r="I349" s="188"/>
      <c r="J349" s="37"/>
      <c r="K349" s="37"/>
      <c r="L349" s="38"/>
      <c r="M349" s="189"/>
      <c r="N349" s="190"/>
      <c r="O349" s="71"/>
      <c r="P349" s="71"/>
      <c r="Q349" s="71"/>
      <c r="R349" s="71"/>
      <c r="S349" s="71"/>
      <c r="T349" s="72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T349" s="17" t="s">
        <v>160</v>
      </c>
      <c r="AU349" s="17" t="s">
        <v>22</v>
      </c>
    </row>
    <row r="350" s="2" customFormat="1">
      <c r="A350" s="37"/>
      <c r="B350" s="38"/>
      <c r="C350" s="37"/>
      <c r="D350" s="191" t="s">
        <v>162</v>
      </c>
      <c r="E350" s="37"/>
      <c r="F350" s="192" t="s">
        <v>1100</v>
      </c>
      <c r="G350" s="37"/>
      <c r="H350" s="37"/>
      <c r="I350" s="188"/>
      <c r="J350" s="37"/>
      <c r="K350" s="37"/>
      <c r="L350" s="38"/>
      <c r="M350" s="189"/>
      <c r="N350" s="190"/>
      <c r="O350" s="71"/>
      <c r="P350" s="71"/>
      <c r="Q350" s="71"/>
      <c r="R350" s="71"/>
      <c r="S350" s="71"/>
      <c r="T350" s="72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T350" s="17" t="s">
        <v>162</v>
      </c>
      <c r="AU350" s="17" t="s">
        <v>22</v>
      </c>
    </row>
    <row r="351" s="13" customFormat="1">
      <c r="A351" s="13"/>
      <c r="B351" s="193"/>
      <c r="C351" s="13"/>
      <c r="D351" s="191" t="s">
        <v>164</v>
      </c>
      <c r="E351" s="194" t="s">
        <v>3</v>
      </c>
      <c r="F351" s="195" t="s">
        <v>901</v>
      </c>
      <c r="G351" s="13"/>
      <c r="H351" s="196">
        <v>237</v>
      </c>
      <c r="I351" s="197"/>
      <c r="J351" s="13"/>
      <c r="K351" s="13"/>
      <c r="L351" s="193"/>
      <c r="M351" s="198"/>
      <c r="N351" s="199"/>
      <c r="O351" s="199"/>
      <c r="P351" s="199"/>
      <c r="Q351" s="199"/>
      <c r="R351" s="199"/>
      <c r="S351" s="199"/>
      <c r="T351" s="200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194" t="s">
        <v>164</v>
      </c>
      <c r="AU351" s="194" t="s">
        <v>22</v>
      </c>
      <c r="AV351" s="13" t="s">
        <v>22</v>
      </c>
      <c r="AW351" s="13" t="s">
        <v>43</v>
      </c>
      <c r="AX351" s="13" t="s">
        <v>82</v>
      </c>
      <c r="AY351" s="194" t="s">
        <v>152</v>
      </c>
    </row>
    <row r="352" s="14" customFormat="1">
      <c r="A352" s="14"/>
      <c r="B352" s="201"/>
      <c r="C352" s="14"/>
      <c r="D352" s="191" t="s">
        <v>164</v>
      </c>
      <c r="E352" s="202" t="s">
        <v>3</v>
      </c>
      <c r="F352" s="203" t="s">
        <v>166</v>
      </c>
      <c r="G352" s="14"/>
      <c r="H352" s="204">
        <v>237</v>
      </c>
      <c r="I352" s="205"/>
      <c r="J352" s="14"/>
      <c r="K352" s="14"/>
      <c r="L352" s="201"/>
      <c r="M352" s="206"/>
      <c r="N352" s="207"/>
      <c r="O352" s="207"/>
      <c r="P352" s="207"/>
      <c r="Q352" s="207"/>
      <c r="R352" s="207"/>
      <c r="S352" s="207"/>
      <c r="T352" s="208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02" t="s">
        <v>164</v>
      </c>
      <c r="AU352" s="202" t="s">
        <v>22</v>
      </c>
      <c r="AV352" s="14" t="s">
        <v>158</v>
      </c>
      <c r="AW352" s="14" t="s">
        <v>43</v>
      </c>
      <c r="AX352" s="14" t="s">
        <v>89</v>
      </c>
      <c r="AY352" s="202" t="s">
        <v>152</v>
      </c>
    </row>
    <row r="353" s="12" customFormat="1" ht="22.8" customHeight="1">
      <c r="A353" s="12"/>
      <c r="B353" s="158"/>
      <c r="C353" s="12"/>
      <c r="D353" s="159" t="s">
        <v>81</v>
      </c>
      <c r="E353" s="169" t="s">
        <v>522</v>
      </c>
      <c r="F353" s="169" t="s">
        <v>523</v>
      </c>
      <c r="G353" s="12"/>
      <c r="H353" s="12"/>
      <c r="I353" s="161"/>
      <c r="J353" s="170">
        <f>BK353</f>
        <v>0</v>
      </c>
      <c r="K353" s="12"/>
      <c r="L353" s="158"/>
      <c r="M353" s="163"/>
      <c r="N353" s="164"/>
      <c r="O353" s="164"/>
      <c r="P353" s="165">
        <f>SUM(P354:P357)</f>
        <v>0</v>
      </c>
      <c r="Q353" s="164"/>
      <c r="R353" s="165">
        <f>SUM(R354:R357)</f>
        <v>0</v>
      </c>
      <c r="S353" s="164"/>
      <c r="T353" s="166">
        <f>SUM(T354:T357)</f>
        <v>0</v>
      </c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R353" s="159" t="s">
        <v>89</v>
      </c>
      <c r="AT353" s="167" t="s">
        <v>81</v>
      </c>
      <c r="AU353" s="167" t="s">
        <v>89</v>
      </c>
      <c r="AY353" s="159" t="s">
        <v>152</v>
      </c>
      <c r="BK353" s="168">
        <f>SUM(BK354:BK357)</f>
        <v>0</v>
      </c>
    </row>
    <row r="354" s="2" customFormat="1" ht="24.15" customHeight="1">
      <c r="A354" s="37"/>
      <c r="B354" s="171"/>
      <c r="C354" s="172" t="s">
        <v>1148</v>
      </c>
      <c r="D354" s="172" t="s">
        <v>154</v>
      </c>
      <c r="E354" s="173" t="s">
        <v>525</v>
      </c>
      <c r="F354" s="174" t="s">
        <v>526</v>
      </c>
      <c r="G354" s="175" t="s">
        <v>267</v>
      </c>
      <c r="H354" s="176">
        <v>16.931000000000001</v>
      </c>
      <c r="I354" s="177"/>
      <c r="J354" s="178">
        <f>ROUND(I354*H354,2)</f>
        <v>0</v>
      </c>
      <c r="K354" s="179"/>
      <c r="L354" s="38"/>
      <c r="M354" s="180" t="s">
        <v>3</v>
      </c>
      <c r="N354" s="181" t="s">
        <v>53</v>
      </c>
      <c r="O354" s="71"/>
      <c r="P354" s="182">
        <f>O354*H354</f>
        <v>0</v>
      </c>
      <c r="Q354" s="182">
        <v>0</v>
      </c>
      <c r="R354" s="182">
        <f>Q354*H354</f>
        <v>0</v>
      </c>
      <c r="S354" s="182">
        <v>0</v>
      </c>
      <c r="T354" s="183">
        <f>S354*H354</f>
        <v>0</v>
      </c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R354" s="184" t="s">
        <v>158</v>
      </c>
      <c r="AT354" s="184" t="s">
        <v>154</v>
      </c>
      <c r="AU354" s="184" t="s">
        <v>22</v>
      </c>
      <c r="AY354" s="17" t="s">
        <v>152</v>
      </c>
      <c r="BE354" s="185">
        <f>IF(N354="základní",J354,0)</f>
        <v>0</v>
      </c>
      <c r="BF354" s="185">
        <f>IF(N354="snížená",J354,0)</f>
        <v>0</v>
      </c>
      <c r="BG354" s="185">
        <f>IF(N354="zákl. přenesená",J354,0)</f>
        <v>0</v>
      </c>
      <c r="BH354" s="185">
        <f>IF(N354="sníž. přenesená",J354,0)</f>
        <v>0</v>
      </c>
      <c r="BI354" s="185">
        <f>IF(N354="nulová",J354,0)</f>
        <v>0</v>
      </c>
      <c r="BJ354" s="17" t="s">
        <v>89</v>
      </c>
      <c r="BK354" s="185">
        <f>ROUND(I354*H354,2)</f>
        <v>0</v>
      </c>
      <c r="BL354" s="17" t="s">
        <v>158</v>
      </c>
      <c r="BM354" s="184" t="s">
        <v>1149</v>
      </c>
    </row>
    <row r="355" s="2" customFormat="1">
      <c r="A355" s="37"/>
      <c r="B355" s="38"/>
      <c r="C355" s="37"/>
      <c r="D355" s="186" t="s">
        <v>160</v>
      </c>
      <c r="E355" s="37"/>
      <c r="F355" s="187" t="s">
        <v>528</v>
      </c>
      <c r="G355" s="37"/>
      <c r="H355" s="37"/>
      <c r="I355" s="188"/>
      <c r="J355" s="37"/>
      <c r="K355" s="37"/>
      <c r="L355" s="38"/>
      <c r="M355" s="189"/>
      <c r="N355" s="190"/>
      <c r="O355" s="71"/>
      <c r="P355" s="71"/>
      <c r="Q355" s="71"/>
      <c r="R355" s="71"/>
      <c r="S355" s="71"/>
      <c r="T355" s="72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T355" s="17" t="s">
        <v>160</v>
      </c>
      <c r="AU355" s="17" t="s">
        <v>22</v>
      </c>
    </row>
    <row r="356" s="2" customFormat="1" ht="33" customHeight="1">
      <c r="A356" s="37"/>
      <c r="B356" s="171"/>
      <c r="C356" s="172" t="s">
        <v>1150</v>
      </c>
      <c r="D356" s="172" t="s">
        <v>154</v>
      </c>
      <c r="E356" s="173" t="s">
        <v>530</v>
      </c>
      <c r="F356" s="174" t="s">
        <v>531</v>
      </c>
      <c r="G356" s="175" t="s">
        <v>267</v>
      </c>
      <c r="H356" s="176">
        <v>16.931000000000001</v>
      </c>
      <c r="I356" s="177"/>
      <c r="J356" s="178">
        <f>ROUND(I356*H356,2)</f>
        <v>0</v>
      </c>
      <c r="K356" s="179"/>
      <c r="L356" s="38"/>
      <c r="M356" s="180" t="s">
        <v>3</v>
      </c>
      <c r="N356" s="181" t="s">
        <v>53</v>
      </c>
      <c r="O356" s="71"/>
      <c r="P356" s="182">
        <f>O356*H356</f>
        <v>0</v>
      </c>
      <c r="Q356" s="182">
        <v>0</v>
      </c>
      <c r="R356" s="182">
        <f>Q356*H356</f>
        <v>0</v>
      </c>
      <c r="S356" s="182">
        <v>0</v>
      </c>
      <c r="T356" s="183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184" t="s">
        <v>158</v>
      </c>
      <c r="AT356" s="184" t="s">
        <v>154</v>
      </c>
      <c r="AU356" s="184" t="s">
        <v>22</v>
      </c>
      <c r="AY356" s="17" t="s">
        <v>152</v>
      </c>
      <c r="BE356" s="185">
        <f>IF(N356="základní",J356,0)</f>
        <v>0</v>
      </c>
      <c r="BF356" s="185">
        <f>IF(N356="snížená",J356,0)</f>
        <v>0</v>
      </c>
      <c r="BG356" s="185">
        <f>IF(N356="zákl. přenesená",J356,0)</f>
        <v>0</v>
      </c>
      <c r="BH356" s="185">
        <f>IF(N356="sníž. přenesená",J356,0)</f>
        <v>0</v>
      </c>
      <c r="BI356" s="185">
        <f>IF(N356="nulová",J356,0)</f>
        <v>0</v>
      </c>
      <c r="BJ356" s="17" t="s">
        <v>89</v>
      </c>
      <c r="BK356" s="185">
        <f>ROUND(I356*H356,2)</f>
        <v>0</v>
      </c>
      <c r="BL356" s="17" t="s">
        <v>158</v>
      </c>
      <c r="BM356" s="184" t="s">
        <v>1151</v>
      </c>
    </row>
    <row r="357" s="2" customFormat="1">
      <c r="A357" s="37"/>
      <c r="B357" s="38"/>
      <c r="C357" s="37"/>
      <c r="D357" s="186" t="s">
        <v>160</v>
      </c>
      <c r="E357" s="37"/>
      <c r="F357" s="187" t="s">
        <v>533</v>
      </c>
      <c r="G357" s="37"/>
      <c r="H357" s="37"/>
      <c r="I357" s="188"/>
      <c r="J357" s="37"/>
      <c r="K357" s="37"/>
      <c r="L357" s="38"/>
      <c r="M357" s="223"/>
      <c r="N357" s="224"/>
      <c r="O357" s="225"/>
      <c r="P357" s="225"/>
      <c r="Q357" s="225"/>
      <c r="R357" s="225"/>
      <c r="S357" s="225"/>
      <c r="T357" s="226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T357" s="17" t="s">
        <v>160</v>
      </c>
      <c r="AU357" s="17" t="s">
        <v>22</v>
      </c>
    </row>
    <row r="358" s="2" customFormat="1" ht="6.96" customHeight="1">
      <c r="A358" s="37"/>
      <c r="B358" s="54"/>
      <c r="C358" s="55"/>
      <c r="D358" s="55"/>
      <c r="E358" s="55"/>
      <c r="F358" s="55"/>
      <c r="G358" s="55"/>
      <c r="H358" s="55"/>
      <c r="I358" s="55"/>
      <c r="J358" s="55"/>
      <c r="K358" s="55"/>
      <c r="L358" s="38"/>
      <c r="M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</row>
  </sheetData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0:H80"/>
    <mergeCell ref="E82:H82"/>
    <mergeCell ref="E84:H84"/>
    <mergeCell ref="L2:V2"/>
  </mergeCells>
  <hyperlinks>
    <hyperlink ref="F96" r:id="rId1" display="https://podminky.urs.cz/item/CS_URS_2021_01/122251501"/>
    <hyperlink ref="F101" r:id="rId2" display="https://podminky.urs.cz/item/CS_URS_2021_01/122252203"/>
    <hyperlink ref="F106" r:id="rId3" display="https://podminky.urs.cz/item/CS_URS_2021_01/132251101"/>
    <hyperlink ref="F111" r:id="rId4" display="https://podminky.urs.cz/item/CS_URS_2021_01/139001101"/>
    <hyperlink ref="F116" r:id="rId5" display="https://podminky.urs.cz/item/CS_URS_2021_01/139001101"/>
    <hyperlink ref="F121" r:id="rId6" display="https://podminky.urs.cz/item/CS_URS_2021_01/139001101"/>
    <hyperlink ref="F126" r:id="rId7" display="https://podminky.urs.cz/item/CS_URS_2021_01/162351103"/>
    <hyperlink ref="F131" r:id="rId8" display="https://podminky.urs.cz/item/CS_URS_2021_01/162751117"/>
    <hyperlink ref="F136" r:id="rId9" display="https://podminky.urs.cz/item/CS_URS_2021_01/162751117"/>
    <hyperlink ref="F141" r:id="rId10" display="https://podminky.urs.cz/item/CS_URS_2021_01/167151101"/>
    <hyperlink ref="F146" r:id="rId11" display="https://podminky.urs.cz/item/CS_URS_2021_01/171201221"/>
    <hyperlink ref="F151" r:id="rId12" display="https://podminky.urs.cz/item/CS_URS_2021_01/171201221"/>
    <hyperlink ref="F156" r:id="rId13" display="https://podminky.urs.cz/item/CS_URS_2021_01/171251201"/>
    <hyperlink ref="F161" r:id="rId14" display="https://podminky.urs.cz/item/CS_URS_2021_01/171251201"/>
    <hyperlink ref="F166" r:id="rId15" display="https://podminky.urs.cz/item/CS_URS_2021_01/181351003"/>
    <hyperlink ref="F171" r:id="rId16" display="https://podminky.urs.cz/item/CS_URS_2021_01/181411131"/>
    <hyperlink ref="F176" r:id="rId17" display="https://podminky.urs.cz/item/CS_URS_2021_01/00572410"/>
    <hyperlink ref="F181" r:id="rId18" display="https://podminky.urs.cz/item/CS_URS_2021_01/181411132"/>
    <hyperlink ref="F186" r:id="rId19" display="https://podminky.urs.cz/item/CS_URS_2021_01/00572410"/>
    <hyperlink ref="F191" r:id="rId20" display="https://podminky.urs.cz/item/CS_URS_2021_01/181951111"/>
    <hyperlink ref="F196" r:id="rId21" display="https://podminky.urs.cz/item/CS_URS_2021_01/181951112"/>
    <hyperlink ref="F201" r:id="rId22" display="https://podminky.urs.cz/item/CS_URS_2021_01/182151111"/>
    <hyperlink ref="F206" r:id="rId23" display="https://podminky.urs.cz/item/CS_URS_2021_01/182351023"/>
    <hyperlink ref="F212" r:id="rId24" display="https://podminky.urs.cz/item/CS_URS_2021_01/339921132"/>
    <hyperlink ref="F217" r:id="rId25" display="https://podminky.urs.cz/item/CS_URS_2021_01/59228408"/>
    <hyperlink ref="F223" r:id="rId26" display="https://podminky.urs.cz/item/CS_URS_2021_01/564861111"/>
    <hyperlink ref="F228" r:id="rId27" display="https://podminky.urs.cz/item/CS_URS_2021_01/564861111"/>
    <hyperlink ref="F233" r:id="rId28" display="https://podminky.urs.cz/item/CS_URS_2021_01/564871111"/>
    <hyperlink ref="F238" r:id="rId29" display="https://podminky.urs.cz/item/CS_URS_2021_01/564871111"/>
    <hyperlink ref="F243" r:id="rId30" display="https://podminky.urs.cz/item/CS_URS_2021_01/564871111"/>
    <hyperlink ref="F248" r:id="rId31" display="https://podminky.urs.cz/item/CS_URS_2021_01/564871116"/>
    <hyperlink ref="F253" r:id="rId32" display="https://podminky.urs.cz/item/CS_URS_2021_01/565155101"/>
    <hyperlink ref="F258" r:id="rId33" display="https://podminky.urs.cz/item/CS_URS_2021_01/567122112"/>
    <hyperlink ref="F263" r:id="rId34" display="https://podminky.urs.cz/item/CS_URS_2021_01/573111112"/>
    <hyperlink ref="F268" r:id="rId35" display="https://podminky.urs.cz/item/CS_URS_2021_01/573211109"/>
    <hyperlink ref="F273" r:id="rId36" display="https://podminky.urs.cz/item/CS_URS_2021_01/573211109"/>
    <hyperlink ref="F278" r:id="rId37" display="https://podminky.urs.cz/item/CS_URS_2021_01/577134111"/>
    <hyperlink ref="F283" r:id="rId38" display="https://podminky.urs.cz/item/CS_URS_2021_01/577134111"/>
    <hyperlink ref="F288" r:id="rId39" display="https://podminky.urs.cz/item/CS_URS_2021_01/581121215"/>
    <hyperlink ref="F293" r:id="rId40" display="https://podminky.urs.cz/item/CS_URS_2021_01/596211210"/>
    <hyperlink ref="F298" r:id="rId41" display="https://podminky.urs.cz/item/CS_URS_2021_01/59245020"/>
    <hyperlink ref="F304" r:id="rId42" display="https://podminky.urs.cz/item/CS_URS_2021_01/899331111"/>
    <hyperlink ref="F306" r:id="rId43" display="https://podminky.urs.cz/item/CS_URS_2021_01/899431111"/>
    <hyperlink ref="F309" r:id="rId44" display="https://podminky.urs.cz/item/CS_URS_2021_01/915491211"/>
    <hyperlink ref="F314" r:id="rId45" display="https://podminky.urs.cz/item/CS_URS_2021_01/59218002"/>
    <hyperlink ref="F319" r:id="rId46" display="https://podminky.urs.cz/item/CS_URS_2021_01/916231213"/>
    <hyperlink ref="F324" r:id="rId47" display="https://podminky.urs.cz/item/CS_URS_2021_01/59217023"/>
    <hyperlink ref="F329" r:id="rId48" display="https://podminky.urs.cz/item/CS_URS_2021_01/916991121"/>
    <hyperlink ref="F334" r:id="rId49" display="https://podminky.urs.cz/item/CS_URS_2021_01/919121132"/>
    <hyperlink ref="F339" r:id="rId50" display="https://podminky.urs.cz/item/CS_URS_2021_01/919726202"/>
    <hyperlink ref="F344" r:id="rId51" display="https://podminky.urs.cz/item/CS_URS_2021_01/919735122"/>
    <hyperlink ref="F349" r:id="rId52" display="https://podminky.urs.cz/item/CS_URS_2021_01/938908411"/>
    <hyperlink ref="F355" r:id="rId53" display="https://podminky.urs.cz/item/CS_URS_2021_01/998223011"/>
    <hyperlink ref="F357" r:id="rId54" display="https://podminky.urs.cz/item/CS_URS_2021_01/998223091"/>
  </hyperlinks>
  <pageMargins left="0.39375" right="0.39375" top="0.39375" bottom="0.39375" header="0" footer="0"/>
  <pageSetup orientation="portrait" blackAndWhite="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Štefan</dc:creator>
  <cp:lastModifiedBy>Pavel Štefan</cp:lastModifiedBy>
  <dcterms:created xsi:type="dcterms:W3CDTF">2021-10-18T10:31:31Z</dcterms:created>
  <dcterms:modified xsi:type="dcterms:W3CDTF">2021-10-18T10:31:40Z</dcterms:modified>
</cp:coreProperties>
</file>