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_rels/sheet1.xml.rels" ContentType="application/vnd.openxmlformats-package.relationships+xml"/>
  <Override PartName="/xl/worksheets/_rels/sheet2.xml.rels" ContentType="application/vnd.openxmlformats-package.relationships+xml"/>
  <Override PartName="/xl/sharedStrings.xml" ContentType="application/vnd.openxmlformats-officedocument.spreadsheetml.sharedStrings+xml"/>
  <Override PartName="/xl/media/image1.png" ContentType="image/png"/>
  <Override PartName="/xl/media/image2.png" ContentType="image/png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_rels/drawing1.xml.rels" ContentType="application/vnd.openxmlformats-package.relationships+xml"/>
  <Override PartName="/xl/drawings/_rels/drawing2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kapitulace stavby" sheetId="1" state="visible" r:id="rId2"/>
    <sheet name="01 - Multimediální učebna" sheetId="2" state="visible" r:id="rId3"/>
  </sheets>
  <definedNames>
    <definedName function="false" hidden="false" localSheetId="1" name="_xlnm.Print_Area" vbProcedure="false">'01 - Multimediální učebna'!$C$4:$J$76,'01 - Multimediální učebna'!$C$82:$J$108,'01 - Multimediální učebna'!$C$114:$K$190</definedName>
    <definedName function="false" hidden="false" localSheetId="1" name="_xlnm.Print_Titles" vbProcedure="false">'01 - Multimediální učebna'!$126:$126</definedName>
    <definedName function="false" hidden="true" localSheetId="1" name="_xlnm._FilterDatabase" vbProcedure="false">'01 - Multimediální učebna'!$C$126:$K$190</definedName>
    <definedName function="false" hidden="false" localSheetId="0" name="_xlnm.Print_Area" vbProcedure="false">'Rekapitulace stavby'!$D$4:$AO$76,'Rekapitulace stavby'!$C$82:$AP$94</definedName>
    <definedName function="false" hidden="false" localSheetId="0" name="_xlnm.Print_Titles" vbProcedure="false">'Rekapitulace stavby'!$92:$92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<sst xmlns="http://schemas.openxmlformats.org/spreadsheetml/2006/main" count="685" uniqueCount="267">
  <si>
    <t xml:space="preserve">Export Komplet</t>
  </si>
  <si>
    <t xml:space="preserve">2.0</t>
  </si>
  <si>
    <t xml:space="preserve">False</t>
  </si>
  <si>
    <t xml:space="preserve">{d4abeee0-60db-4c42-8f02-b3bb03ea40b0}</t>
  </si>
  <si>
    <t xml:space="preserve">&gt;&gt;  skryté sloupce  &lt;&lt;</t>
  </si>
  <si>
    <t xml:space="preserve">0,01</t>
  </si>
  <si>
    <t xml:space="preserve">21</t>
  </si>
  <si>
    <t xml:space="preserve">15</t>
  </si>
  <si>
    <t xml:space="preserve">REKAPITULACE STAVBY</t>
  </si>
  <si>
    <t xml:space="preserve">v ---  níže se nacházejí doplnkové a pomocné údaje k sestavám  --- v</t>
  </si>
  <si>
    <t xml:space="preserve">0,001</t>
  </si>
  <si>
    <t xml:space="preserve">Kód:</t>
  </si>
  <si>
    <t xml:space="preserve">Stavba:</t>
  </si>
  <si>
    <t xml:space="preserve">ZÁKLADNÍ ŠKOLA ZRUČ NAD SÁZAVOU</t>
  </si>
  <si>
    <t xml:space="preserve">KSO:</t>
  </si>
  <si>
    <t xml:space="preserve">CC-CZ:</t>
  </si>
  <si>
    <t xml:space="preserve">Místo:</t>
  </si>
  <si>
    <t xml:space="preserve"> </t>
  </si>
  <si>
    <t xml:space="preserve">Datum:</t>
  </si>
  <si>
    <t xml:space="preserve">Zadavatel:</t>
  </si>
  <si>
    <t xml:space="preserve">IČ:</t>
  </si>
  <si>
    <t xml:space="preserve">DIČ:</t>
  </si>
  <si>
    <t xml:space="preserve">Zhotovitel:</t>
  </si>
  <si>
    <t xml:space="preserve">Projektant:</t>
  </si>
  <si>
    <t xml:space="preserve">True</t>
  </si>
  <si>
    <t xml:space="preserve">Zpracovatel:</t>
  </si>
  <si>
    <t xml:space="preserve">Poznámka:</t>
  </si>
  <si>
    <t xml:space="preserve">Cena bez DPH</t>
  </si>
  <si>
    <t xml:space="preserve">Sazba daně</t>
  </si>
  <si>
    <t xml:space="preserve">Základ daně</t>
  </si>
  <si>
    <t xml:space="preserve">Výše daně</t>
  </si>
  <si>
    <t xml:space="preserve">DPH</t>
  </si>
  <si>
    <t xml:space="preserve">základní</t>
  </si>
  <si>
    <t xml:space="preserve">snížená</t>
  </si>
  <si>
    <t xml:space="preserve">zákl. přenesená</t>
  </si>
  <si>
    <t xml:space="preserve">sníž. přenesená</t>
  </si>
  <si>
    <t xml:space="preserve">nulová</t>
  </si>
  <si>
    <t xml:space="preserve">Cena s DPH</t>
  </si>
  <si>
    <t xml:space="preserve">v</t>
  </si>
  <si>
    <t xml:space="preserve">CZK</t>
  </si>
  <si>
    <t xml:space="preserve">Projektant</t>
  </si>
  <si>
    <t xml:space="preserve">Zpracovatel</t>
  </si>
  <si>
    <t xml:space="preserve">Datum a podpis:</t>
  </si>
  <si>
    <t xml:space="preserve">Razítko</t>
  </si>
  <si>
    <t xml:space="preserve">Objednavatel</t>
  </si>
  <si>
    <t xml:space="preserve">Zhotovitel</t>
  </si>
  <si>
    <t xml:space="preserve">REKAPITULACE OBJEKTŮ STAVBY A SOUPISŮ PRACÍ</t>
  </si>
  <si>
    <t xml:space="preserve">Informatívní údaje z listů zakázek</t>
  </si>
  <si>
    <t xml:space="preserve">Kód</t>
  </si>
  <si>
    <t xml:space="preserve">Popis</t>
  </si>
  <si>
    <t xml:space="preserve">Cena bez DPH [CZK]</t>
  </si>
  <si>
    <t xml:space="preserve">Cena s DPH [CZK]</t>
  </si>
  <si>
    <t xml:space="preserve">z toho Ostat._x005F_x000D_
náklady [CZK]</t>
  </si>
  <si>
    <t xml:space="preserve">DPH [CZK]</t>
  </si>
  <si>
    <t xml:space="preserve">Normohodiny [h]</t>
  </si>
  <si>
    <t xml:space="preserve">DPH základní [CZK]</t>
  </si>
  <si>
    <t xml:space="preserve">DPH snížená [CZK]</t>
  </si>
  <si>
    <t xml:space="preserve">DPH základní přenesená_x005F_x000D_
[CZK]</t>
  </si>
  <si>
    <t xml:space="preserve">DPH snížená přenesená_x005F_x000D_
[CZK]</t>
  </si>
  <si>
    <t xml:space="preserve">Základna_x005F_x000D_
DPH základní</t>
  </si>
  <si>
    <t xml:space="preserve">Základna_x005F_x000D_
DPH snížená</t>
  </si>
  <si>
    <t xml:space="preserve">Základna_x005F_x000D_
DPH zákl. přenesená</t>
  </si>
  <si>
    <t xml:space="preserve">Základna_x005F_x000D_
DPH sníž. přenesená</t>
  </si>
  <si>
    <t xml:space="preserve">Základna_x005F_x000D_
DPH nulová</t>
  </si>
  <si>
    <t xml:space="preserve">Náklady z rozpočtů</t>
  </si>
  <si>
    <t xml:space="preserve">D</t>
  </si>
  <si>
    <t xml:space="preserve">0</t>
  </si>
  <si>
    <t xml:space="preserve">###NOIMPORT###</t>
  </si>
  <si>
    <t xml:space="preserve">IMPORT</t>
  </si>
  <si>
    <t xml:space="preserve">{00000000-0000-0000-0000-000000000000}</t>
  </si>
  <si>
    <t xml:space="preserve">Multimediální učebna</t>
  </si>
  <si>
    <t xml:space="preserve">{d1939390-f3b5-4852-bb6f-59d890b69ab2}</t>
  </si>
  <si>
    <t xml:space="preserve">2</t>
  </si>
  <si>
    <t xml:space="preserve">KRYCÍ LIST SOUPISU PRACÍ</t>
  </si>
  <si>
    <t xml:space="preserve">Objekt:</t>
  </si>
  <si>
    <t xml:space="preserve">01– Multimediální učebna</t>
  </si>
  <si>
    <t xml:space="preserve">REKAPITULACE ČLENĚNÍ SOUPISU PRACÍ</t>
  </si>
  <si>
    <t xml:space="preserve">Kód dílu - Popis</t>
  </si>
  <si>
    <t xml:space="preserve">Cena celkem [CZK]</t>
  </si>
  <si>
    <t xml:space="preserve">Náklady ze soupisu prací</t>
  </si>
  <si>
    <t xml:space="preserve">-1</t>
  </si>
  <si>
    <t xml:space="preserve">HSV - Práce a dodávky HSV</t>
  </si>
  <si>
    <t xml:space="preserve">    3 - Svislé a kompletní konstrukce</t>
  </si>
  <si>
    <t xml:space="preserve">    6 - Úpravy povrchů, podlahy a osazování výplní</t>
  </si>
  <si>
    <t xml:space="preserve">    9 - Ostatní konstrukce a práce, bourání</t>
  </si>
  <si>
    <t xml:space="preserve">    997 - Přesun sutě</t>
  </si>
  <si>
    <t xml:space="preserve">    998 - Přesun hmot</t>
  </si>
  <si>
    <t xml:space="preserve">PSV - Práce a dodávky PSV</t>
  </si>
  <si>
    <t xml:space="preserve">    741 - Elektroinstalace - silnoproud</t>
  </si>
  <si>
    <t xml:space="preserve">    763 - Konstrukce suché výstavby</t>
  </si>
  <si>
    <t xml:space="preserve">    776 - Podlahy povlakové</t>
  </si>
  <si>
    <t xml:space="preserve">    784 - Dokončovací práce - malby a tapety</t>
  </si>
  <si>
    <t xml:space="preserve">SOUPIS PRACÍ</t>
  </si>
  <si>
    <t xml:space="preserve">PČ</t>
  </si>
  <si>
    <t xml:space="preserve">Typ</t>
  </si>
  <si>
    <t xml:space="preserve">MJ</t>
  </si>
  <si>
    <t xml:space="preserve">Množství</t>
  </si>
  <si>
    <t xml:space="preserve">J.cena [CZK]</t>
  </si>
  <si>
    <t xml:space="preserve">Cenová soustava</t>
  </si>
  <si>
    <t xml:space="preserve">J. Nh [h]</t>
  </si>
  <si>
    <t xml:space="preserve">Nh celkem [h]</t>
  </si>
  <si>
    <t xml:space="preserve">J. hmotnost [t]</t>
  </si>
  <si>
    <t xml:space="preserve">Hmotnost celkem [t]</t>
  </si>
  <si>
    <t xml:space="preserve">J. suť [t]</t>
  </si>
  <si>
    <t xml:space="preserve">Suť Celkem [t]</t>
  </si>
  <si>
    <t xml:space="preserve">Náklady soupisu celkem</t>
  </si>
  <si>
    <t xml:space="preserve">HSV</t>
  </si>
  <si>
    <t xml:space="preserve">Práce a dodávky HSV</t>
  </si>
  <si>
    <t xml:space="preserve">1</t>
  </si>
  <si>
    <t xml:space="preserve">ROZPOCET</t>
  </si>
  <si>
    <t xml:space="preserve">3</t>
  </si>
  <si>
    <t xml:space="preserve">Svislé a kompletní konstrukce</t>
  </si>
  <si>
    <t xml:space="preserve">K</t>
  </si>
  <si>
    <t xml:space="preserve">3.01</t>
  </si>
  <si>
    <t xml:space="preserve">Úprava prahu pro bezbariérovost ve vstupu do učebny – demontáž, zapravení</t>
  </si>
  <si>
    <t xml:space="preserve">kus</t>
  </si>
  <si>
    <t xml:space="preserve">CS ÚRS 2025 01</t>
  </si>
  <si>
    <t xml:space="preserve">6</t>
  </si>
  <si>
    <t xml:space="preserve">Úpravy povrchů, podlahy a osazování výplní</t>
  </si>
  <si>
    <t xml:space="preserve">612325422</t>
  </si>
  <si>
    <t xml:space="preserve">Oprava vnitřní vápenocemen. omítky stěn plochy do 30% - štukové</t>
  </si>
  <si>
    <t xml:space="preserve">m2</t>
  </si>
  <si>
    <t xml:space="preserve">4</t>
  </si>
  <si>
    <t xml:space="preserve">1617502017</t>
  </si>
  <si>
    <t xml:space="preserve">6.01</t>
  </si>
  <si>
    <t xml:space="preserve">Repase stávaj.ocelových zárubní šíře do 90/1970 mm – obroušení , nový nátěr</t>
  </si>
  <si>
    <t xml:space="preserve">ks</t>
  </si>
  <si>
    <t xml:space="preserve">766660002</t>
  </si>
  <si>
    <t xml:space="preserve">Montáž dveřních křídel otvíravých jednokřídlových š přes 0,8 m do ocelové zárubně</t>
  </si>
  <si>
    <t xml:space="preserve">M</t>
  </si>
  <si>
    <t xml:space="preserve">61164073</t>
  </si>
  <si>
    <t xml:space="preserve">dveře jednokřídlé voštinové profilované lakované plné 800x1970mm</t>
  </si>
  <si>
    <t xml:space="preserve">642942111</t>
  </si>
  <si>
    <t xml:space="preserve">Osazování zárubní nebo rámů dveřních kovových do 2,5 m2 na MC</t>
  </si>
  <si>
    <t xml:space="preserve">55331482</t>
  </si>
  <si>
    <t xml:space="preserve">zárubeň jednokřídlá ocelová pro zdění tl stěny 75-100mm rozměru 800/1970, 2100mm</t>
  </si>
  <si>
    <t xml:space="preserve">612403380</t>
  </si>
  <si>
    <t xml:space="preserve">Hrubá výplň rýh ve stěnách do 3x3 cm maltou ze SMS</t>
  </si>
  <si>
    <t xml:space="preserve">m</t>
  </si>
  <si>
    <t xml:space="preserve">619991005</t>
  </si>
  <si>
    <t xml:space="preserve">Zakrytí okenních výplní fólií</t>
  </si>
  <si>
    <t xml:space="preserve">9</t>
  </si>
  <si>
    <t xml:space="preserve">Ostatní konstrukce a práce, bourání</t>
  </si>
  <si>
    <t xml:space="preserve">949101112</t>
  </si>
  <si>
    <t xml:space="preserve">Lešení pomocné pro objekty pozemních staveb s lešeňovou podlahou v přes 1,9 do 3,5 m zatížení do 150 kg/m2</t>
  </si>
  <si>
    <t xml:space="preserve">745471375</t>
  </si>
  <si>
    <t xml:space="preserve">952901111</t>
  </si>
  <si>
    <t xml:space="preserve">Vyčištění budov o výšce podlaží do 4 m</t>
  </si>
  <si>
    <t xml:space="preserve">9.01</t>
  </si>
  <si>
    <t xml:space="preserve">Demontáž stávajícího dřev. pódia včetně dřev. roštu a likvidace dřeva</t>
  </si>
  <si>
    <t xml:space="preserve">R</t>
  </si>
  <si>
    <t xml:space="preserve">9.02</t>
  </si>
  <si>
    <t xml:space="preserve">Vybourání otvoru ve zdivu cihelném z tvárnic tl. 300 mm do suti</t>
  </si>
  <si>
    <t xml:space="preserve">m3</t>
  </si>
  <si>
    <t xml:space="preserve">9.03</t>
  </si>
  <si>
    <t xml:space="preserve">D+M překladu PTH nosný dl. 1250 mm včetně zednického zapravení</t>
  </si>
  <si>
    <t xml:space="preserve">kpl</t>
  </si>
  <si>
    <t xml:space="preserve">974031121</t>
  </si>
  <si>
    <t xml:space="preserve">Vysekání rýh ve zdi cihelné 3 x 3 cm</t>
  </si>
  <si>
    <t xml:space="preserve">978013141</t>
  </si>
  <si>
    <t xml:space="preserve">Otlučení vápenocement. omítek vnitřních ploch stěn plochy do 30% </t>
  </si>
  <si>
    <t xml:space="preserve">997</t>
  </si>
  <si>
    <t xml:space="preserve">Přesun sutě</t>
  </si>
  <si>
    <t xml:space="preserve">997013217</t>
  </si>
  <si>
    <t xml:space="preserve">Vnitrostaveništní doprava suti a vybouraných hmot pro budovy do 24 m ručně</t>
  </si>
  <si>
    <t xml:space="preserve">t</t>
  </si>
  <si>
    <t xml:space="preserve">997013219</t>
  </si>
  <si>
    <t xml:space="preserve">Příplatek k vnitrostaveništní dopravě suti a vybouraných hmot ZKD 10 m</t>
  </si>
  <si>
    <t xml:space="preserve">997013509</t>
  </si>
  <si>
    <t xml:space="preserve">Příplatek k odvozu suti a vybouraných hmot na skládku ZKD 1 km přes 1 km</t>
  </si>
  <si>
    <t xml:space="preserve">997013511</t>
  </si>
  <si>
    <t xml:space="preserve">Odvoz suti a vybouraných hmot na skládku do 1 km s naložením a se složením</t>
  </si>
  <si>
    <t xml:space="preserve">997013635</t>
  </si>
  <si>
    <t xml:space="preserve">Poplatek za uložení na skládce (skládkovné) objemného směsného odpadu kód 20 03 07</t>
  </si>
  <si>
    <t xml:space="preserve">997013631</t>
  </si>
  <si>
    <t xml:space="preserve">Poplatek za uložení na skládce (skládkovné) stavebního odpadu kód 17 01 02</t>
  </si>
  <si>
    <t xml:space="preserve">998</t>
  </si>
  <si>
    <t xml:space="preserve">Přesun hmot</t>
  </si>
  <si>
    <t xml:space="preserve">998018003</t>
  </si>
  <si>
    <t xml:space="preserve">Přesun hmot ruční pro budovy v přes 12 do 24 m</t>
  </si>
  <si>
    <t xml:space="preserve">-928566599</t>
  </si>
  <si>
    <t xml:space="preserve">PSV</t>
  </si>
  <si>
    <t xml:space="preserve">Práce a dodávky PSV</t>
  </si>
  <si>
    <t xml:space="preserve">741</t>
  </si>
  <si>
    <t xml:space="preserve">Elektroinstalace - silnoproud</t>
  </si>
  <si>
    <t xml:space="preserve">741.01</t>
  </si>
  <si>
    <t xml:space="preserve">Demontáž stávající elektroinstalace a příslušenství</t>
  </si>
  <si>
    <t xml:space="preserve">NH</t>
  </si>
  <si>
    <t xml:space="preserve">16</t>
  </si>
  <si>
    <t xml:space="preserve">-2126512371</t>
  </si>
  <si>
    <t xml:space="preserve">741370001</t>
  </si>
  <si>
    <t xml:space="preserve">Montáž svítidlo stropní</t>
  </si>
  <si>
    <t xml:space="preserve">1934953397</t>
  </si>
  <si>
    <t xml:space="preserve">741.02</t>
  </si>
  <si>
    <t xml:space="preserve">Svítidlo – Quadra Backlit 48W 3400 lm 4000 K, bílé, vč.recyklace</t>
  </si>
  <si>
    <t xml:space="preserve">348235839</t>
  </si>
  <si>
    <t xml:space="preserve">741.03</t>
  </si>
  <si>
    <t xml:space="preserve">Svítidlo – Look 29W 3182 lm, MB závěs, polohovatelné, vč.recyklace</t>
  </si>
  <si>
    <t xml:space="preserve">741.04</t>
  </si>
  <si>
    <t xml:space="preserve">Vypínač 4p, 32A, 12,5kA EATON IS-32/4</t>
  </si>
  <si>
    <t xml:space="preserve">741.05</t>
  </si>
  <si>
    <t xml:space="preserve">Rámeček dvojnásobný bílý, vodorovný ABB Tango 3901A-B20B</t>
  </si>
  <si>
    <t xml:space="preserve">741.06</t>
  </si>
  <si>
    <t xml:space="preserve">Kabelová lišta 15x30 mm , bílá</t>
  </si>
  <si>
    <t xml:space="preserve">741.07</t>
  </si>
  <si>
    <t xml:space="preserve">Zásuvka jedn. s clonkami, bílá, bezšroubová ABB Tango 5519A-A02357B</t>
  </si>
  <si>
    <t xml:space="preserve">741.08</t>
  </si>
  <si>
    <t xml:space="preserve">Kabel instalační PVC, Cu jádro CYKY-J 3x2,5</t>
  </si>
  <si>
    <t xml:space="preserve">741.09</t>
  </si>
  <si>
    <t xml:space="preserve">Příslušenství -  krabicové svorky, popisky, izolační pásky, lišty…</t>
  </si>
  <si>
    <t xml:space="preserve">741.10</t>
  </si>
  <si>
    <t xml:space="preserve">Montážní práce elektro (bez zednických prací)</t>
  </si>
  <si>
    <t xml:space="preserve">741.11</t>
  </si>
  <si>
    <t xml:space="preserve">Revize elektro</t>
  </si>
  <si>
    <t xml:space="preserve">-1491736281</t>
  </si>
  <si>
    <t xml:space="preserve">763</t>
  </si>
  <si>
    <t xml:space="preserve">Konstrukce suché výstavby</t>
  </si>
  <si>
    <t xml:space="preserve">763135101</t>
  </si>
  <si>
    <t xml:space="preserve">Montáž kazetového podhledu, kazety 600/600 mm, na zavěšenou konstrukci</t>
  </si>
  <si>
    <t xml:space="preserve">214778012</t>
  </si>
  <si>
    <t xml:space="preserve">59030570</t>
  </si>
  <si>
    <t xml:space="preserve">Podhled kazetový bezděrování kazety 600/600 mm tl. 10 mm</t>
  </si>
  <si>
    <t xml:space="preserve">763.01</t>
  </si>
  <si>
    <t xml:space="preserve">D+M dělící posuvná stěna </t>
  </si>
  <si>
    <t xml:space="preserve">998763403</t>
  </si>
  <si>
    <t xml:space="preserve">Přesun hmot pro sádrokartonové konstrukce v obj. v přes 12 do 24 m</t>
  </si>
  <si>
    <t xml:space="preserve">%</t>
  </si>
  <si>
    <t xml:space="preserve">-1313270264</t>
  </si>
  <si>
    <t xml:space="preserve">776</t>
  </si>
  <si>
    <t xml:space="preserve">Podlahy povlakové</t>
  </si>
  <si>
    <t xml:space="preserve">776111310</t>
  </si>
  <si>
    <t xml:space="preserve">Demontáž stávající podlahové krytiny z PVC včetně lišt lepených do suti</t>
  </si>
  <si>
    <t xml:space="preserve">776111311</t>
  </si>
  <si>
    <t xml:space="preserve">Vysátí podkladu povlakových podlah</t>
  </si>
  <si>
    <t xml:space="preserve">-891476237</t>
  </si>
  <si>
    <t xml:space="preserve">776111312</t>
  </si>
  <si>
    <t xml:space="preserve">Vyrovnání povrchu vylitím nivelační hmotou</t>
  </si>
  <si>
    <t xml:space="preserve">776121112</t>
  </si>
  <si>
    <t xml:space="preserve">Vodou ředitelná penetrace savého podkladu povlakových podlah</t>
  </si>
  <si>
    <t xml:space="preserve">2033971803</t>
  </si>
  <si>
    <t xml:space="preserve">776221111</t>
  </si>
  <si>
    <t xml:space="preserve">Lepení pásů z PVC standardním lepidlem</t>
  </si>
  <si>
    <t xml:space="preserve">-1827115980</t>
  </si>
  <si>
    <t xml:space="preserve">28412245</t>
  </si>
  <si>
    <t xml:space="preserve">krytina podlahová heterogenní š 1,5m tl 2mm</t>
  </si>
  <si>
    <t xml:space="preserve">1472928282</t>
  </si>
  <si>
    <t xml:space="preserve">776411111</t>
  </si>
  <si>
    <t xml:space="preserve">Montáž obvodových soklíků výšky do 80 mm</t>
  </si>
  <si>
    <t xml:space="preserve">VV</t>
  </si>
  <si>
    <t xml:space="preserve">28411009</t>
  </si>
  <si>
    <t xml:space="preserve">lišta soklová PVC 18x80mm</t>
  </si>
  <si>
    <t xml:space="preserve">923841648</t>
  </si>
  <si>
    <t xml:space="preserve">998776203</t>
  </si>
  <si>
    <t xml:space="preserve">Přesun hmot pro podlahy povlakové v objektech v přes 12 do 24 m</t>
  </si>
  <si>
    <t xml:space="preserve">784</t>
  </si>
  <si>
    <t xml:space="preserve">Dokončovací práce - malby a tapety</t>
  </si>
  <si>
    <t xml:space="preserve">784121001</t>
  </si>
  <si>
    <t xml:space="preserve">Oškrabání malby v mísnostech v do 3,80 m</t>
  </si>
  <si>
    <t xml:space="preserve">784.01</t>
  </si>
  <si>
    <t xml:space="preserve">Demontáž stávájícího nábytku</t>
  </si>
  <si>
    <t xml:space="preserve">CS ÚRS 2022 01</t>
  </si>
  <si>
    <t xml:space="preserve">784181101</t>
  </si>
  <si>
    <t xml:space="preserve">Základní akrylátová jednonásobná bezbarvá penetrace podkladu v místnostech v do 3,80 m – stěny</t>
  </si>
  <si>
    <t xml:space="preserve">-1374142973</t>
  </si>
  <si>
    <t xml:space="preserve">784211101</t>
  </si>
  <si>
    <t xml:space="preserve">Dvojnásobné bílé malby ze směsí za mokra výborně oděruvzdorných v místnostech v do 3,80 m – stěny</t>
  </si>
  <si>
    <t xml:space="preserve">1467401005</t>
  </si>
</sst>
</file>

<file path=xl/styles.xml><?xml version="1.0" encoding="utf-8"?>
<styleSheet xmlns="http://schemas.openxmlformats.org/spreadsheetml/2006/main">
  <numFmts count="10">
    <numFmt numFmtId="164" formatCode="General"/>
    <numFmt numFmtId="165" formatCode="d/m/yyyy"/>
    <numFmt numFmtId="166" formatCode="#,##0.00"/>
    <numFmt numFmtId="167" formatCode="#,##0.00%"/>
    <numFmt numFmtId="168" formatCode="General"/>
    <numFmt numFmtId="169" formatCode="dd\.mm\.yyyy"/>
    <numFmt numFmtId="170" formatCode="#,##0.00000"/>
    <numFmt numFmtId="171" formatCode="@"/>
    <numFmt numFmtId="172" formatCode="#,##0.000"/>
    <numFmt numFmtId="173" formatCode="0.000"/>
  </numFmts>
  <fonts count="42">
    <font>
      <sz val="8"/>
      <name val="Arial CE"/>
      <family val="2"/>
      <charset val="1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8"/>
      <color rgb="FFFFFFFF"/>
      <name val="Arial CE"/>
      <family val="0"/>
      <charset val="1"/>
    </font>
    <font>
      <sz val="8"/>
      <color rgb="FF3366FF"/>
      <name val="Arial CE"/>
      <family val="0"/>
      <charset val="1"/>
    </font>
    <font>
      <b val="true"/>
      <sz val="14"/>
      <name val="Arial CE"/>
      <family val="0"/>
      <charset val="1"/>
    </font>
    <font>
      <sz val="10"/>
      <color rgb="FF969696"/>
      <name val="Arial CE"/>
      <family val="0"/>
      <charset val="1"/>
    </font>
    <font>
      <sz val="10"/>
      <name val="Arial CE"/>
      <family val="0"/>
      <charset val="1"/>
    </font>
    <font>
      <b val="true"/>
      <sz val="11"/>
      <name val="Arial CE"/>
      <family val="0"/>
      <charset val="1"/>
    </font>
    <font>
      <sz val="10.5"/>
      <name val="Arial CE"/>
      <family val="2"/>
      <charset val="1"/>
    </font>
    <font>
      <b val="true"/>
      <sz val="10"/>
      <name val="Arial CE"/>
      <family val="0"/>
      <charset val="1"/>
    </font>
    <font>
      <b val="true"/>
      <sz val="10"/>
      <color rgb="FF969696"/>
      <name val="Arial CE"/>
      <family val="0"/>
      <charset val="1"/>
    </font>
    <font>
      <b val="true"/>
      <sz val="12"/>
      <name val="Arial CE"/>
      <family val="0"/>
      <charset val="1"/>
    </font>
    <font>
      <b val="true"/>
      <sz val="10"/>
      <color rgb="FF464646"/>
      <name val="Arial CE"/>
      <family val="0"/>
      <charset val="1"/>
    </font>
    <font>
      <sz val="12"/>
      <color rgb="FF969696"/>
      <name val="Arial CE"/>
      <family val="0"/>
      <charset val="1"/>
    </font>
    <font>
      <sz val="9"/>
      <name val="Arial CE"/>
      <family val="0"/>
      <charset val="1"/>
    </font>
    <font>
      <sz val="9"/>
      <color rgb="FF969696"/>
      <name val="Arial CE"/>
      <family val="0"/>
      <charset val="1"/>
    </font>
    <font>
      <b val="true"/>
      <sz val="12"/>
      <color rgb="FF960000"/>
      <name val="Arial CE"/>
      <family val="0"/>
      <charset val="1"/>
    </font>
    <font>
      <sz val="12"/>
      <name val="Arial CE"/>
      <family val="0"/>
      <charset val="1"/>
    </font>
    <font>
      <u val="single"/>
      <sz val="11"/>
      <color rgb="FF0000FF"/>
      <name val="Calibri"/>
      <family val="0"/>
      <charset val="1"/>
    </font>
    <font>
      <sz val="18"/>
      <color rgb="FF0000FF"/>
      <name val="Wingdings 2"/>
      <family val="0"/>
      <charset val="1"/>
    </font>
    <font>
      <sz val="11"/>
      <name val="Arial CE"/>
      <family val="0"/>
      <charset val="1"/>
    </font>
    <font>
      <b val="true"/>
      <sz val="11"/>
      <color rgb="FF003366"/>
      <name val="Arial CE"/>
      <family val="0"/>
      <charset val="1"/>
    </font>
    <font>
      <sz val="11"/>
      <color rgb="FF003366"/>
      <name val="Arial CE"/>
      <family val="0"/>
      <charset val="1"/>
    </font>
    <font>
      <sz val="11"/>
      <color rgb="FF969696"/>
      <name val="Arial CE"/>
      <family val="0"/>
      <charset val="1"/>
    </font>
    <font>
      <sz val="10"/>
      <color rgb="FF3366FF"/>
      <name val="Arial CE"/>
      <family val="0"/>
      <charset val="1"/>
    </font>
    <font>
      <sz val="8"/>
      <color rgb="FF969696"/>
      <name val="Arial CE"/>
      <family val="0"/>
      <charset val="1"/>
    </font>
    <font>
      <b val="true"/>
      <sz val="12"/>
      <color rgb="FF800000"/>
      <name val="Arial CE"/>
      <family val="0"/>
      <charset val="1"/>
    </font>
    <font>
      <b val="true"/>
      <sz val="12"/>
      <color rgb="FF003366"/>
      <name val="Arial CE"/>
      <family val="0"/>
      <charset val="1"/>
    </font>
    <font>
      <sz val="10"/>
      <color rgb="FF003366"/>
      <name val="Arial CE"/>
      <family val="0"/>
      <charset val="1"/>
    </font>
    <font>
      <sz val="8"/>
      <color rgb="FF960000"/>
      <name val="Arial CE"/>
      <family val="0"/>
      <charset val="1"/>
    </font>
    <font>
      <b val="true"/>
      <sz val="8"/>
      <name val="Arial CE"/>
      <family val="0"/>
      <charset val="1"/>
    </font>
    <font>
      <b val="true"/>
      <sz val="8"/>
      <color rgb="FF003366"/>
      <name val="Arial CE"/>
      <family val="0"/>
      <charset val="1"/>
    </font>
    <font>
      <sz val="8"/>
      <color rgb="FF003366"/>
      <name val="Arial CE"/>
      <family val="0"/>
      <charset val="1"/>
    </font>
    <font>
      <i val="true"/>
      <sz val="9"/>
      <color rgb="FF0000FF"/>
      <name val="Arial CE"/>
      <family val="0"/>
      <charset val="1"/>
    </font>
    <font>
      <sz val="11"/>
      <name val="Calibri"/>
      <family val="2"/>
      <charset val="1"/>
    </font>
    <font>
      <sz val="10"/>
      <name val="Calibri"/>
      <family val="2"/>
      <charset val="1"/>
    </font>
    <font>
      <sz val="11"/>
      <color rgb="FF000000"/>
      <name val="Calibri"/>
      <family val="2"/>
      <charset val="1"/>
    </font>
    <font>
      <sz val="10"/>
      <color rgb="FF000000"/>
      <name val="Calibri"/>
      <family val="2"/>
      <charset val="1"/>
    </font>
    <font>
      <sz val="10"/>
      <color rgb="FF003366"/>
      <name val="Calibri"/>
      <family val="2"/>
      <charset val="1"/>
    </font>
    <font>
      <sz val="8"/>
      <color rgb="FF505050"/>
      <name val="Arial CE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C0C0C0"/>
        <bgColor rgb="FFBEBEBE"/>
      </patternFill>
    </fill>
    <fill>
      <patternFill patternType="solid">
        <fgColor rgb="FFBEBEBE"/>
        <bgColor rgb="FFC0C0C0"/>
      </patternFill>
    </fill>
    <fill>
      <patternFill patternType="solid">
        <fgColor rgb="FFD2D2D2"/>
        <bgColor rgb="FFC0C0C0"/>
      </patternFill>
    </fill>
    <fill>
      <patternFill patternType="solid">
        <fgColor rgb="FFFFFF00"/>
        <bgColor rgb="FFFFFF00"/>
      </patternFill>
    </fill>
  </fills>
  <borders count="22">
    <border diagonalUp="false" diagonalDown="false">
      <left/>
      <right/>
      <top/>
      <bottom/>
      <diagonal/>
    </border>
    <border diagonalUp="false" diagonalDown="false">
      <left style="thin"/>
      <right/>
      <top style="thin"/>
      <bottom/>
      <diagonal/>
    </border>
    <border diagonalUp="false" diagonalDown="false">
      <left/>
      <right/>
      <top style="thin"/>
      <bottom/>
      <diagonal/>
    </border>
    <border diagonalUp="false" diagonalDown="false">
      <left style="thin"/>
      <right/>
      <top/>
      <bottom/>
      <diagonal/>
    </border>
    <border diagonalUp="false" diagonalDown="false">
      <left/>
      <right/>
      <top style="hair"/>
      <bottom/>
      <diagonal/>
    </border>
    <border diagonalUp="false" diagonalDown="false">
      <left/>
      <right/>
      <top/>
      <bottom style="hair"/>
      <diagonal/>
    </border>
    <border diagonalUp="false" diagonalDown="false">
      <left style="hair"/>
      <right/>
      <top style="hair"/>
      <bottom style="hair"/>
      <diagonal/>
    </border>
    <border diagonalUp="false" diagonalDown="false">
      <left/>
      <right/>
      <top style="hair"/>
      <bottom style="hair"/>
      <diagonal/>
    </border>
    <border diagonalUp="false" diagonalDown="false">
      <left/>
      <right style="hair"/>
      <top style="hair"/>
      <bottom style="hair"/>
      <diagonal/>
    </border>
    <border diagonalUp="false" diagonalDown="false">
      <left style="thin"/>
      <right/>
      <top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 style="hair">
        <color rgb="FF969696"/>
      </left>
      <right/>
      <top style="hair">
        <color rgb="FF969696"/>
      </top>
      <bottom/>
      <diagonal/>
    </border>
    <border diagonalUp="false" diagonalDown="false">
      <left/>
      <right/>
      <top style="hair">
        <color rgb="FF969696"/>
      </top>
      <bottom/>
      <diagonal/>
    </border>
    <border diagonalUp="false" diagonalDown="false">
      <left/>
      <right style="hair">
        <color rgb="FF969696"/>
      </right>
      <top style="hair">
        <color rgb="FF969696"/>
      </top>
      <bottom/>
      <diagonal/>
    </border>
    <border diagonalUp="false" diagonalDown="false">
      <left/>
      <right style="hair">
        <color rgb="FF969696"/>
      </right>
      <top/>
      <bottom/>
      <diagonal/>
    </border>
    <border diagonalUp="false" diagonalDown="false">
      <left style="hair">
        <color rgb="FF969696"/>
      </left>
      <right/>
      <top style="hair">
        <color rgb="FF969696"/>
      </top>
      <bottom style="hair">
        <color rgb="FF969696"/>
      </bottom>
      <diagonal/>
    </border>
    <border diagonalUp="false" diagonalDown="false">
      <left/>
      <right/>
      <top style="hair">
        <color rgb="FF969696"/>
      </top>
      <bottom style="hair">
        <color rgb="FF969696"/>
      </bottom>
      <diagonal/>
    </border>
    <border diagonalUp="false" diagonalDown="false">
      <left/>
      <right style="hair">
        <color rgb="FF969696"/>
      </right>
      <top style="hair">
        <color rgb="FF969696"/>
      </top>
      <bottom style="hair">
        <color rgb="FF969696"/>
      </bottom>
      <diagonal/>
    </border>
    <border diagonalUp="false" diagonalDown="false">
      <left style="hair">
        <color rgb="FF969696"/>
      </left>
      <right/>
      <top/>
      <bottom/>
      <diagonal/>
    </border>
    <border diagonalUp="false" diagonalDown="false">
      <left/>
      <right/>
      <top/>
      <bottom style="hair">
        <color rgb="FF969696"/>
      </bottom>
      <diagonal/>
    </border>
    <border diagonalUp="false" diagonalDown="false"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  <border diagonalUp="false" diagonalDown="false">
      <left style="hair"/>
      <right style="hair"/>
      <top style="hair"/>
      <bottom style="hair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20" fillId="0" borderId="0" applyFont="true" applyBorder="false" applyAlignment="true" applyProtection="false">
      <alignment horizontal="general" vertical="bottom" textRotation="0" wrapText="false" indent="0" shrinkToFit="false"/>
    </xf>
  </cellStyleXfs>
  <cellXfs count="18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5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9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5" fontId="8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0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8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0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3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1" fillId="0" borderId="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5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11" fillId="0" borderId="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7" fontId="7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12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3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3" fillId="3" borderId="6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3" borderId="7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3" fillId="3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3" borderId="7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13" fillId="3" borderId="8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4" fillId="0" borderId="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4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9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10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2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8" fillId="0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9" fillId="0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9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8" fontId="11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9" fontId="8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8" fontId="8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5" fillId="0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2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13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14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6" fillId="4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4" borderId="7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6" fillId="4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4" borderId="7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6" fillId="4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0" borderId="1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0" borderId="1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0" borderId="1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1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3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3" fillId="0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8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8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6" fontId="18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8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15" fillId="0" borderId="18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15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70" fontId="15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6" fontId="15" fillId="0" borderId="1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3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9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21" fillId="0" borderId="0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2" fillId="0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3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23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6" fontId="24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25" fillId="0" borderId="18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25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70" fontId="25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6" fontId="25" fillId="0" borderId="1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2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22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26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8" fontId="7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9" fontId="8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8" fontId="8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0" fillId="0" borderId="3" xfId="0" applyFont="fals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6" fontId="18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27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6" fontId="7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7" fontId="7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0" fillId="4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3" fillId="4" borderId="6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3" fillId="4" borderId="7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3" fillId="4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3" fillId="4" borderId="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4" borderId="8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8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16" fillId="4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6" fillId="4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28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29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29" fillId="0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9" fillId="0" borderId="19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9" fillId="0" borderId="1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29" fillId="0" borderId="1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30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30" fillId="0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30" fillId="0" borderId="19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30" fillId="0" borderId="1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30" fillId="0" borderId="1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3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4" borderId="1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4" borderId="1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4" borderId="1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31" fillId="0" borderId="1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31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32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3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33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33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29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6" fontId="2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33" fillId="0" borderId="1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3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33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33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6" fontId="33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3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34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3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30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6" fontId="3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34" fillId="0" borderId="1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3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34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3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6" fontId="3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6" fillId="0" borderId="20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71" fontId="16" fillId="0" borderId="20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16" fillId="0" borderId="20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16" fillId="0" borderId="20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72" fontId="16" fillId="0" borderId="20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6" fontId="16" fillId="5" borderId="20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6" fontId="16" fillId="0" borderId="20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4" fontId="0" fillId="0" borderId="3" xfId="0" applyFont="false" applyBorder="true" applyAlignment="true" applyProtection="true">
      <alignment horizontal="general" vertical="center" textRotation="0" wrapText="false" indent="0" shrinkToFit="false"/>
      <protection locked="false" hidden="false"/>
    </xf>
    <xf numFmtId="164" fontId="17" fillId="0" borderId="18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7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70" fontId="17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70" fontId="17" fillId="0" borderId="1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6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6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35" fillId="0" borderId="20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71" fontId="35" fillId="0" borderId="20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35" fillId="0" borderId="20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35" fillId="0" borderId="20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72" fontId="35" fillId="0" borderId="20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6" fontId="35" fillId="5" borderId="20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6" fontId="35" fillId="0" borderId="20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4" fontId="36" fillId="0" borderId="20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37" fillId="0" borderId="20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72" fontId="37" fillId="0" borderId="20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6" fontId="37" fillId="5" borderId="20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6" fontId="37" fillId="0" borderId="20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4" fontId="38" fillId="0" borderId="7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37" fillId="0" borderId="2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3" fontId="39" fillId="0" borderId="7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3" fontId="37" fillId="0" borderId="7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39" fillId="0" borderId="2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4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1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41" fillId="0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1" fillId="0" borderId="18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1" fillId="0" borderId="1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1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*unknown*" xfId="20" builtinId="8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2D2D2"/>
      <rgbColor rgb="FF000080"/>
      <rgbColor rgb="FFFF00FF"/>
      <rgbColor rgb="FFFFFF00"/>
      <rgbColor rgb="FF00FFFF"/>
      <rgbColor rgb="FF800080"/>
      <rgbColor rgb="FF960000"/>
      <rgbColor rgb="FF008080"/>
      <rgbColor rgb="FF0000FF"/>
      <rgbColor rgb="FF00CCFF"/>
      <rgbColor rgb="FFCCFFFF"/>
      <rgbColor rgb="FFCCFFCC"/>
      <rgbColor rgb="FFFFFF99"/>
      <rgbColor rgb="FFBEBEBE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05050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464646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hyperlink" Target="http://www.pro-rozpocty.cz/software-a-data/kros-4-ocenovani-a-rizeni-stavebni-vyroby/" TargetMode="External"/><Relationship Id="rId2" Type="http://schemas.openxmlformats.org/officeDocument/2006/relationships/image" Target="../media/image1.pn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hyperlink" Target="http://www.pro-rozpocty.cz/software-a-data/kros-4-ocenovani-a-rizeni-stavebni-vyroby/" TargetMode="External"/><Relationship Id="rId2" Type="http://schemas.openxmlformats.org/officeDocument/2006/relationships/image" Target="../media/image2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0</xdr:col>
      <xdr:colOff>0</xdr:colOff>
      <xdr:row>0</xdr:row>
      <xdr:rowOff>0</xdr:rowOff>
    </xdr:from>
    <xdr:to>
      <xdr:col>0</xdr:col>
      <xdr:colOff>279000</xdr:colOff>
      <xdr:row>1</xdr:row>
      <xdr:rowOff>150840</xdr:rowOff>
    </xdr:to>
    <xdr:pic>
      <xdr:nvPicPr>
        <xdr:cNvPr id="0" name="Picture 1" descr="">
          <a:hlinkClick r:id="rId1"/>
        </xdr:cNvPr>
        <xdr:cNvPicPr/>
      </xdr:nvPicPr>
      <xdr:blipFill>
        <a:blip r:embed="rId2"/>
        <a:stretch/>
      </xdr:blipFill>
      <xdr:spPr>
        <a:xfrm>
          <a:off x="0" y="0"/>
          <a:ext cx="279000" cy="2934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0</xdr:col>
      <xdr:colOff>0</xdr:colOff>
      <xdr:row>0</xdr:row>
      <xdr:rowOff>0</xdr:rowOff>
    </xdr:from>
    <xdr:to>
      <xdr:col>0</xdr:col>
      <xdr:colOff>279000</xdr:colOff>
      <xdr:row>1</xdr:row>
      <xdr:rowOff>153000</xdr:rowOff>
    </xdr:to>
    <xdr:pic>
      <xdr:nvPicPr>
        <xdr:cNvPr id="1" name="Picture 1_1" descr="">
          <a:hlinkClick r:id="rId1"/>
        </xdr:cNvPr>
        <xdr:cNvPicPr/>
      </xdr:nvPicPr>
      <xdr:blipFill>
        <a:blip r:embed="rId2"/>
        <a:stretch/>
      </xdr:blipFill>
      <xdr:spPr>
        <a:xfrm>
          <a:off x="0" y="0"/>
          <a:ext cx="279000" cy="295560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CL96"/>
  <sheetViews>
    <sheetView showFormulas="false" showGridLines="false" showRowColHeaders="true" showZeros="true" rightToLeft="false" tabSelected="true" showOutlineSymbols="true" defaultGridColor="true" view="normal" topLeftCell="B1" colorId="64" zoomScale="100" zoomScaleNormal="100" zoomScalePageLayoutView="100" workbookViewId="0">
      <selection pane="topLeft" activeCell="AP96" activeCellId="0" sqref="AP96"/>
    </sheetView>
  </sheetViews>
  <sheetFormatPr defaultColWidth="8.66796875" defaultRowHeight="11.25" zeroHeight="false" outlineLevelRow="0" outlineLevelCol="0"/>
  <cols>
    <col collapsed="false" customWidth="true" hidden="false" outlineLevel="0" max="1" min="1" style="0" width="8.34"/>
    <col collapsed="false" customWidth="true" hidden="false" outlineLevel="0" max="2" min="2" style="0" width="1.66"/>
    <col collapsed="false" customWidth="true" hidden="false" outlineLevel="0" max="3" min="3" style="0" width="4.17"/>
    <col collapsed="false" customWidth="true" hidden="false" outlineLevel="0" max="33" min="4" style="0" width="2.66"/>
    <col collapsed="false" customWidth="true" hidden="false" outlineLevel="0" max="34" min="34" style="0" width="3.34"/>
    <col collapsed="false" customWidth="true" hidden="false" outlineLevel="0" max="35" min="35" style="0" width="31.66"/>
    <col collapsed="false" customWidth="true" hidden="false" outlineLevel="0" max="37" min="36" style="0" width="2.5"/>
    <col collapsed="false" customWidth="true" hidden="false" outlineLevel="0" max="38" min="38" style="0" width="8.34"/>
    <col collapsed="false" customWidth="true" hidden="false" outlineLevel="0" max="39" min="39" style="0" width="3.34"/>
    <col collapsed="false" customWidth="true" hidden="false" outlineLevel="0" max="40" min="40" style="0" width="13.34"/>
    <col collapsed="false" customWidth="true" hidden="false" outlineLevel="0" max="41" min="41" style="0" width="7.5"/>
    <col collapsed="false" customWidth="true" hidden="false" outlineLevel="0" max="42" min="42" style="0" width="6.17"/>
    <col collapsed="false" customWidth="true" hidden="false" outlineLevel="0" max="43" min="43" style="0" width="13.66"/>
    <col collapsed="false" customWidth="true" hidden="true" outlineLevel="0" max="46" min="44" style="0" width="25.83"/>
    <col collapsed="false" customWidth="true" hidden="true" outlineLevel="0" max="48" min="47" style="0" width="21.66"/>
    <col collapsed="false" customWidth="true" hidden="true" outlineLevel="0" max="50" min="49" style="0" width="25"/>
    <col collapsed="false" customWidth="true" hidden="true" outlineLevel="0" max="51" min="51" style="0" width="21.66"/>
    <col collapsed="false" customWidth="true" hidden="true" outlineLevel="0" max="52" min="52" style="0" width="19.17"/>
    <col collapsed="false" customWidth="true" hidden="true" outlineLevel="0" max="53" min="53" style="0" width="25"/>
    <col collapsed="false" customWidth="true" hidden="true" outlineLevel="0" max="54" min="54" style="0" width="21.66"/>
    <col collapsed="false" customWidth="true" hidden="true" outlineLevel="0" max="55" min="55" style="0" width="19.17"/>
    <col collapsed="false" customWidth="true" hidden="false" outlineLevel="0" max="56" min="56" style="0" width="66.5"/>
    <col collapsed="false" customWidth="true" hidden="true" outlineLevel="0" max="90" min="70" style="0" width="9.34"/>
    <col collapsed="false" customWidth="true" hidden="false" outlineLevel="0" max="1024" min="1024" style="0" width="14.5"/>
  </cols>
  <sheetData>
    <row r="1" customFormat="false" ht="11.25" hidden="false" customHeight="false" outlineLevel="0" collapsed="false">
      <c r="A1" s="1" t="s">
        <v>0</v>
      </c>
      <c r="AY1" s="1"/>
      <c r="AZ1" s="1" t="s">
        <v>1</v>
      </c>
      <c r="BA1" s="1"/>
      <c r="BS1" s="1" t="s">
        <v>2</v>
      </c>
      <c r="BT1" s="1" t="s">
        <v>2</v>
      </c>
      <c r="BU1" s="1" t="s">
        <v>3</v>
      </c>
    </row>
    <row r="2" customFormat="false" ht="36.95" hidden="false" customHeight="true" outlineLevel="0" collapsed="false">
      <c r="AQ2" s="2" t="s">
        <v>4</v>
      </c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R2" s="3" t="s">
        <v>5</v>
      </c>
      <c r="BS2" s="3" t="s">
        <v>6</v>
      </c>
    </row>
    <row r="3" customFormat="false" ht="6.95" hidden="false" customHeight="true" outlineLevel="0" collapsed="false"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6"/>
      <c r="BR3" s="3" t="s">
        <v>5</v>
      </c>
      <c r="BS3" s="3" t="s">
        <v>7</v>
      </c>
    </row>
    <row r="4" customFormat="false" ht="24.95" hidden="false" customHeight="true" outlineLevel="0" collapsed="false">
      <c r="B4" s="6"/>
      <c r="D4" s="7" t="s">
        <v>8</v>
      </c>
      <c r="AQ4" s="6"/>
      <c r="AR4" s="8" t="s">
        <v>9</v>
      </c>
      <c r="BR4" s="3" t="s">
        <v>10</v>
      </c>
    </row>
    <row r="5" customFormat="false" ht="12" hidden="false" customHeight="true" outlineLevel="0" collapsed="false">
      <c r="B5" s="6"/>
      <c r="D5" s="9" t="s">
        <v>11</v>
      </c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Q5" s="6"/>
      <c r="BR5" s="3" t="s">
        <v>5</v>
      </c>
    </row>
    <row r="6" customFormat="false" ht="36.95" hidden="false" customHeight="true" outlineLevel="0" collapsed="false">
      <c r="B6" s="6"/>
      <c r="D6" s="11" t="s">
        <v>12</v>
      </c>
      <c r="E6" s="3"/>
      <c r="F6" s="3"/>
      <c r="G6" s="3"/>
      <c r="H6" s="3"/>
      <c r="I6" s="3"/>
      <c r="J6" s="3"/>
      <c r="K6" s="12" t="s">
        <v>13</v>
      </c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Q6" s="6"/>
      <c r="BR6" s="3" t="s">
        <v>5</v>
      </c>
    </row>
    <row r="7" customFormat="false" ht="12" hidden="false" customHeight="true" outlineLevel="0" collapsed="false">
      <c r="B7" s="6"/>
      <c r="D7" s="13" t="s">
        <v>14</v>
      </c>
      <c r="K7" s="14"/>
      <c r="AK7" s="13" t="s">
        <v>15</v>
      </c>
      <c r="AN7" s="14"/>
      <c r="AQ7" s="6"/>
      <c r="BR7" s="3" t="s">
        <v>5</v>
      </c>
    </row>
    <row r="8" customFormat="false" ht="12" hidden="false" customHeight="true" outlineLevel="0" collapsed="false">
      <c r="B8" s="6"/>
      <c r="D8" s="13" t="s">
        <v>16</v>
      </c>
      <c r="K8" s="14" t="s">
        <v>17</v>
      </c>
      <c r="AK8" s="13" t="s">
        <v>18</v>
      </c>
      <c r="AN8" s="15" t="n">
        <v>46062</v>
      </c>
      <c r="AQ8" s="6"/>
      <c r="BR8" s="3" t="s">
        <v>5</v>
      </c>
    </row>
    <row r="9" customFormat="false" ht="14.45" hidden="false" customHeight="true" outlineLevel="0" collapsed="false">
      <c r="B9" s="6"/>
      <c r="AQ9" s="6"/>
      <c r="BR9" s="3" t="s">
        <v>5</v>
      </c>
    </row>
    <row r="10" customFormat="false" ht="12" hidden="false" customHeight="true" outlineLevel="0" collapsed="false">
      <c r="B10" s="6"/>
      <c r="D10" s="13" t="s">
        <v>19</v>
      </c>
      <c r="AK10" s="13" t="s">
        <v>20</v>
      </c>
      <c r="AN10" s="14"/>
      <c r="AQ10" s="6"/>
      <c r="BR10" s="3" t="s">
        <v>5</v>
      </c>
    </row>
    <row r="11" customFormat="false" ht="18.4" hidden="false" customHeight="true" outlineLevel="0" collapsed="false">
      <c r="B11" s="6"/>
      <c r="E11" s="14" t="s">
        <v>17</v>
      </c>
      <c r="AK11" s="13" t="s">
        <v>21</v>
      </c>
      <c r="AN11" s="14"/>
      <c r="AQ11" s="6"/>
      <c r="BR11" s="3" t="s">
        <v>5</v>
      </c>
    </row>
    <row r="12" customFormat="false" ht="6.95" hidden="false" customHeight="true" outlineLevel="0" collapsed="false">
      <c r="B12" s="6"/>
      <c r="AQ12" s="6"/>
      <c r="BR12" s="3" t="s">
        <v>5</v>
      </c>
    </row>
    <row r="13" customFormat="false" ht="12" hidden="false" customHeight="true" outlineLevel="0" collapsed="false">
      <c r="B13" s="6"/>
      <c r="D13" s="13" t="s">
        <v>22</v>
      </c>
      <c r="AK13" s="13" t="s">
        <v>20</v>
      </c>
      <c r="AN13" s="14"/>
      <c r="AQ13" s="6"/>
      <c r="BR13" s="3" t="s">
        <v>5</v>
      </c>
    </row>
    <row r="14" customFormat="false" ht="12.75" hidden="false" customHeight="false" outlineLevel="0" collapsed="false">
      <c r="B14" s="6"/>
      <c r="E14" s="14" t="s">
        <v>17</v>
      </c>
      <c r="AK14" s="13" t="s">
        <v>21</v>
      </c>
      <c r="AN14" s="14"/>
      <c r="AQ14" s="6"/>
      <c r="BR14" s="3" t="s">
        <v>5</v>
      </c>
    </row>
    <row r="15" customFormat="false" ht="6.95" hidden="false" customHeight="true" outlineLevel="0" collapsed="false">
      <c r="B15" s="6"/>
      <c r="AQ15" s="6"/>
      <c r="BR15" s="3" t="s">
        <v>2</v>
      </c>
    </row>
    <row r="16" customFormat="false" ht="12" hidden="false" customHeight="true" outlineLevel="0" collapsed="false">
      <c r="B16" s="6"/>
      <c r="D16" s="13" t="s">
        <v>23</v>
      </c>
      <c r="AK16" s="13" t="s">
        <v>20</v>
      </c>
      <c r="AN16" s="14"/>
      <c r="AQ16" s="6"/>
      <c r="BR16" s="3" t="s">
        <v>2</v>
      </c>
    </row>
    <row r="17" customFormat="false" ht="18.4" hidden="false" customHeight="true" outlineLevel="0" collapsed="false">
      <c r="B17" s="6"/>
      <c r="E17" s="14" t="s">
        <v>17</v>
      </c>
      <c r="AK17" s="13" t="s">
        <v>21</v>
      </c>
      <c r="AN17" s="14"/>
      <c r="AQ17" s="6"/>
      <c r="BR17" s="3" t="s">
        <v>24</v>
      </c>
    </row>
    <row r="18" customFormat="false" ht="6.95" hidden="false" customHeight="true" outlineLevel="0" collapsed="false">
      <c r="B18" s="6"/>
      <c r="AQ18" s="6"/>
      <c r="BR18" s="3" t="s">
        <v>5</v>
      </c>
    </row>
    <row r="19" customFormat="false" ht="22.7" hidden="false" customHeight="true" outlineLevel="0" collapsed="false">
      <c r="B19" s="6"/>
      <c r="D19" s="9" t="s">
        <v>25</v>
      </c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K19" s="13" t="s">
        <v>20</v>
      </c>
      <c r="AN19" s="14"/>
      <c r="AQ19" s="6"/>
      <c r="BR19" s="3" t="s">
        <v>5</v>
      </c>
    </row>
    <row r="20" customFormat="false" ht="22.7" hidden="false" customHeight="true" outlineLevel="0" collapsed="false">
      <c r="B20" s="6"/>
      <c r="E20" s="14" t="s">
        <v>17</v>
      </c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K20" s="13" t="s">
        <v>21</v>
      </c>
      <c r="AN20" s="14"/>
      <c r="AQ20" s="6"/>
      <c r="BR20" s="3" t="s">
        <v>24</v>
      </c>
    </row>
    <row r="21" customFormat="false" ht="22.7" hidden="false" customHeight="true" outlineLevel="0" collapsed="false">
      <c r="B21" s="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Q21" s="6"/>
    </row>
    <row r="22" customFormat="false" ht="12" hidden="false" customHeight="true" outlineLevel="0" collapsed="false">
      <c r="B22" s="6"/>
      <c r="D22" s="13" t="s">
        <v>26</v>
      </c>
      <c r="AQ22" s="6"/>
    </row>
    <row r="23" customFormat="false" ht="16.5" hidden="false" customHeight="true" outlineLevel="0" collapsed="false">
      <c r="B23" s="6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Q23" s="6"/>
    </row>
    <row r="24" customFormat="false" ht="6.95" hidden="false" customHeight="true" outlineLevel="0" collapsed="false">
      <c r="B24" s="6"/>
      <c r="AQ24" s="6"/>
    </row>
    <row r="25" customFormat="false" ht="6.95" hidden="false" customHeight="true" outlineLevel="0" collapsed="false">
      <c r="B25" s="6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Q25" s="6"/>
    </row>
    <row r="26" s="19" customFormat="true" ht="25.9" hidden="false" customHeight="true" outlineLevel="0" collapsed="false">
      <c r="B26" s="20"/>
      <c r="D26" s="21" t="s">
        <v>27</v>
      </c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3" t="n">
        <f aca="false">ROUND(AG94,2)</f>
        <v>0</v>
      </c>
      <c r="AL26" s="23"/>
      <c r="AM26" s="23"/>
      <c r="AN26" s="23"/>
      <c r="AO26" s="23"/>
      <c r="AQ26" s="20"/>
    </row>
    <row r="27" s="19" customFormat="true" ht="6.95" hidden="false" customHeight="true" outlineLevel="0" collapsed="false">
      <c r="B27" s="20"/>
      <c r="AQ27" s="20"/>
    </row>
    <row r="28" s="19" customFormat="true" ht="12.75" hidden="false" customHeight="false" outlineLevel="0" collapsed="false">
      <c r="B28" s="20"/>
      <c r="L28" s="24" t="s">
        <v>28</v>
      </c>
      <c r="M28" s="24"/>
      <c r="N28" s="24"/>
      <c r="O28" s="24"/>
      <c r="P28" s="24"/>
      <c r="W28" s="24" t="s">
        <v>29</v>
      </c>
      <c r="X28" s="24"/>
      <c r="Y28" s="24"/>
      <c r="Z28" s="24"/>
      <c r="AA28" s="24"/>
      <c r="AB28" s="24"/>
      <c r="AC28" s="24"/>
      <c r="AD28" s="24"/>
      <c r="AE28" s="24"/>
      <c r="AK28" s="24" t="s">
        <v>30</v>
      </c>
      <c r="AL28" s="24"/>
      <c r="AM28" s="24"/>
      <c r="AN28" s="24"/>
      <c r="AO28" s="24"/>
      <c r="AQ28" s="20"/>
    </row>
    <row r="29" s="25" customFormat="true" ht="14.45" hidden="false" customHeight="true" outlineLevel="0" collapsed="false">
      <c r="B29" s="26"/>
      <c r="D29" s="13" t="s">
        <v>31</v>
      </c>
      <c r="F29" s="13" t="s">
        <v>32</v>
      </c>
      <c r="L29" s="27" t="n">
        <v>0.21</v>
      </c>
      <c r="M29" s="27"/>
      <c r="N29" s="27"/>
      <c r="O29" s="27"/>
      <c r="P29" s="27"/>
      <c r="W29" s="28" t="n">
        <f aca="false">AK26</f>
        <v>0</v>
      </c>
      <c r="X29" s="28"/>
      <c r="Y29" s="28"/>
      <c r="Z29" s="28"/>
      <c r="AA29" s="28"/>
      <c r="AB29" s="28"/>
      <c r="AC29" s="28"/>
      <c r="AD29" s="28"/>
      <c r="AE29" s="28"/>
      <c r="AK29" s="28" t="n">
        <f aca="false">W29*0.21</f>
        <v>0</v>
      </c>
      <c r="AL29" s="28"/>
      <c r="AM29" s="28"/>
      <c r="AN29" s="28"/>
      <c r="AO29" s="28"/>
      <c r="AQ29" s="26"/>
    </row>
    <row r="30" s="25" customFormat="true" ht="14.45" hidden="false" customHeight="true" outlineLevel="0" collapsed="false">
      <c r="B30" s="26"/>
      <c r="F30" s="13" t="s">
        <v>33</v>
      </c>
      <c r="L30" s="27" t="n">
        <v>0.15</v>
      </c>
      <c r="M30" s="27"/>
      <c r="N30" s="27"/>
      <c r="O30" s="27"/>
      <c r="P30" s="27"/>
      <c r="W30" s="28" t="n">
        <v>0</v>
      </c>
      <c r="X30" s="28"/>
      <c r="Y30" s="28"/>
      <c r="Z30" s="28"/>
      <c r="AA30" s="28"/>
      <c r="AB30" s="28"/>
      <c r="AC30" s="28"/>
      <c r="AD30" s="28"/>
      <c r="AE30" s="28"/>
      <c r="AK30" s="28" t="n">
        <v>0</v>
      </c>
      <c r="AL30" s="28"/>
      <c r="AM30" s="28"/>
      <c r="AN30" s="28"/>
      <c r="AO30" s="28"/>
      <c r="AQ30" s="26"/>
    </row>
    <row r="31" s="25" customFormat="true" ht="14.45" hidden="true" customHeight="true" outlineLevel="0" collapsed="false">
      <c r="B31" s="26"/>
      <c r="F31" s="13" t="s">
        <v>34</v>
      </c>
      <c r="L31" s="27" t="n">
        <v>0.21</v>
      </c>
      <c r="M31" s="27"/>
      <c r="N31" s="27"/>
      <c r="O31" s="27"/>
      <c r="P31" s="27"/>
      <c r="W31" s="28" t="e">
        <f aca="false">ROUND(BA94, 2)</f>
        <v>#REF!</v>
      </c>
      <c r="X31" s="28"/>
      <c r="Y31" s="28"/>
      <c r="Z31" s="28"/>
      <c r="AA31" s="28"/>
      <c r="AB31" s="28"/>
      <c r="AC31" s="28"/>
      <c r="AD31" s="28"/>
      <c r="AE31" s="28"/>
      <c r="AK31" s="28" t="n">
        <v>0</v>
      </c>
      <c r="AL31" s="28"/>
      <c r="AM31" s="28"/>
      <c r="AN31" s="28"/>
      <c r="AO31" s="28"/>
      <c r="AQ31" s="26"/>
    </row>
    <row r="32" s="25" customFormat="true" ht="14.45" hidden="true" customHeight="true" outlineLevel="0" collapsed="false">
      <c r="B32" s="26"/>
      <c r="F32" s="13" t="s">
        <v>35</v>
      </c>
      <c r="L32" s="27" t="n">
        <v>0.15</v>
      </c>
      <c r="M32" s="27"/>
      <c r="N32" s="27"/>
      <c r="O32" s="27"/>
      <c r="P32" s="27"/>
      <c r="W32" s="28" t="e">
        <f aca="false">ROUND(BB94, 2)</f>
        <v>#REF!</v>
      </c>
      <c r="X32" s="28"/>
      <c r="Y32" s="28"/>
      <c r="Z32" s="28"/>
      <c r="AA32" s="28"/>
      <c r="AB32" s="28"/>
      <c r="AC32" s="28"/>
      <c r="AD32" s="28"/>
      <c r="AE32" s="28"/>
      <c r="AK32" s="28" t="n">
        <v>0</v>
      </c>
      <c r="AL32" s="28"/>
      <c r="AM32" s="28"/>
      <c r="AN32" s="28"/>
      <c r="AO32" s="28"/>
      <c r="AQ32" s="26"/>
    </row>
    <row r="33" s="25" customFormat="true" ht="14.45" hidden="true" customHeight="true" outlineLevel="0" collapsed="false">
      <c r="B33" s="26"/>
      <c r="F33" s="13" t="s">
        <v>36</v>
      </c>
      <c r="L33" s="27" t="n">
        <v>0</v>
      </c>
      <c r="M33" s="27"/>
      <c r="N33" s="27"/>
      <c r="O33" s="27"/>
      <c r="P33" s="27"/>
      <c r="W33" s="28" t="e">
        <f aca="false">ROUND(BC94, 2)</f>
        <v>#REF!</v>
      </c>
      <c r="X33" s="28"/>
      <c r="Y33" s="28"/>
      <c r="Z33" s="28"/>
      <c r="AA33" s="28"/>
      <c r="AB33" s="28"/>
      <c r="AC33" s="28"/>
      <c r="AD33" s="28"/>
      <c r="AE33" s="28"/>
      <c r="AK33" s="28" t="n">
        <v>0</v>
      </c>
      <c r="AL33" s="28"/>
      <c r="AM33" s="28"/>
      <c r="AN33" s="28"/>
      <c r="AO33" s="28"/>
      <c r="AQ33" s="26"/>
    </row>
    <row r="34" s="19" customFormat="true" ht="6.95" hidden="false" customHeight="true" outlineLevel="0" collapsed="false">
      <c r="B34" s="20"/>
      <c r="AQ34" s="20"/>
    </row>
    <row r="35" s="19" customFormat="true" ht="25.9" hidden="false" customHeight="true" outlineLevel="0" collapsed="false">
      <c r="B35" s="20"/>
      <c r="C35" s="29"/>
      <c r="D35" s="30" t="s">
        <v>37</v>
      </c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2" t="s">
        <v>38</v>
      </c>
      <c r="U35" s="31"/>
      <c r="V35" s="31"/>
      <c r="W35" s="31"/>
      <c r="X35" s="33" t="s">
        <v>39</v>
      </c>
      <c r="Y35" s="33"/>
      <c r="Z35" s="33"/>
      <c r="AA35" s="33"/>
      <c r="AB35" s="33"/>
      <c r="AC35" s="31"/>
      <c r="AD35" s="31"/>
      <c r="AE35" s="31"/>
      <c r="AF35" s="31"/>
      <c r="AG35" s="31"/>
      <c r="AH35" s="31"/>
      <c r="AI35" s="31"/>
      <c r="AJ35" s="31"/>
      <c r="AK35" s="34" t="n">
        <f aca="false">W29+AK29</f>
        <v>0</v>
      </c>
      <c r="AL35" s="34"/>
      <c r="AM35" s="34"/>
      <c r="AN35" s="34"/>
      <c r="AO35" s="34"/>
      <c r="AP35" s="29"/>
      <c r="AQ35" s="20"/>
    </row>
    <row r="36" s="19" customFormat="true" ht="6.95" hidden="false" customHeight="true" outlineLevel="0" collapsed="false">
      <c r="B36" s="20"/>
      <c r="AQ36" s="20"/>
    </row>
    <row r="37" s="19" customFormat="true" ht="14.45" hidden="false" customHeight="true" outlineLevel="0" collapsed="false">
      <c r="B37" s="20"/>
      <c r="AQ37" s="20"/>
    </row>
    <row r="38" customFormat="false" ht="14.45" hidden="false" customHeight="true" outlineLevel="0" collapsed="false">
      <c r="B38" s="6"/>
      <c r="AQ38" s="6"/>
    </row>
    <row r="39" customFormat="false" ht="14.45" hidden="false" customHeight="true" outlineLevel="0" collapsed="false">
      <c r="B39" s="6"/>
      <c r="AQ39" s="6"/>
    </row>
    <row r="40" customFormat="false" ht="14.45" hidden="false" customHeight="true" outlineLevel="0" collapsed="false">
      <c r="B40" s="6"/>
      <c r="AQ40" s="6"/>
    </row>
    <row r="41" customFormat="false" ht="14.45" hidden="false" customHeight="true" outlineLevel="0" collapsed="false">
      <c r="B41" s="6"/>
      <c r="AQ41" s="6"/>
    </row>
    <row r="42" customFormat="false" ht="14.45" hidden="false" customHeight="true" outlineLevel="0" collapsed="false">
      <c r="B42" s="6"/>
      <c r="AQ42" s="6"/>
    </row>
    <row r="43" customFormat="false" ht="14.45" hidden="false" customHeight="true" outlineLevel="0" collapsed="false">
      <c r="B43" s="6"/>
      <c r="AQ43" s="6"/>
    </row>
    <row r="44" customFormat="false" ht="14.45" hidden="false" customHeight="true" outlineLevel="0" collapsed="false">
      <c r="B44" s="6"/>
      <c r="AQ44" s="6"/>
    </row>
    <row r="45" customFormat="false" ht="14.45" hidden="false" customHeight="true" outlineLevel="0" collapsed="false">
      <c r="B45" s="6"/>
      <c r="AQ45" s="6"/>
    </row>
    <row r="46" customFormat="false" ht="14.45" hidden="false" customHeight="true" outlineLevel="0" collapsed="false">
      <c r="B46" s="6"/>
      <c r="AQ46" s="6"/>
    </row>
    <row r="47" customFormat="false" ht="14.45" hidden="false" customHeight="true" outlineLevel="0" collapsed="false">
      <c r="B47" s="6"/>
      <c r="AQ47" s="6"/>
    </row>
    <row r="48" customFormat="false" ht="14.45" hidden="false" customHeight="true" outlineLevel="0" collapsed="false">
      <c r="B48" s="6"/>
      <c r="AQ48" s="6"/>
    </row>
    <row r="49" s="19" customFormat="true" ht="14.45" hidden="false" customHeight="true" outlineLevel="0" collapsed="false">
      <c r="B49" s="20"/>
      <c r="D49" s="35" t="s">
        <v>40</v>
      </c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  <c r="Z49" s="36"/>
      <c r="AA49" s="36"/>
      <c r="AB49" s="36"/>
      <c r="AC49" s="36"/>
      <c r="AD49" s="36"/>
      <c r="AE49" s="36"/>
      <c r="AF49" s="36"/>
      <c r="AG49" s="36"/>
      <c r="AH49" s="35" t="s">
        <v>41</v>
      </c>
      <c r="AI49" s="36"/>
      <c r="AJ49" s="36"/>
      <c r="AK49" s="36"/>
      <c r="AL49" s="36"/>
      <c r="AM49" s="36"/>
      <c r="AN49" s="36"/>
      <c r="AO49" s="36"/>
      <c r="AQ49" s="20"/>
    </row>
    <row r="50" customFormat="false" ht="11.25" hidden="false" customHeight="false" outlineLevel="0" collapsed="false">
      <c r="B50" s="6"/>
      <c r="AQ50" s="6"/>
    </row>
    <row r="51" customFormat="false" ht="11.25" hidden="false" customHeight="false" outlineLevel="0" collapsed="false">
      <c r="B51" s="6"/>
      <c r="AQ51" s="6"/>
    </row>
    <row r="52" customFormat="false" ht="11.25" hidden="false" customHeight="false" outlineLevel="0" collapsed="false">
      <c r="B52" s="6"/>
      <c r="AQ52" s="6"/>
    </row>
    <row r="53" customFormat="false" ht="11.25" hidden="false" customHeight="false" outlineLevel="0" collapsed="false">
      <c r="B53" s="6"/>
      <c r="AQ53" s="6"/>
    </row>
    <row r="54" customFormat="false" ht="11.25" hidden="false" customHeight="false" outlineLevel="0" collapsed="false">
      <c r="B54" s="6"/>
      <c r="AQ54" s="6"/>
    </row>
    <row r="55" customFormat="false" ht="11.25" hidden="false" customHeight="false" outlineLevel="0" collapsed="false">
      <c r="B55" s="6"/>
      <c r="AQ55" s="6"/>
    </row>
    <row r="56" customFormat="false" ht="11.25" hidden="false" customHeight="false" outlineLevel="0" collapsed="false">
      <c r="B56" s="6"/>
      <c r="AQ56" s="6"/>
    </row>
    <row r="57" customFormat="false" ht="11.25" hidden="false" customHeight="false" outlineLevel="0" collapsed="false">
      <c r="B57" s="6"/>
      <c r="AQ57" s="6"/>
    </row>
    <row r="58" customFormat="false" ht="11.25" hidden="false" customHeight="false" outlineLevel="0" collapsed="false">
      <c r="B58" s="6"/>
      <c r="AQ58" s="6"/>
    </row>
    <row r="59" customFormat="false" ht="11.25" hidden="false" customHeight="false" outlineLevel="0" collapsed="false">
      <c r="B59" s="6"/>
      <c r="AQ59" s="6"/>
    </row>
    <row r="60" s="19" customFormat="true" ht="12.75" hidden="false" customHeight="false" outlineLevel="0" collapsed="false">
      <c r="B60" s="20"/>
      <c r="D60" s="37" t="s">
        <v>42</v>
      </c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37" t="s">
        <v>43</v>
      </c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37" t="s">
        <v>42</v>
      </c>
      <c r="AI60" s="22"/>
      <c r="AJ60" s="22"/>
      <c r="AK60" s="22"/>
      <c r="AL60" s="22"/>
      <c r="AM60" s="37" t="s">
        <v>43</v>
      </c>
      <c r="AN60" s="22"/>
      <c r="AO60" s="22"/>
      <c r="AQ60" s="20"/>
    </row>
    <row r="61" customFormat="false" ht="11.25" hidden="false" customHeight="false" outlineLevel="0" collapsed="false">
      <c r="B61" s="6"/>
      <c r="AQ61" s="6"/>
    </row>
    <row r="62" customFormat="false" ht="11.25" hidden="false" customHeight="false" outlineLevel="0" collapsed="false">
      <c r="B62" s="6"/>
      <c r="AQ62" s="6"/>
    </row>
    <row r="63" customFormat="false" ht="11.25" hidden="false" customHeight="false" outlineLevel="0" collapsed="false">
      <c r="B63" s="6"/>
      <c r="AQ63" s="6"/>
    </row>
    <row r="64" s="19" customFormat="true" ht="12.75" hidden="false" customHeight="false" outlineLevel="0" collapsed="false">
      <c r="B64" s="20"/>
      <c r="D64" s="35" t="s">
        <v>44</v>
      </c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36"/>
      <c r="V64" s="36"/>
      <c r="W64" s="36"/>
      <c r="X64" s="36"/>
      <c r="Y64" s="36"/>
      <c r="Z64" s="36"/>
      <c r="AA64" s="36"/>
      <c r="AB64" s="36"/>
      <c r="AC64" s="36"/>
      <c r="AD64" s="36"/>
      <c r="AE64" s="36"/>
      <c r="AF64" s="36"/>
      <c r="AG64" s="36"/>
      <c r="AH64" s="35" t="s">
        <v>45</v>
      </c>
      <c r="AI64" s="36"/>
      <c r="AJ64" s="36"/>
      <c r="AK64" s="36"/>
      <c r="AL64" s="36"/>
      <c r="AM64" s="36"/>
      <c r="AN64" s="36"/>
      <c r="AO64" s="36"/>
      <c r="AQ64" s="20"/>
    </row>
    <row r="65" customFormat="false" ht="11.25" hidden="false" customHeight="false" outlineLevel="0" collapsed="false">
      <c r="B65" s="6"/>
      <c r="AQ65" s="6"/>
    </row>
    <row r="66" customFormat="false" ht="11.25" hidden="false" customHeight="false" outlineLevel="0" collapsed="false">
      <c r="B66" s="6"/>
      <c r="AQ66" s="6"/>
    </row>
    <row r="67" customFormat="false" ht="11.25" hidden="false" customHeight="false" outlineLevel="0" collapsed="false">
      <c r="B67" s="6"/>
      <c r="AQ67" s="6"/>
    </row>
    <row r="68" customFormat="false" ht="11.25" hidden="false" customHeight="false" outlineLevel="0" collapsed="false">
      <c r="B68" s="6"/>
      <c r="AQ68" s="6"/>
    </row>
    <row r="69" customFormat="false" ht="11.25" hidden="false" customHeight="false" outlineLevel="0" collapsed="false">
      <c r="B69" s="6"/>
      <c r="AQ69" s="6"/>
    </row>
    <row r="70" customFormat="false" ht="11.25" hidden="false" customHeight="false" outlineLevel="0" collapsed="false">
      <c r="B70" s="6"/>
      <c r="AQ70" s="6"/>
    </row>
    <row r="71" customFormat="false" ht="11.25" hidden="false" customHeight="false" outlineLevel="0" collapsed="false">
      <c r="B71" s="6"/>
      <c r="AQ71" s="6"/>
    </row>
    <row r="72" customFormat="false" ht="11.25" hidden="false" customHeight="false" outlineLevel="0" collapsed="false">
      <c r="B72" s="6"/>
      <c r="AQ72" s="6"/>
    </row>
    <row r="73" customFormat="false" ht="11.25" hidden="false" customHeight="false" outlineLevel="0" collapsed="false">
      <c r="B73" s="6"/>
      <c r="AQ73" s="6"/>
    </row>
    <row r="74" customFormat="false" ht="11.25" hidden="false" customHeight="false" outlineLevel="0" collapsed="false">
      <c r="B74" s="6"/>
      <c r="AQ74" s="6"/>
    </row>
    <row r="75" s="19" customFormat="true" ht="12.75" hidden="false" customHeight="false" outlineLevel="0" collapsed="false">
      <c r="B75" s="20"/>
      <c r="D75" s="37" t="s">
        <v>42</v>
      </c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37" t="s">
        <v>43</v>
      </c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37" t="s">
        <v>42</v>
      </c>
      <c r="AI75" s="22"/>
      <c r="AJ75" s="22"/>
      <c r="AK75" s="22"/>
      <c r="AL75" s="22"/>
      <c r="AM75" s="37" t="s">
        <v>43</v>
      </c>
      <c r="AN75" s="22"/>
      <c r="AO75" s="22"/>
      <c r="AQ75" s="20"/>
    </row>
    <row r="76" s="19" customFormat="true" ht="11.25" hidden="false" customHeight="false" outlineLevel="0" collapsed="false">
      <c r="B76" s="20"/>
      <c r="AQ76" s="20"/>
    </row>
    <row r="77" s="19" customFormat="true" ht="6.95" hidden="false" customHeight="true" outlineLevel="0" collapsed="false">
      <c r="B77" s="38"/>
      <c r="C77" s="39"/>
      <c r="D77" s="39"/>
      <c r="E77" s="39"/>
      <c r="F77" s="39"/>
      <c r="G77" s="39"/>
      <c r="H77" s="39"/>
      <c r="I77" s="39"/>
      <c r="J77" s="39"/>
      <c r="K77" s="39"/>
      <c r="L77" s="39"/>
      <c r="M77" s="39"/>
      <c r="N77" s="39"/>
      <c r="O77" s="39"/>
      <c r="P77" s="39"/>
      <c r="Q77" s="39"/>
      <c r="R77" s="39"/>
      <c r="S77" s="39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  <c r="AF77" s="39"/>
      <c r="AG77" s="39"/>
      <c r="AH77" s="39"/>
      <c r="AI77" s="39"/>
      <c r="AJ77" s="39"/>
      <c r="AK77" s="39"/>
      <c r="AL77" s="39"/>
      <c r="AM77" s="39"/>
      <c r="AN77" s="39"/>
      <c r="AO77" s="39"/>
      <c r="AP77" s="39"/>
      <c r="AQ77" s="20"/>
    </row>
    <row r="81" s="19" customFormat="true" ht="6.95" hidden="false" customHeight="true" outlineLevel="0" collapsed="false">
      <c r="B81" s="40"/>
      <c r="C81" s="41"/>
      <c r="D81" s="41"/>
      <c r="E81" s="41"/>
      <c r="F81" s="41"/>
      <c r="G81" s="41"/>
      <c r="H81" s="41"/>
      <c r="I81" s="41"/>
      <c r="J81" s="41"/>
      <c r="K81" s="41"/>
      <c r="L81" s="41"/>
      <c r="M81" s="41"/>
      <c r="N81" s="41"/>
      <c r="O81" s="41"/>
      <c r="P81" s="41"/>
      <c r="Q81" s="41"/>
      <c r="R81" s="41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  <c r="AF81" s="41"/>
      <c r="AG81" s="41"/>
      <c r="AH81" s="41"/>
      <c r="AI81" s="41"/>
      <c r="AJ81" s="41"/>
      <c r="AK81" s="41"/>
      <c r="AL81" s="41"/>
      <c r="AM81" s="41"/>
      <c r="AN81" s="41"/>
      <c r="AO81" s="41"/>
      <c r="AP81" s="41"/>
      <c r="AQ81" s="20"/>
    </row>
    <row r="82" s="19" customFormat="true" ht="24.95" hidden="false" customHeight="true" outlineLevel="0" collapsed="false">
      <c r="B82" s="20"/>
      <c r="C82" s="7" t="s">
        <v>46</v>
      </c>
      <c r="AQ82" s="20"/>
    </row>
    <row r="83" s="19" customFormat="true" ht="6.95" hidden="false" customHeight="true" outlineLevel="0" collapsed="false">
      <c r="B83" s="20"/>
      <c r="AQ83" s="20"/>
    </row>
    <row r="84" s="42" customFormat="true" ht="12" hidden="false" customHeight="true" outlineLevel="0" collapsed="false">
      <c r="B84" s="43"/>
      <c r="C84" s="13" t="s">
        <v>11</v>
      </c>
      <c r="L84" s="42" t="n">
        <f aca="false">K5</f>
        <v>0</v>
      </c>
      <c r="AQ84" s="43"/>
    </row>
    <row r="85" s="44" customFormat="true" ht="36.95" hidden="false" customHeight="true" outlineLevel="0" collapsed="false">
      <c r="B85" s="45"/>
      <c r="C85" s="11" t="s">
        <v>12</v>
      </c>
      <c r="L85" s="46" t="str">
        <f aca="false">K6</f>
        <v>ZÁKLADNÍ ŠKOLA ZRUČ NAD SÁZAVOU</v>
      </c>
      <c r="M85" s="46"/>
      <c r="N85" s="46"/>
      <c r="O85" s="46"/>
      <c r="P85" s="46"/>
      <c r="Q85" s="46"/>
      <c r="R85" s="46"/>
      <c r="S85" s="46"/>
      <c r="T85" s="46"/>
      <c r="U85" s="46"/>
      <c r="V85" s="46"/>
      <c r="W85" s="46"/>
      <c r="X85" s="46"/>
      <c r="Y85" s="46"/>
      <c r="Z85" s="46"/>
      <c r="AA85" s="46"/>
      <c r="AB85" s="46"/>
      <c r="AC85" s="46"/>
      <c r="AD85" s="46"/>
      <c r="AE85" s="46"/>
      <c r="AF85" s="46"/>
      <c r="AG85" s="46"/>
      <c r="AH85" s="46"/>
      <c r="AI85" s="46"/>
      <c r="AJ85" s="46"/>
      <c r="AK85" s="46"/>
      <c r="AL85" s="46"/>
      <c r="AM85" s="46"/>
      <c r="AN85" s="46"/>
      <c r="AO85" s="46"/>
      <c r="AQ85" s="45"/>
    </row>
    <row r="86" s="19" customFormat="true" ht="6.95" hidden="false" customHeight="true" outlineLevel="0" collapsed="false">
      <c r="B86" s="20"/>
      <c r="AQ86" s="20"/>
    </row>
    <row r="87" s="19" customFormat="true" ht="12" hidden="false" customHeight="true" outlineLevel="0" collapsed="false">
      <c r="B87" s="20"/>
      <c r="C87" s="13" t="s">
        <v>16</v>
      </c>
      <c r="L87" s="47" t="str">
        <f aca="false">IF(K8="","",K8)</f>
        <v> </v>
      </c>
      <c r="AI87" s="13" t="s">
        <v>18</v>
      </c>
      <c r="AM87" s="48"/>
      <c r="AN87" s="48"/>
      <c r="AQ87" s="20"/>
    </row>
    <row r="88" s="19" customFormat="true" ht="6.95" hidden="false" customHeight="true" outlineLevel="0" collapsed="false">
      <c r="B88" s="20"/>
      <c r="AQ88" s="20"/>
    </row>
    <row r="89" s="19" customFormat="true" ht="15.2" hidden="false" customHeight="true" outlineLevel="0" collapsed="false">
      <c r="B89" s="20"/>
      <c r="C89" s="13" t="s">
        <v>19</v>
      </c>
      <c r="L89" s="42" t="str">
        <f aca="false">IF(E11= "","",E11)</f>
        <v> </v>
      </c>
      <c r="AI89" s="13" t="s">
        <v>23</v>
      </c>
      <c r="AM89" s="49" t="str">
        <f aca="false">IF(E17="","",E17)</f>
        <v> </v>
      </c>
      <c r="AN89" s="49"/>
      <c r="AO89" s="49"/>
      <c r="AP89" s="49"/>
      <c r="AQ89" s="20"/>
      <c r="AR89" s="50" t="s">
        <v>47</v>
      </c>
      <c r="AS89" s="50"/>
      <c r="AT89" s="51"/>
      <c r="AU89" s="51"/>
      <c r="AV89" s="51"/>
      <c r="AW89" s="51"/>
      <c r="AX89" s="51"/>
      <c r="AY89" s="51"/>
      <c r="AZ89" s="51"/>
      <c r="BA89" s="51"/>
      <c r="BB89" s="51"/>
      <c r="BC89" s="52"/>
    </row>
    <row r="90" s="19" customFormat="true" ht="15.2" hidden="false" customHeight="true" outlineLevel="0" collapsed="false">
      <c r="B90" s="20"/>
      <c r="C90" s="13" t="s">
        <v>22</v>
      </c>
      <c r="L90" s="42" t="str">
        <f aca="false">IF(E14="","",E14)</f>
        <v> </v>
      </c>
      <c r="AI90" s="13" t="s">
        <v>25</v>
      </c>
      <c r="AM90" s="49"/>
      <c r="AN90" s="49"/>
      <c r="AO90" s="49"/>
      <c r="AP90" s="49"/>
      <c r="AQ90" s="20"/>
      <c r="AR90" s="50"/>
      <c r="AS90" s="50"/>
      <c r="BC90" s="53"/>
    </row>
    <row r="91" s="19" customFormat="true" ht="10.9" hidden="false" customHeight="true" outlineLevel="0" collapsed="false">
      <c r="B91" s="20"/>
      <c r="AQ91" s="20"/>
      <c r="AR91" s="50"/>
      <c r="AS91" s="50"/>
      <c r="BC91" s="53"/>
    </row>
    <row r="92" s="19" customFormat="true" ht="29.25" hidden="false" customHeight="true" outlineLevel="0" collapsed="false">
      <c r="B92" s="20"/>
      <c r="C92" s="54" t="s">
        <v>48</v>
      </c>
      <c r="D92" s="54"/>
      <c r="E92" s="54"/>
      <c r="F92" s="54"/>
      <c r="G92" s="54"/>
      <c r="H92" s="55"/>
      <c r="I92" s="56" t="s">
        <v>49</v>
      </c>
      <c r="J92" s="56"/>
      <c r="K92" s="56"/>
      <c r="L92" s="56"/>
      <c r="M92" s="56"/>
      <c r="N92" s="56"/>
      <c r="O92" s="56"/>
      <c r="P92" s="56"/>
      <c r="Q92" s="56"/>
      <c r="R92" s="56"/>
      <c r="S92" s="56"/>
      <c r="T92" s="56"/>
      <c r="U92" s="56"/>
      <c r="V92" s="56"/>
      <c r="W92" s="56"/>
      <c r="X92" s="56"/>
      <c r="Y92" s="56"/>
      <c r="Z92" s="56"/>
      <c r="AA92" s="56"/>
      <c r="AB92" s="56"/>
      <c r="AC92" s="56"/>
      <c r="AD92" s="56"/>
      <c r="AE92" s="56"/>
      <c r="AF92" s="56"/>
      <c r="AG92" s="57" t="s">
        <v>50</v>
      </c>
      <c r="AH92" s="57"/>
      <c r="AI92" s="57"/>
      <c r="AJ92" s="57"/>
      <c r="AK92" s="57"/>
      <c r="AL92" s="57"/>
      <c r="AM92" s="57"/>
      <c r="AN92" s="58" t="s">
        <v>51</v>
      </c>
      <c r="AO92" s="58"/>
      <c r="AP92" s="58"/>
      <c r="AQ92" s="20"/>
      <c r="AR92" s="59" t="s">
        <v>52</v>
      </c>
      <c r="AS92" s="60" t="s">
        <v>53</v>
      </c>
      <c r="AT92" s="60" t="s">
        <v>54</v>
      </c>
      <c r="AU92" s="60" t="s">
        <v>55</v>
      </c>
      <c r="AV92" s="60" t="s">
        <v>56</v>
      </c>
      <c r="AW92" s="60" t="s">
        <v>57</v>
      </c>
      <c r="AX92" s="60" t="s">
        <v>58</v>
      </c>
      <c r="AY92" s="60" t="s">
        <v>59</v>
      </c>
      <c r="AZ92" s="60" t="s">
        <v>60</v>
      </c>
      <c r="BA92" s="60" t="s">
        <v>61</v>
      </c>
      <c r="BB92" s="60" t="s">
        <v>62</v>
      </c>
      <c r="BC92" s="61" t="s">
        <v>63</v>
      </c>
    </row>
    <row r="93" s="19" customFormat="true" ht="10.9" hidden="false" customHeight="true" outlineLevel="0" collapsed="false">
      <c r="B93" s="20"/>
      <c r="AQ93" s="20"/>
      <c r="AR93" s="62"/>
      <c r="AS93" s="51"/>
      <c r="AT93" s="51"/>
      <c r="AU93" s="51"/>
      <c r="AV93" s="51"/>
      <c r="AW93" s="51"/>
      <c r="AX93" s="51"/>
      <c r="AY93" s="51"/>
      <c r="AZ93" s="51"/>
      <c r="BA93" s="51"/>
      <c r="BB93" s="51"/>
      <c r="BC93" s="52"/>
    </row>
    <row r="94" s="63" customFormat="true" ht="32.45" hidden="false" customHeight="true" outlineLevel="0" collapsed="false">
      <c r="B94" s="64"/>
      <c r="C94" s="65" t="s">
        <v>64</v>
      </c>
      <c r="D94" s="66"/>
      <c r="E94" s="66"/>
      <c r="F94" s="66"/>
      <c r="G94" s="66"/>
      <c r="H94" s="66"/>
      <c r="I94" s="66"/>
      <c r="J94" s="66"/>
      <c r="K94" s="66"/>
      <c r="L94" s="66"/>
      <c r="M94" s="66"/>
      <c r="N94" s="66"/>
      <c r="O94" s="66"/>
      <c r="P94" s="66"/>
      <c r="Q94" s="66"/>
      <c r="R94" s="66"/>
      <c r="S94" s="66"/>
      <c r="T94" s="66"/>
      <c r="U94" s="66"/>
      <c r="V94" s="66"/>
      <c r="W94" s="66"/>
      <c r="X94" s="66"/>
      <c r="Y94" s="66"/>
      <c r="Z94" s="66"/>
      <c r="AA94" s="66"/>
      <c r="AB94" s="66"/>
      <c r="AC94" s="66"/>
      <c r="AD94" s="66"/>
      <c r="AE94" s="66"/>
      <c r="AF94" s="66"/>
      <c r="AG94" s="67" t="n">
        <f aca="false">AG95</f>
        <v>0</v>
      </c>
      <c r="AH94" s="67"/>
      <c r="AI94" s="67"/>
      <c r="AJ94" s="67"/>
      <c r="AK94" s="67"/>
      <c r="AL94" s="67"/>
      <c r="AM94" s="67"/>
      <c r="AN94" s="68" t="n">
        <f aca="false">AN95</f>
        <v>0</v>
      </c>
      <c r="AO94" s="68"/>
      <c r="AP94" s="68"/>
      <c r="AQ94" s="64"/>
      <c r="AR94" s="69" t="e">
        <f aca="false">ROUND(SUM(#REF!),2)</f>
        <v>#REF!</v>
      </c>
      <c r="AS94" s="70" t="e">
        <f aca="false">ROUND(SUM(AU94:AV94),2)</f>
        <v>#REF!</v>
      </c>
      <c r="AT94" s="71" t="e">
        <f aca="false">ROUND(SUM(#REF!),5)</f>
        <v>#REF!</v>
      </c>
      <c r="AU94" s="70" t="e">
        <f aca="false">ROUND(AY94*L29,2)</f>
        <v>#REF!</v>
      </c>
      <c r="AV94" s="70" t="e">
        <f aca="false">ROUND(AZ94*L30,2)</f>
        <v>#REF!</v>
      </c>
      <c r="AW94" s="70" t="e">
        <f aca="false">ROUND(BA94*L29,2)</f>
        <v>#REF!</v>
      </c>
      <c r="AX94" s="70" t="e">
        <f aca="false">ROUND(BB94*L30,2)</f>
        <v>#REF!</v>
      </c>
      <c r="AY94" s="70" t="e">
        <f aca="false">ROUND(SUM(#REF!),2)</f>
        <v>#REF!</v>
      </c>
      <c r="AZ94" s="70" t="e">
        <f aca="false">ROUND(SUM(#REF!),2)</f>
        <v>#REF!</v>
      </c>
      <c r="BA94" s="70" t="e">
        <f aca="false">ROUND(SUM(#REF!),2)</f>
        <v>#REF!</v>
      </c>
      <c r="BB94" s="70" t="e">
        <f aca="false">ROUND(SUM(#REF!),2)</f>
        <v>#REF!</v>
      </c>
      <c r="BC94" s="72" t="e">
        <f aca="false">ROUND(SUM(#REF!),2)</f>
        <v>#REF!</v>
      </c>
      <c r="BR94" s="73" t="s">
        <v>65</v>
      </c>
      <c r="BS94" s="73" t="s">
        <v>66</v>
      </c>
      <c r="BT94" s="74" t="s">
        <v>67</v>
      </c>
      <c r="BU94" s="73" t="s">
        <v>68</v>
      </c>
      <c r="BV94" s="73" t="s">
        <v>3</v>
      </c>
      <c r="BW94" s="73" t="s">
        <v>69</v>
      </c>
      <c r="CK94" s="73"/>
    </row>
    <row r="95" s="85" customFormat="true" ht="16.5" hidden="false" customHeight="true" outlineLevel="0" collapsed="false">
      <c r="A95" s="75"/>
      <c r="B95" s="76"/>
      <c r="C95" s="77"/>
      <c r="D95" s="78" t="n">
        <v>1</v>
      </c>
      <c r="E95" s="78"/>
      <c r="F95" s="78"/>
      <c r="G95" s="78"/>
      <c r="H95" s="78"/>
      <c r="I95" s="79"/>
      <c r="J95" s="78" t="s">
        <v>70</v>
      </c>
      <c r="K95" s="78"/>
      <c r="L95" s="78"/>
      <c r="M95" s="78"/>
      <c r="N95" s="78"/>
      <c r="O95" s="78"/>
      <c r="P95" s="78"/>
      <c r="Q95" s="78"/>
      <c r="R95" s="78"/>
      <c r="S95" s="78"/>
      <c r="T95" s="78"/>
      <c r="U95" s="78"/>
      <c r="V95" s="78"/>
      <c r="W95" s="78"/>
      <c r="X95" s="78"/>
      <c r="Y95" s="78"/>
      <c r="Z95" s="78"/>
      <c r="AA95" s="78"/>
      <c r="AB95" s="78"/>
      <c r="AC95" s="78"/>
      <c r="AD95" s="78"/>
      <c r="AE95" s="78"/>
      <c r="AF95" s="78"/>
      <c r="AG95" s="80" t="n">
        <f aca="false">'01 - Multimediální učebna'!J96</f>
        <v>0</v>
      </c>
      <c r="AH95" s="80"/>
      <c r="AI95" s="80"/>
      <c r="AJ95" s="80"/>
      <c r="AK95" s="80"/>
      <c r="AL95" s="80"/>
      <c r="AM95" s="80"/>
      <c r="AN95" s="80" t="n">
        <f aca="false">AG95*1.21</f>
        <v>0</v>
      </c>
      <c r="AO95" s="80"/>
      <c r="AP95" s="80"/>
      <c r="AQ95" s="76"/>
      <c r="AR95" s="81"/>
      <c r="AS95" s="82"/>
      <c r="AT95" s="83"/>
      <c r="AU95" s="82"/>
      <c r="AV95" s="82"/>
      <c r="AW95" s="82"/>
      <c r="AX95" s="82"/>
      <c r="AY95" s="82"/>
      <c r="AZ95" s="82"/>
      <c r="BA95" s="82"/>
      <c r="BB95" s="82"/>
      <c r="BC95" s="84"/>
      <c r="BS95" s="86"/>
      <c r="BU95" s="86"/>
      <c r="BV95" s="86"/>
      <c r="BW95" s="86"/>
      <c r="CK95" s="86"/>
      <c r="CL95" s="86"/>
    </row>
    <row r="96" s="19" customFormat="true" ht="6.95" hidden="false" customHeight="true" outlineLevel="0" collapsed="false">
      <c r="B96" s="38"/>
      <c r="C96" s="39"/>
      <c r="D96" s="39"/>
      <c r="E96" s="39"/>
      <c r="F96" s="39"/>
      <c r="G96" s="39"/>
      <c r="H96" s="39"/>
      <c r="I96" s="39"/>
      <c r="J96" s="39"/>
      <c r="K96" s="39"/>
      <c r="L96" s="39"/>
      <c r="M96" s="39"/>
      <c r="N96" s="39"/>
      <c r="O96" s="39"/>
      <c r="P96" s="39"/>
      <c r="Q96" s="39"/>
      <c r="R96" s="39"/>
      <c r="S96" s="39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  <c r="AF96" s="39"/>
      <c r="AG96" s="39"/>
      <c r="AH96" s="39"/>
      <c r="AI96" s="39"/>
      <c r="AJ96" s="39"/>
      <c r="AK96" s="39"/>
      <c r="AL96" s="39"/>
      <c r="AM96" s="39"/>
      <c r="AN96" s="39"/>
      <c r="AO96" s="39"/>
      <c r="AP96" s="39"/>
      <c r="AQ96" s="20"/>
    </row>
  </sheetData>
  <mergeCells count="41">
    <mergeCell ref="AQ2:BD2"/>
    <mergeCell ref="K5:AO5"/>
    <mergeCell ref="K6:AO6"/>
    <mergeCell ref="L19:AE21"/>
    <mergeCell ref="E23:AN23"/>
    <mergeCell ref="AK26:AO26"/>
    <mergeCell ref="L28:P28"/>
    <mergeCell ref="W28:AE28"/>
    <mergeCell ref="AK28:AO28"/>
    <mergeCell ref="L29:P29"/>
    <mergeCell ref="W29:AE29"/>
    <mergeCell ref="AK29:AO29"/>
    <mergeCell ref="L30:P30"/>
    <mergeCell ref="W30:AE30"/>
    <mergeCell ref="AK30:AO30"/>
    <mergeCell ref="L31:P31"/>
    <mergeCell ref="W31:AE31"/>
    <mergeCell ref="AK31:AO31"/>
    <mergeCell ref="L32:P32"/>
    <mergeCell ref="W32:AE32"/>
    <mergeCell ref="AK32:AO32"/>
    <mergeCell ref="L33:P33"/>
    <mergeCell ref="W33:AE33"/>
    <mergeCell ref="AK33:AO33"/>
    <mergeCell ref="X35:AB35"/>
    <mergeCell ref="AK35:AO35"/>
    <mergeCell ref="L85:AO85"/>
    <mergeCell ref="AM87:AN87"/>
    <mergeCell ref="AM89:AP89"/>
    <mergeCell ref="AR89:AS91"/>
    <mergeCell ref="AM90:AP90"/>
    <mergeCell ref="C92:G92"/>
    <mergeCell ref="I92:AF92"/>
    <mergeCell ref="AG92:AM92"/>
    <mergeCell ref="AN92:AP92"/>
    <mergeCell ref="AG94:AM94"/>
    <mergeCell ref="AN94:AP94"/>
    <mergeCell ref="D95:H95"/>
    <mergeCell ref="J95:AF95"/>
    <mergeCell ref="AG95:AM95"/>
    <mergeCell ref="AN95:AP95"/>
  </mergeCells>
  <printOptions headings="false" gridLines="false" gridLinesSet="true" horizontalCentered="false" verticalCentered="false"/>
  <pageMargins left="0.39375" right="0.39375" top="0.39375" bottom="0.39375" header="0.511805555555555" footer="0"/>
  <pageSetup paperSize="9" scale="100" firstPageNumber="0" fitToWidth="1" fitToHeight="100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>&amp;CStrana &amp;P z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B2:BM236"/>
  <sheetViews>
    <sheetView showFormulas="false" showGridLines="false" showRowColHeaders="true" showZeros="true" rightToLeft="false" tabSelected="false" showOutlineSymbols="true" defaultGridColor="true" view="normal" topLeftCell="A164" colorId="64" zoomScale="100" zoomScaleNormal="100" zoomScalePageLayoutView="100" workbookViewId="0">
      <selection pane="topLeft" activeCell="I155" activeCellId="0" sqref="I155"/>
    </sheetView>
  </sheetViews>
  <sheetFormatPr defaultColWidth="8.66796875" defaultRowHeight="11.25" zeroHeight="false" outlineLevelRow="0" outlineLevelCol="0"/>
  <cols>
    <col collapsed="false" customWidth="true" hidden="false" outlineLevel="0" max="1" min="1" style="0" width="8.34"/>
    <col collapsed="false" customWidth="true" hidden="false" outlineLevel="0" max="2" min="2" style="0" width="1.17"/>
    <col collapsed="false" customWidth="true" hidden="false" outlineLevel="0" max="3" min="3" style="0" width="4.17"/>
    <col collapsed="false" customWidth="true" hidden="false" outlineLevel="0" max="4" min="4" style="0" width="4.34"/>
    <col collapsed="false" customWidth="true" hidden="false" outlineLevel="0" max="5" min="5" style="0" width="15.17"/>
    <col collapsed="false" customWidth="true" hidden="false" outlineLevel="0" max="6" min="6" style="0" width="80.16"/>
    <col collapsed="false" customWidth="true" hidden="false" outlineLevel="0" max="7" min="7" style="0" width="7.5"/>
    <col collapsed="false" customWidth="true" hidden="false" outlineLevel="0" max="8" min="8" style="0" width="14"/>
    <col collapsed="false" customWidth="true" hidden="false" outlineLevel="0" max="9" min="9" style="0" width="15.83"/>
    <col collapsed="false" customWidth="true" hidden="false" outlineLevel="0" max="11" min="10" style="0" width="22.34"/>
    <col collapsed="false" customWidth="true" hidden="false" outlineLevel="0" max="12" min="12" style="0" width="9.5"/>
    <col collapsed="false" customWidth="true" hidden="true" outlineLevel="0" max="13" min="13" style="0" width="74.83"/>
    <col collapsed="false" customWidth="true" hidden="true" outlineLevel="0" max="14" min="14" style="0" width="9.17"/>
    <col collapsed="false" customWidth="true" hidden="true" outlineLevel="0" max="15" min="15" style="0" width="9.5"/>
    <col collapsed="false" customWidth="true" hidden="true" outlineLevel="0" max="16" min="16" style="0" width="13.83"/>
    <col collapsed="false" customWidth="true" hidden="true" outlineLevel="0" max="17" min="17" style="0" width="11.83"/>
    <col collapsed="false" customWidth="true" hidden="true" outlineLevel="0" max="18" min="18" style="0" width="10"/>
    <col collapsed="false" customWidth="true" hidden="true" outlineLevel="0" max="19" min="19" style="0" width="8.5"/>
    <col collapsed="false" customWidth="true" hidden="true" outlineLevel="0" max="20" min="20" style="0" width="12.17"/>
    <col collapsed="false" customWidth="true" hidden="true" outlineLevel="0" max="21" min="21" style="0" width="16.34"/>
    <col collapsed="false" customWidth="true" hidden="true" outlineLevel="0" max="22" min="22" style="0" width="12.34"/>
    <col collapsed="false" customWidth="true" hidden="true" outlineLevel="0" max="23" min="23" style="0" width="16.34"/>
    <col collapsed="false" customWidth="true" hidden="true" outlineLevel="0" max="24" min="24" style="0" width="12.34"/>
    <col collapsed="false" customWidth="true" hidden="true" outlineLevel="0" max="25" min="25" style="0" width="15"/>
    <col collapsed="false" customWidth="true" hidden="true" outlineLevel="0" max="26" min="26" style="0" width="11"/>
    <col collapsed="false" customWidth="true" hidden="true" outlineLevel="0" max="27" min="27" style="0" width="15"/>
    <col collapsed="false" customWidth="true" hidden="true" outlineLevel="0" max="28" min="28" style="0" width="16.34"/>
    <col collapsed="false" customWidth="true" hidden="true" outlineLevel="0" max="29" min="29" style="0" width="11"/>
    <col collapsed="false" customWidth="true" hidden="true" outlineLevel="0" max="30" min="30" style="0" width="15"/>
    <col collapsed="false" customWidth="true" hidden="true" outlineLevel="0" max="31" min="31" style="0" width="16.34"/>
    <col collapsed="false" customWidth="true" hidden="true" outlineLevel="0" max="35" min="32" style="0" width="14.5"/>
    <col collapsed="false" customWidth="true" hidden="true" outlineLevel="0" max="65" min="44" style="0" width="9.34"/>
  </cols>
  <sheetData>
    <row r="2" customFormat="false" ht="36.95" hidden="false" customHeight="true" outlineLevel="0" collapsed="false">
      <c r="L2" s="2" t="s">
        <v>4</v>
      </c>
      <c r="M2" s="2"/>
      <c r="N2" s="2"/>
      <c r="O2" s="2"/>
      <c r="P2" s="2"/>
      <c r="Q2" s="2"/>
      <c r="R2" s="2"/>
      <c r="S2" s="2"/>
      <c r="T2" s="2"/>
      <c r="U2" s="2"/>
      <c r="V2" s="2"/>
      <c r="AT2" s="3" t="s">
        <v>71</v>
      </c>
    </row>
    <row r="3" customFormat="false" ht="6.95" hidden="false" customHeight="true" outlineLevel="0" collapsed="false">
      <c r="B3" s="4"/>
      <c r="C3" s="5"/>
      <c r="D3" s="5"/>
      <c r="E3" s="5"/>
      <c r="F3" s="5"/>
      <c r="G3" s="5"/>
      <c r="H3" s="5"/>
      <c r="I3" s="5"/>
      <c r="J3" s="5"/>
      <c r="K3" s="5"/>
      <c r="L3" s="6"/>
      <c r="AT3" s="3" t="s">
        <v>72</v>
      </c>
    </row>
    <row r="4" customFormat="false" ht="24.95" hidden="false" customHeight="true" outlineLevel="0" collapsed="false">
      <c r="B4" s="6"/>
      <c r="D4" s="7" t="s">
        <v>73</v>
      </c>
      <c r="L4" s="6"/>
      <c r="M4" s="87" t="s">
        <v>9</v>
      </c>
      <c r="AT4" s="3" t="s">
        <v>2</v>
      </c>
    </row>
    <row r="5" customFormat="false" ht="6.95" hidden="false" customHeight="true" outlineLevel="0" collapsed="false">
      <c r="B5" s="6"/>
      <c r="L5" s="6"/>
    </row>
    <row r="6" customFormat="false" ht="12" hidden="false" customHeight="true" outlineLevel="0" collapsed="false">
      <c r="B6" s="6"/>
      <c r="D6" s="13" t="s">
        <v>12</v>
      </c>
      <c r="L6" s="6"/>
    </row>
    <row r="7" customFormat="false" ht="16.5" hidden="false" customHeight="true" outlineLevel="0" collapsed="false">
      <c r="B7" s="6"/>
      <c r="E7" s="88" t="str">
        <f aca="false">'Rekapitulace stavby'!K6</f>
        <v>ZÁKLADNÍ ŠKOLA ZRUČ NAD SÁZAVOU</v>
      </c>
      <c r="F7" s="88"/>
      <c r="G7" s="88"/>
      <c r="H7" s="88"/>
      <c r="L7" s="6"/>
    </row>
    <row r="8" s="19" customFormat="true" ht="12" hidden="false" customHeight="true" outlineLevel="0" collapsed="false">
      <c r="B8" s="20"/>
      <c r="D8" s="13" t="s">
        <v>74</v>
      </c>
      <c r="L8" s="20"/>
    </row>
    <row r="9" s="19" customFormat="true" ht="16.5" hidden="false" customHeight="true" outlineLevel="0" collapsed="false">
      <c r="B9" s="20"/>
      <c r="E9" s="12" t="s">
        <v>75</v>
      </c>
      <c r="F9" s="12"/>
      <c r="G9" s="12"/>
      <c r="H9" s="12"/>
      <c r="L9" s="20"/>
    </row>
    <row r="10" s="19" customFormat="true" ht="11.25" hidden="false" customHeight="false" outlineLevel="0" collapsed="false">
      <c r="B10" s="20"/>
      <c r="L10" s="20"/>
    </row>
    <row r="11" s="19" customFormat="true" ht="12" hidden="false" customHeight="true" outlineLevel="0" collapsed="false">
      <c r="B11" s="20"/>
      <c r="D11" s="13" t="s">
        <v>14</v>
      </c>
      <c r="F11" s="14"/>
      <c r="I11" s="13" t="s">
        <v>15</v>
      </c>
      <c r="J11" s="14"/>
      <c r="L11" s="20"/>
    </row>
    <row r="12" s="19" customFormat="true" ht="12" hidden="false" customHeight="true" outlineLevel="0" collapsed="false">
      <c r="B12" s="20"/>
      <c r="D12" s="13" t="s">
        <v>16</v>
      </c>
      <c r="F12" s="14" t="s">
        <v>17</v>
      </c>
      <c r="I12" s="13" t="s">
        <v>18</v>
      </c>
      <c r="J12" s="89"/>
      <c r="L12" s="20"/>
    </row>
    <row r="13" s="19" customFormat="true" ht="10.9" hidden="false" customHeight="true" outlineLevel="0" collapsed="false">
      <c r="B13" s="20"/>
      <c r="L13" s="20"/>
    </row>
    <row r="14" s="19" customFormat="true" ht="12" hidden="false" customHeight="true" outlineLevel="0" collapsed="false">
      <c r="B14" s="20"/>
      <c r="D14" s="13" t="s">
        <v>19</v>
      </c>
      <c r="I14" s="13" t="s">
        <v>20</v>
      </c>
      <c r="J14" s="14" t="str">
        <f aca="false">IF('Rekapitulace stavby'!AN10="","",'Rekapitulace stavby'!AN10)</f>
        <v/>
      </c>
      <c r="L14" s="20"/>
    </row>
    <row r="15" s="19" customFormat="true" ht="18" hidden="false" customHeight="true" outlineLevel="0" collapsed="false">
      <c r="B15" s="20"/>
      <c r="E15" s="14" t="str">
        <f aca="false">IF('Rekapitulace stavby'!E11="","",'Rekapitulace stavby'!E11)</f>
        <v> </v>
      </c>
      <c r="I15" s="13" t="s">
        <v>21</v>
      </c>
      <c r="J15" s="14" t="str">
        <f aca="false">IF('Rekapitulace stavby'!AN11="","",'Rekapitulace stavby'!AN11)</f>
        <v/>
      </c>
      <c r="L15" s="20"/>
    </row>
    <row r="16" s="19" customFormat="true" ht="6.95" hidden="false" customHeight="true" outlineLevel="0" collapsed="false">
      <c r="B16" s="20"/>
      <c r="L16" s="20"/>
    </row>
    <row r="17" s="19" customFormat="true" ht="12" hidden="false" customHeight="true" outlineLevel="0" collapsed="false">
      <c r="B17" s="20"/>
      <c r="D17" s="13" t="s">
        <v>22</v>
      </c>
      <c r="I17" s="13" t="s">
        <v>20</v>
      </c>
      <c r="J17" s="14"/>
      <c r="L17" s="20"/>
    </row>
    <row r="18" s="19" customFormat="true" ht="18" hidden="false" customHeight="true" outlineLevel="0" collapsed="false">
      <c r="B18" s="20"/>
      <c r="E18" s="90" t="str">
        <f aca="false">'Rekapitulace stavby'!E14</f>
        <v> </v>
      </c>
      <c r="F18" s="90"/>
      <c r="G18" s="90"/>
      <c r="H18" s="90"/>
      <c r="I18" s="13" t="s">
        <v>21</v>
      </c>
      <c r="J18" s="14"/>
      <c r="L18" s="20"/>
    </row>
    <row r="19" s="19" customFormat="true" ht="6.95" hidden="false" customHeight="true" outlineLevel="0" collapsed="false">
      <c r="B19" s="20"/>
      <c r="L19" s="20"/>
    </row>
    <row r="20" s="19" customFormat="true" ht="12" hidden="false" customHeight="true" outlineLevel="0" collapsed="false">
      <c r="B20" s="20"/>
      <c r="D20" s="13" t="s">
        <v>23</v>
      </c>
      <c r="I20" s="13" t="s">
        <v>20</v>
      </c>
      <c r="J20" s="14" t="str">
        <f aca="false">IF('Rekapitulace stavby'!AN16="","",'Rekapitulace stavby'!AN16)</f>
        <v/>
      </c>
      <c r="L20" s="20"/>
    </row>
    <row r="21" s="19" customFormat="true" ht="18" hidden="false" customHeight="true" outlineLevel="0" collapsed="false">
      <c r="B21" s="20"/>
      <c r="E21" s="14" t="str">
        <f aca="false">IF('Rekapitulace stavby'!E17="","",'Rekapitulace stavby'!E17)</f>
        <v> </v>
      </c>
      <c r="I21" s="13" t="s">
        <v>21</v>
      </c>
      <c r="J21" s="14" t="str">
        <f aca="false">IF('Rekapitulace stavby'!AN17="","",'Rekapitulace stavby'!AN17)</f>
        <v/>
      </c>
      <c r="L21" s="20"/>
    </row>
    <row r="22" s="19" customFormat="true" ht="6.95" hidden="false" customHeight="true" outlineLevel="0" collapsed="false">
      <c r="B22" s="20"/>
      <c r="L22" s="20"/>
    </row>
    <row r="23" s="19" customFormat="true" ht="12" hidden="false" customHeight="true" outlineLevel="0" collapsed="false">
      <c r="B23" s="20"/>
      <c r="D23" s="13" t="s">
        <v>25</v>
      </c>
      <c r="F23" s="16"/>
      <c r="I23" s="13" t="s">
        <v>20</v>
      </c>
      <c r="J23" s="14" t="str">
        <f aca="false">IF('Rekapitulace stavby'!AN19="","",'Rekapitulace stavby'!AN19)</f>
        <v/>
      </c>
      <c r="L23" s="20"/>
    </row>
    <row r="24" s="19" customFormat="true" ht="18" hidden="false" customHeight="true" outlineLevel="0" collapsed="false">
      <c r="B24" s="20"/>
      <c r="E24" s="14" t="str">
        <f aca="false">IF('Rekapitulace stavby'!E20="","",'Rekapitulace stavby'!E20)</f>
        <v> </v>
      </c>
      <c r="F24" s="16"/>
      <c r="I24" s="13" t="s">
        <v>21</v>
      </c>
      <c r="J24" s="14" t="str">
        <f aca="false">IF('Rekapitulace stavby'!AN20="","",'Rekapitulace stavby'!AN20)</f>
        <v/>
      </c>
      <c r="L24" s="20"/>
    </row>
    <row r="25" s="19" customFormat="true" ht="6.95" hidden="false" customHeight="true" outlineLevel="0" collapsed="false">
      <c r="B25" s="20"/>
      <c r="F25" s="16"/>
      <c r="L25" s="20"/>
    </row>
    <row r="26" s="19" customFormat="true" ht="12" hidden="false" customHeight="true" outlineLevel="0" collapsed="false">
      <c r="B26" s="20"/>
      <c r="D26" s="13" t="s">
        <v>26</v>
      </c>
      <c r="L26" s="20"/>
    </row>
    <row r="27" s="91" customFormat="true" ht="16.5" hidden="false" customHeight="true" outlineLevel="0" collapsed="false">
      <c r="B27" s="92"/>
      <c r="E27" s="17"/>
      <c r="F27" s="17"/>
      <c r="G27" s="17"/>
      <c r="H27" s="17"/>
      <c r="L27" s="92"/>
    </row>
    <row r="28" s="19" customFormat="true" ht="6.95" hidden="false" customHeight="true" outlineLevel="0" collapsed="false">
      <c r="B28" s="20"/>
      <c r="L28" s="20"/>
    </row>
    <row r="29" s="19" customFormat="true" ht="6.95" hidden="false" customHeight="true" outlineLevel="0" collapsed="false">
      <c r="B29" s="20"/>
      <c r="D29" s="51"/>
      <c r="E29" s="51"/>
      <c r="F29" s="51"/>
      <c r="G29" s="51"/>
      <c r="H29" s="51"/>
      <c r="I29" s="51"/>
      <c r="J29" s="51"/>
      <c r="K29" s="51"/>
      <c r="L29" s="20"/>
    </row>
    <row r="30" s="19" customFormat="true" ht="25.35" hidden="false" customHeight="true" outlineLevel="0" collapsed="false">
      <c r="B30" s="20"/>
      <c r="D30" s="93" t="s">
        <v>27</v>
      </c>
      <c r="J30" s="94" t="n">
        <f aca="false">ROUND(J127, 2)</f>
        <v>0</v>
      </c>
      <c r="L30" s="20"/>
    </row>
    <row r="31" s="19" customFormat="true" ht="6.95" hidden="false" customHeight="true" outlineLevel="0" collapsed="false">
      <c r="B31" s="20"/>
      <c r="D31" s="51"/>
      <c r="E31" s="51"/>
      <c r="F31" s="51"/>
      <c r="G31" s="51"/>
      <c r="H31" s="51"/>
      <c r="I31" s="51"/>
      <c r="J31" s="51"/>
      <c r="K31" s="51"/>
      <c r="L31" s="20"/>
    </row>
    <row r="32" s="19" customFormat="true" ht="14.45" hidden="false" customHeight="true" outlineLevel="0" collapsed="false">
      <c r="B32" s="20"/>
      <c r="F32" s="95" t="s">
        <v>29</v>
      </c>
      <c r="I32" s="95" t="s">
        <v>28</v>
      </c>
      <c r="J32" s="95" t="s">
        <v>30</v>
      </c>
      <c r="L32" s="20"/>
    </row>
    <row r="33" s="19" customFormat="true" ht="14.45" hidden="false" customHeight="true" outlineLevel="0" collapsed="false">
      <c r="B33" s="20"/>
      <c r="D33" s="96" t="s">
        <v>31</v>
      </c>
      <c r="E33" s="13" t="s">
        <v>32</v>
      </c>
      <c r="F33" s="97" t="n">
        <f aca="false">J30</f>
        <v>0</v>
      </c>
      <c r="I33" s="98" t="n">
        <v>0.21</v>
      </c>
      <c r="J33" s="97" t="n">
        <f aca="false">F33*0.21</f>
        <v>0</v>
      </c>
      <c r="L33" s="20"/>
    </row>
    <row r="34" s="19" customFormat="true" ht="14.45" hidden="false" customHeight="true" outlineLevel="0" collapsed="false">
      <c r="B34" s="20"/>
      <c r="E34" s="13" t="s">
        <v>33</v>
      </c>
      <c r="F34" s="97" t="n">
        <f aca="false">ROUND((SUM(BF127:BF190)),  2)</f>
        <v>0</v>
      </c>
      <c r="I34" s="98" t="n">
        <v>0.15</v>
      </c>
      <c r="J34" s="97" t="n">
        <f aca="false">ROUND(((SUM(BF127:BF190))*I34),  2)</f>
        <v>0</v>
      </c>
      <c r="L34" s="20"/>
    </row>
    <row r="35" s="19" customFormat="true" ht="14.45" hidden="true" customHeight="true" outlineLevel="0" collapsed="false">
      <c r="B35" s="20"/>
      <c r="E35" s="13" t="s">
        <v>34</v>
      </c>
      <c r="F35" s="97" t="n">
        <f aca="false">ROUND((SUM(BG127:BG190)),  2)</f>
        <v>0</v>
      </c>
      <c r="I35" s="98" t="n">
        <v>0.21</v>
      </c>
      <c r="J35" s="97" t="n">
        <f aca="false">0</f>
        <v>0</v>
      </c>
      <c r="L35" s="20"/>
    </row>
    <row r="36" s="19" customFormat="true" ht="14.45" hidden="true" customHeight="true" outlineLevel="0" collapsed="false">
      <c r="B36" s="20"/>
      <c r="E36" s="13" t="s">
        <v>35</v>
      </c>
      <c r="F36" s="97" t="n">
        <f aca="false">ROUND((SUM(BH127:BH190)),  2)</f>
        <v>0</v>
      </c>
      <c r="I36" s="98" t="n">
        <v>0.15</v>
      </c>
      <c r="J36" s="97" t="n">
        <f aca="false">0</f>
        <v>0</v>
      </c>
      <c r="L36" s="20"/>
    </row>
    <row r="37" s="19" customFormat="true" ht="14.45" hidden="true" customHeight="true" outlineLevel="0" collapsed="false">
      <c r="B37" s="20"/>
      <c r="E37" s="13" t="s">
        <v>36</v>
      </c>
      <c r="F37" s="97" t="n">
        <f aca="false">ROUND((SUM(BI127:BI190)),  2)</f>
        <v>0</v>
      </c>
      <c r="I37" s="98" t="n">
        <v>0</v>
      </c>
      <c r="J37" s="97" t="n">
        <f aca="false">0</f>
        <v>0</v>
      </c>
      <c r="L37" s="20"/>
    </row>
    <row r="38" s="19" customFormat="true" ht="6.95" hidden="false" customHeight="true" outlineLevel="0" collapsed="false">
      <c r="B38" s="20"/>
      <c r="L38" s="20"/>
    </row>
    <row r="39" s="19" customFormat="true" ht="25.35" hidden="false" customHeight="true" outlineLevel="0" collapsed="false">
      <c r="B39" s="20"/>
      <c r="C39" s="99"/>
      <c r="D39" s="100" t="s">
        <v>37</v>
      </c>
      <c r="E39" s="55"/>
      <c r="F39" s="55"/>
      <c r="G39" s="101" t="s">
        <v>38</v>
      </c>
      <c r="H39" s="102" t="s">
        <v>39</v>
      </c>
      <c r="I39" s="55"/>
      <c r="J39" s="103" t="n">
        <f aca="false">SUM(J30:J37)</f>
        <v>0</v>
      </c>
      <c r="K39" s="104"/>
      <c r="L39" s="20"/>
    </row>
    <row r="40" s="19" customFormat="true" ht="14.45" hidden="false" customHeight="true" outlineLevel="0" collapsed="false">
      <c r="B40" s="20"/>
      <c r="L40" s="20"/>
    </row>
    <row r="41" customFormat="false" ht="14.45" hidden="false" customHeight="true" outlineLevel="0" collapsed="false">
      <c r="B41" s="6"/>
      <c r="L41" s="6"/>
    </row>
    <row r="42" customFormat="false" ht="14.45" hidden="false" customHeight="true" outlineLevel="0" collapsed="false">
      <c r="B42" s="6"/>
      <c r="L42" s="6"/>
    </row>
    <row r="43" customFormat="false" ht="14.45" hidden="false" customHeight="true" outlineLevel="0" collapsed="false">
      <c r="B43" s="6"/>
      <c r="L43" s="6"/>
    </row>
    <row r="44" customFormat="false" ht="14.45" hidden="false" customHeight="true" outlineLevel="0" collapsed="false">
      <c r="B44" s="6"/>
      <c r="L44" s="6"/>
    </row>
    <row r="45" customFormat="false" ht="14.45" hidden="false" customHeight="true" outlineLevel="0" collapsed="false">
      <c r="B45" s="6"/>
      <c r="L45" s="6"/>
    </row>
    <row r="46" customFormat="false" ht="14.45" hidden="false" customHeight="true" outlineLevel="0" collapsed="false">
      <c r="B46" s="6"/>
      <c r="L46" s="6"/>
    </row>
    <row r="47" customFormat="false" ht="14.45" hidden="false" customHeight="true" outlineLevel="0" collapsed="false">
      <c r="B47" s="6"/>
      <c r="L47" s="6"/>
    </row>
    <row r="48" customFormat="false" ht="14.45" hidden="false" customHeight="true" outlineLevel="0" collapsed="false">
      <c r="B48" s="6"/>
      <c r="L48" s="6"/>
    </row>
    <row r="49" customFormat="false" ht="14.45" hidden="false" customHeight="true" outlineLevel="0" collapsed="false">
      <c r="B49" s="6"/>
      <c r="L49" s="6"/>
    </row>
    <row r="50" s="19" customFormat="true" ht="14.45" hidden="false" customHeight="true" outlineLevel="0" collapsed="false">
      <c r="B50" s="20"/>
      <c r="D50" s="35" t="s">
        <v>40</v>
      </c>
      <c r="E50" s="36"/>
      <c r="F50" s="36"/>
      <c r="G50" s="35" t="s">
        <v>41</v>
      </c>
      <c r="H50" s="36"/>
      <c r="I50" s="36"/>
      <c r="J50" s="36"/>
      <c r="K50" s="36"/>
      <c r="L50" s="20"/>
    </row>
    <row r="51" customFormat="false" ht="11.25" hidden="false" customHeight="false" outlineLevel="0" collapsed="false">
      <c r="B51" s="6"/>
      <c r="L51" s="6"/>
    </row>
    <row r="52" customFormat="false" ht="11.25" hidden="false" customHeight="false" outlineLevel="0" collapsed="false">
      <c r="B52" s="6"/>
      <c r="L52" s="6"/>
    </row>
    <row r="53" customFormat="false" ht="11.25" hidden="false" customHeight="false" outlineLevel="0" collapsed="false">
      <c r="B53" s="6"/>
      <c r="L53" s="6"/>
    </row>
    <row r="54" customFormat="false" ht="11.25" hidden="false" customHeight="false" outlineLevel="0" collapsed="false">
      <c r="B54" s="6"/>
      <c r="L54" s="6"/>
    </row>
    <row r="55" customFormat="false" ht="11.25" hidden="false" customHeight="false" outlineLevel="0" collapsed="false">
      <c r="B55" s="6"/>
      <c r="L55" s="6"/>
    </row>
    <row r="56" customFormat="false" ht="11.25" hidden="false" customHeight="false" outlineLevel="0" collapsed="false">
      <c r="B56" s="6"/>
      <c r="L56" s="6"/>
    </row>
    <row r="57" customFormat="false" ht="11.25" hidden="false" customHeight="false" outlineLevel="0" collapsed="false">
      <c r="B57" s="6"/>
      <c r="L57" s="6"/>
    </row>
    <row r="58" customFormat="false" ht="11.25" hidden="false" customHeight="false" outlineLevel="0" collapsed="false">
      <c r="B58" s="6"/>
      <c r="L58" s="6"/>
    </row>
    <row r="59" customFormat="false" ht="11.25" hidden="false" customHeight="false" outlineLevel="0" collapsed="false">
      <c r="B59" s="6"/>
      <c r="L59" s="6"/>
    </row>
    <row r="60" customFormat="false" ht="11.25" hidden="false" customHeight="false" outlineLevel="0" collapsed="false">
      <c r="B60" s="6"/>
      <c r="L60" s="6"/>
    </row>
    <row r="61" s="19" customFormat="true" ht="12.75" hidden="false" customHeight="false" outlineLevel="0" collapsed="false">
      <c r="B61" s="20"/>
      <c r="D61" s="37" t="s">
        <v>42</v>
      </c>
      <c r="E61" s="22"/>
      <c r="F61" s="105" t="s">
        <v>43</v>
      </c>
      <c r="G61" s="37" t="s">
        <v>42</v>
      </c>
      <c r="H61" s="22"/>
      <c r="I61" s="22"/>
      <c r="J61" s="106" t="s">
        <v>43</v>
      </c>
      <c r="K61" s="22"/>
      <c r="L61" s="20"/>
    </row>
    <row r="62" customFormat="false" ht="11.25" hidden="false" customHeight="false" outlineLevel="0" collapsed="false">
      <c r="B62" s="6"/>
      <c r="L62" s="6"/>
    </row>
    <row r="63" customFormat="false" ht="11.25" hidden="false" customHeight="false" outlineLevel="0" collapsed="false">
      <c r="B63" s="6"/>
      <c r="L63" s="6"/>
    </row>
    <row r="64" customFormat="false" ht="11.25" hidden="false" customHeight="false" outlineLevel="0" collapsed="false">
      <c r="B64" s="6"/>
      <c r="L64" s="6"/>
    </row>
    <row r="65" s="19" customFormat="true" ht="12.75" hidden="false" customHeight="false" outlineLevel="0" collapsed="false">
      <c r="B65" s="20"/>
      <c r="D65" s="35" t="s">
        <v>44</v>
      </c>
      <c r="E65" s="36"/>
      <c r="F65" s="36"/>
      <c r="G65" s="35" t="s">
        <v>45</v>
      </c>
      <c r="H65" s="36"/>
      <c r="I65" s="36"/>
      <c r="J65" s="36"/>
      <c r="K65" s="36"/>
      <c r="L65" s="20"/>
    </row>
    <row r="66" customFormat="false" ht="11.25" hidden="false" customHeight="false" outlineLevel="0" collapsed="false">
      <c r="B66" s="6"/>
      <c r="L66" s="6"/>
    </row>
    <row r="67" customFormat="false" ht="11.25" hidden="false" customHeight="false" outlineLevel="0" collapsed="false">
      <c r="B67" s="6"/>
      <c r="L67" s="6"/>
    </row>
    <row r="68" customFormat="false" ht="11.25" hidden="false" customHeight="false" outlineLevel="0" collapsed="false">
      <c r="B68" s="6"/>
      <c r="L68" s="6"/>
    </row>
    <row r="69" customFormat="false" ht="11.25" hidden="false" customHeight="false" outlineLevel="0" collapsed="false">
      <c r="B69" s="6"/>
      <c r="L69" s="6"/>
    </row>
    <row r="70" customFormat="false" ht="11.25" hidden="false" customHeight="false" outlineLevel="0" collapsed="false">
      <c r="B70" s="6"/>
      <c r="L70" s="6"/>
    </row>
    <row r="71" customFormat="false" ht="11.25" hidden="false" customHeight="false" outlineLevel="0" collapsed="false">
      <c r="B71" s="6"/>
      <c r="L71" s="6"/>
    </row>
    <row r="72" customFormat="false" ht="11.25" hidden="false" customHeight="false" outlineLevel="0" collapsed="false">
      <c r="B72" s="6"/>
      <c r="L72" s="6"/>
    </row>
    <row r="73" customFormat="false" ht="11.25" hidden="false" customHeight="false" outlineLevel="0" collapsed="false">
      <c r="B73" s="6"/>
      <c r="L73" s="6"/>
    </row>
    <row r="74" customFormat="false" ht="11.25" hidden="false" customHeight="false" outlineLevel="0" collapsed="false">
      <c r="B74" s="6"/>
      <c r="L74" s="6"/>
    </row>
    <row r="75" customFormat="false" ht="11.25" hidden="false" customHeight="false" outlineLevel="0" collapsed="false">
      <c r="B75" s="6"/>
      <c r="L75" s="6"/>
    </row>
    <row r="76" s="19" customFormat="true" ht="12.75" hidden="false" customHeight="false" outlineLevel="0" collapsed="false">
      <c r="B76" s="20"/>
      <c r="D76" s="37" t="s">
        <v>42</v>
      </c>
      <c r="E76" s="22"/>
      <c r="F76" s="105" t="s">
        <v>43</v>
      </c>
      <c r="G76" s="37" t="s">
        <v>42</v>
      </c>
      <c r="H76" s="22"/>
      <c r="I76" s="22"/>
      <c r="J76" s="106" t="s">
        <v>43</v>
      </c>
      <c r="K76" s="22"/>
      <c r="L76" s="20"/>
    </row>
    <row r="77" s="19" customFormat="true" ht="14.45" hidden="false" customHeight="true" outlineLevel="0" collapsed="false">
      <c r="B77" s="38"/>
      <c r="C77" s="39"/>
      <c r="D77" s="39"/>
      <c r="E77" s="39"/>
      <c r="F77" s="39"/>
      <c r="G77" s="39"/>
      <c r="H77" s="39"/>
      <c r="I77" s="39"/>
      <c r="J77" s="39"/>
      <c r="K77" s="39"/>
      <c r="L77" s="20"/>
    </row>
    <row r="81" s="19" customFormat="true" ht="6.95" hidden="false" customHeight="true" outlineLevel="0" collapsed="false">
      <c r="B81" s="40"/>
      <c r="C81" s="41"/>
      <c r="D81" s="41"/>
      <c r="E81" s="41"/>
      <c r="F81" s="41"/>
      <c r="G81" s="41"/>
      <c r="H81" s="41"/>
      <c r="I81" s="41"/>
      <c r="J81" s="41"/>
      <c r="K81" s="41"/>
      <c r="L81" s="20"/>
    </row>
    <row r="82" s="19" customFormat="true" ht="24.95" hidden="false" customHeight="true" outlineLevel="0" collapsed="false">
      <c r="B82" s="20"/>
      <c r="C82" s="7" t="s">
        <v>76</v>
      </c>
      <c r="L82" s="20"/>
    </row>
    <row r="83" s="19" customFormat="true" ht="6.95" hidden="false" customHeight="true" outlineLevel="0" collapsed="false">
      <c r="B83" s="20"/>
      <c r="L83" s="20"/>
    </row>
    <row r="84" s="19" customFormat="true" ht="12" hidden="false" customHeight="true" outlineLevel="0" collapsed="false">
      <c r="B84" s="20"/>
      <c r="C84" s="13" t="s">
        <v>12</v>
      </c>
      <c r="L84" s="20"/>
    </row>
    <row r="85" s="19" customFormat="true" ht="16.5" hidden="false" customHeight="true" outlineLevel="0" collapsed="false">
      <c r="B85" s="20"/>
      <c r="E85" s="88" t="str">
        <f aca="false">E7</f>
        <v>ZÁKLADNÍ ŠKOLA ZRUČ NAD SÁZAVOU</v>
      </c>
      <c r="F85" s="88"/>
      <c r="G85" s="88"/>
      <c r="H85" s="88"/>
      <c r="L85" s="20"/>
    </row>
    <row r="86" s="19" customFormat="true" ht="12" hidden="false" customHeight="true" outlineLevel="0" collapsed="false">
      <c r="B86" s="20"/>
      <c r="C86" s="13" t="s">
        <v>74</v>
      </c>
      <c r="L86" s="20"/>
    </row>
    <row r="87" s="19" customFormat="true" ht="16.5" hidden="false" customHeight="true" outlineLevel="0" collapsed="false">
      <c r="B87" s="20"/>
      <c r="E87" s="12" t="str">
        <f aca="false">E9</f>
        <v>01– Multimediální učebna</v>
      </c>
      <c r="F87" s="12"/>
      <c r="G87" s="12"/>
      <c r="H87" s="12"/>
      <c r="L87" s="20"/>
    </row>
    <row r="88" s="19" customFormat="true" ht="6.95" hidden="false" customHeight="true" outlineLevel="0" collapsed="false">
      <c r="B88" s="20"/>
      <c r="L88" s="20"/>
    </row>
    <row r="89" s="19" customFormat="true" ht="12" hidden="false" customHeight="true" outlineLevel="0" collapsed="false">
      <c r="B89" s="20"/>
      <c r="C89" s="13" t="s">
        <v>16</v>
      </c>
      <c r="F89" s="14" t="str">
        <f aca="false">F12</f>
        <v> </v>
      </c>
      <c r="I89" s="13" t="s">
        <v>18</v>
      </c>
      <c r="J89" s="89" t="str">
        <f aca="false">IF(J12="","",J12)</f>
        <v/>
      </c>
      <c r="L89" s="20"/>
    </row>
    <row r="90" s="19" customFormat="true" ht="6.95" hidden="false" customHeight="true" outlineLevel="0" collapsed="false">
      <c r="B90" s="20"/>
      <c r="L90" s="20"/>
    </row>
    <row r="91" s="19" customFormat="true" ht="15.2" hidden="false" customHeight="true" outlineLevel="0" collapsed="false">
      <c r="B91" s="20"/>
      <c r="C91" s="13" t="s">
        <v>19</v>
      </c>
      <c r="F91" s="14" t="str">
        <f aca="false">E15</f>
        <v> </v>
      </c>
      <c r="I91" s="13" t="s">
        <v>23</v>
      </c>
      <c r="J91" s="107" t="str">
        <f aca="false">E21</f>
        <v> </v>
      </c>
      <c r="L91" s="20"/>
    </row>
    <row r="92" s="19" customFormat="true" ht="15.2" hidden="false" customHeight="true" outlineLevel="0" collapsed="false">
      <c r="B92" s="20"/>
      <c r="C92" s="13" t="s">
        <v>22</v>
      </c>
      <c r="F92" s="14" t="str">
        <f aca="false">IF(E18="","",E18)</f>
        <v> </v>
      </c>
      <c r="I92" s="13" t="s">
        <v>25</v>
      </c>
      <c r="J92" s="107"/>
      <c r="L92" s="20"/>
    </row>
    <row r="93" s="19" customFormat="true" ht="10.35" hidden="false" customHeight="true" outlineLevel="0" collapsed="false">
      <c r="B93" s="20"/>
      <c r="L93" s="20"/>
    </row>
    <row r="94" s="19" customFormat="true" ht="29.25" hidden="false" customHeight="true" outlineLevel="0" collapsed="false">
      <c r="B94" s="20"/>
      <c r="C94" s="108" t="s">
        <v>77</v>
      </c>
      <c r="D94" s="99"/>
      <c r="E94" s="99"/>
      <c r="F94" s="99"/>
      <c r="G94" s="99"/>
      <c r="H94" s="99"/>
      <c r="I94" s="99"/>
      <c r="J94" s="109" t="s">
        <v>78</v>
      </c>
      <c r="K94" s="99"/>
      <c r="L94" s="20"/>
    </row>
    <row r="95" s="19" customFormat="true" ht="10.35" hidden="false" customHeight="true" outlineLevel="0" collapsed="false">
      <c r="B95" s="20"/>
      <c r="L95" s="20"/>
    </row>
    <row r="96" s="19" customFormat="true" ht="22.9" hidden="false" customHeight="true" outlineLevel="0" collapsed="false">
      <c r="B96" s="20"/>
      <c r="C96" s="110" t="s">
        <v>79</v>
      </c>
      <c r="J96" s="94" t="n">
        <f aca="false">J97+J103</f>
        <v>0</v>
      </c>
      <c r="L96" s="20"/>
      <c r="AU96" s="3" t="s">
        <v>80</v>
      </c>
    </row>
    <row r="97" s="111" customFormat="true" ht="24.95" hidden="false" customHeight="true" outlineLevel="0" collapsed="false">
      <c r="B97" s="112"/>
      <c r="D97" s="113" t="s">
        <v>81</v>
      </c>
      <c r="E97" s="114"/>
      <c r="F97" s="114"/>
      <c r="G97" s="114"/>
      <c r="H97" s="114"/>
      <c r="I97" s="114"/>
      <c r="J97" s="115" t="n">
        <f aca="false">SUM(J98:J102)</f>
        <v>0</v>
      </c>
      <c r="L97" s="112"/>
    </row>
    <row r="98" s="116" customFormat="true" ht="19.9" hidden="false" customHeight="true" outlineLevel="0" collapsed="false">
      <c r="B98" s="117"/>
      <c r="D98" s="118" t="s">
        <v>82</v>
      </c>
      <c r="E98" s="119"/>
      <c r="F98" s="119"/>
      <c r="G98" s="119"/>
      <c r="H98" s="119"/>
      <c r="I98" s="119"/>
      <c r="J98" s="120" t="n">
        <f aca="false">J129</f>
        <v>0</v>
      </c>
      <c r="L98" s="117"/>
    </row>
    <row r="99" s="116" customFormat="true" ht="19.9" hidden="false" customHeight="true" outlineLevel="0" collapsed="false">
      <c r="B99" s="117"/>
      <c r="D99" s="118" t="s">
        <v>83</v>
      </c>
      <c r="E99" s="119"/>
      <c r="F99" s="119"/>
      <c r="G99" s="119"/>
      <c r="H99" s="119"/>
      <c r="I99" s="119"/>
      <c r="J99" s="120" t="n">
        <f aca="false">J131</f>
        <v>0</v>
      </c>
      <c r="L99" s="117"/>
    </row>
    <row r="100" s="116" customFormat="true" ht="19.9" hidden="false" customHeight="true" outlineLevel="0" collapsed="false">
      <c r="B100" s="117"/>
      <c r="D100" s="118" t="s">
        <v>84</v>
      </c>
      <c r="E100" s="119"/>
      <c r="F100" s="119"/>
      <c r="G100" s="119"/>
      <c r="H100" s="119"/>
      <c r="I100" s="119"/>
      <c r="J100" s="120" t="n">
        <f aca="false">J140</f>
        <v>0</v>
      </c>
      <c r="L100" s="117"/>
    </row>
    <row r="101" s="116" customFormat="true" ht="19.9" hidden="false" customHeight="true" outlineLevel="0" collapsed="false">
      <c r="B101" s="117"/>
      <c r="D101" s="118" t="s">
        <v>85</v>
      </c>
      <c r="E101" s="119"/>
      <c r="F101" s="119"/>
      <c r="G101" s="119"/>
      <c r="H101" s="119"/>
      <c r="I101" s="119"/>
      <c r="J101" s="120" t="n">
        <f aca="false">J148</f>
        <v>0</v>
      </c>
      <c r="L101" s="117"/>
    </row>
    <row r="102" s="116" customFormat="true" ht="19.9" hidden="false" customHeight="true" outlineLevel="0" collapsed="false">
      <c r="B102" s="117"/>
      <c r="D102" s="118" t="s">
        <v>86</v>
      </c>
      <c r="E102" s="119"/>
      <c r="F102" s="119"/>
      <c r="G102" s="119"/>
      <c r="H102" s="119"/>
      <c r="I102" s="119"/>
      <c r="J102" s="120" t="n">
        <f aca="false">J155</f>
        <v>0</v>
      </c>
      <c r="L102" s="117"/>
    </row>
    <row r="103" s="111" customFormat="true" ht="24.95" hidden="false" customHeight="true" outlineLevel="0" collapsed="false">
      <c r="B103" s="112"/>
      <c r="D103" s="113" t="s">
        <v>87</v>
      </c>
      <c r="E103" s="114"/>
      <c r="F103" s="114"/>
      <c r="G103" s="114"/>
      <c r="H103" s="114"/>
      <c r="I103" s="114"/>
      <c r="J103" s="115" t="n">
        <f aca="false">SUM(J104:J107)</f>
        <v>0</v>
      </c>
      <c r="L103" s="112"/>
    </row>
    <row r="104" s="116" customFormat="true" ht="19.9" hidden="false" customHeight="true" outlineLevel="0" collapsed="false">
      <c r="B104" s="117"/>
      <c r="D104" s="118" t="s">
        <v>88</v>
      </c>
      <c r="E104" s="119"/>
      <c r="F104" s="119"/>
      <c r="G104" s="119"/>
      <c r="H104" s="119"/>
      <c r="I104" s="119"/>
      <c r="J104" s="120" t="n">
        <f aca="false">J158</f>
        <v>0</v>
      </c>
      <c r="L104" s="117"/>
    </row>
    <row r="105" s="116" customFormat="true" ht="19.9" hidden="false" customHeight="true" outlineLevel="0" collapsed="false">
      <c r="B105" s="117"/>
      <c r="D105" s="118" t="s">
        <v>89</v>
      </c>
      <c r="E105" s="119"/>
      <c r="F105" s="119"/>
      <c r="G105" s="119"/>
      <c r="H105" s="119"/>
      <c r="I105" s="119"/>
      <c r="J105" s="120" t="n">
        <f aca="false">J171</f>
        <v>0</v>
      </c>
      <c r="L105" s="117"/>
    </row>
    <row r="106" s="116" customFormat="true" ht="19.9" hidden="false" customHeight="true" outlineLevel="0" collapsed="false">
      <c r="B106" s="117"/>
      <c r="D106" s="118" t="s">
        <v>90</v>
      </c>
      <c r="E106" s="119"/>
      <c r="F106" s="119"/>
      <c r="G106" s="119"/>
      <c r="H106" s="119"/>
      <c r="I106" s="119"/>
      <c r="J106" s="120" t="n">
        <f aca="false">J176</f>
        <v>0</v>
      </c>
      <c r="L106" s="117"/>
    </row>
    <row r="107" s="116" customFormat="true" ht="19.9" hidden="false" customHeight="true" outlineLevel="0" collapsed="false">
      <c r="B107" s="117"/>
      <c r="D107" s="118" t="s">
        <v>91</v>
      </c>
      <c r="E107" s="119"/>
      <c r="F107" s="119"/>
      <c r="G107" s="119"/>
      <c r="H107" s="119"/>
      <c r="I107" s="119"/>
      <c r="J107" s="120" t="n">
        <f aca="false">J186</f>
        <v>0</v>
      </c>
      <c r="L107" s="117"/>
    </row>
    <row r="108" s="19" customFormat="true" ht="21.75" hidden="false" customHeight="true" outlineLevel="0" collapsed="false">
      <c r="B108" s="20"/>
      <c r="L108" s="20"/>
    </row>
    <row r="109" s="19" customFormat="true" ht="6.95" hidden="false" customHeight="true" outlineLevel="0" collapsed="false">
      <c r="B109" s="38"/>
      <c r="C109" s="39"/>
      <c r="D109" s="39"/>
      <c r="E109" s="39"/>
      <c r="F109" s="39"/>
      <c r="G109" s="39"/>
      <c r="H109" s="39"/>
      <c r="I109" s="39"/>
      <c r="J109" s="39"/>
      <c r="K109" s="39"/>
      <c r="L109" s="20"/>
    </row>
    <row r="113" s="19" customFormat="true" ht="6.95" hidden="false" customHeight="true" outlineLevel="0" collapsed="false">
      <c r="B113" s="40"/>
      <c r="C113" s="41"/>
      <c r="D113" s="41"/>
      <c r="E113" s="41"/>
      <c r="F113" s="41"/>
      <c r="G113" s="41"/>
      <c r="H113" s="41"/>
      <c r="I113" s="41"/>
      <c r="J113" s="41"/>
      <c r="K113" s="41"/>
      <c r="L113" s="20"/>
    </row>
    <row r="114" s="19" customFormat="true" ht="24.95" hidden="false" customHeight="true" outlineLevel="0" collapsed="false">
      <c r="B114" s="20"/>
      <c r="C114" s="7" t="s">
        <v>92</v>
      </c>
      <c r="L114" s="20"/>
    </row>
    <row r="115" s="19" customFormat="true" ht="6.95" hidden="false" customHeight="true" outlineLevel="0" collapsed="false">
      <c r="B115" s="20"/>
      <c r="L115" s="20"/>
    </row>
    <row r="116" s="19" customFormat="true" ht="12" hidden="false" customHeight="true" outlineLevel="0" collapsed="false">
      <c r="B116" s="20"/>
      <c r="C116" s="13" t="s">
        <v>12</v>
      </c>
      <c r="L116" s="20"/>
    </row>
    <row r="117" s="19" customFormat="true" ht="16.5" hidden="false" customHeight="true" outlineLevel="0" collapsed="false">
      <c r="B117" s="20"/>
      <c r="E117" s="88" t="str">
        <f aca="false">E7</f>
        <v>ZÁKLADNÍ ŠKOLA ZRUČ NAD SÁZAVOU</v>
      </c>
      <c r="F117" s="88"/>
      <c r="G117" s="88"/>
      <c r="H117" s="88"/>
      <c r="L117" s="20"/>
    </row>
    <row r="118" s="19" customFormat="true" ht="12" hidden="false" customHeight="true" outlineLevel="0" collapsed="false">
      <c r="B118" s="20"/>
      <c r="C118" s="13" t="s">
        <v>74</v>
      </c>
      <c r="L118" s="20"/>
    </row>
    <row r="119" s="19" customFormat="true" ht="16.5" hidden="false" customHeight="true" outlineLevel="0" collapsed="false">
      <c r="B119" s="20"/>
      <c r="E119" s="12" t="str">
        <f aca="false">E9</f>
        <v>01– Multimediální učebna</v>
      </c>
      <c r="F119" s="12"/>
      <c r="G119" s="12"/>
      <c r="H119" s="12"/>
      <c r="L119" s="20"/>
    </row>
    <row r="120" s="19" customFormat="true" ht="6.95" hidden="false" customHeight="true" outlineLevel="0" collapsed="false">
      <c r="B120" s="20"/>
      <c r="L120" s="20"/>
    </row>
    <row r="121" s="19" customFormat="true" ht="12" hidden="false" customHeight="true" outlineLevel="0" collapsed="false">
      <c r="B121" s="20"/>
      <c r="C121" s="13" t="s">
        <v>16</v>
      </c>
      <c r="F121" s="14" t="str">
        <f aca="false">F12</f>
        <v> </v>
      </c>
      <c r="I121" s="13" t="s">
        <v>18</v>
      </c>
      <c r="J121" s="89" t="str">
        <f aca="false">IF(J12="","",J12)</f>
        <v/>
      </c>
      <c r="L121" s="20"/>
    </row>
    <row r="122" s="19" customFormat="true" ht="6.95" hidden="false" customHeight="true" outlineLevel="0" collapsed="false">
      <c r="B122" s="20"/>
      <c r="L122" s="20"/>
    </row>
    <row r="123" s="19" customFormat="true" ht="15.2" hidden="false" customHeight="true" outlineLevel="0" collapsed="false">
      <c r="B123" s="20"/>
      <c r="C123" s="13" t="s">
        <v>19</v>
      </c>
      <c r="F123" s="14" t="str">
        <f aca="false">E15</f>
        <v> </v>
      </c>
      <c r="I123" s="13" t="s">
        <v>23</v>
      </c>
      <c r="J123" s="107" t="str">
        <f aca="false">E21</f>
        <v> </v>
      </c>
      <c r="L123" s="20"/>
    </row>
    <row r="124" s="19" customFormat="true" ht="15.2" hidden="false" customHeight="true" outlineLevel="0" collapsed="false">
      <c r="B124" s="20"/>
      <c r="C124" s="13" t="s">
        <v>22</v>
      </c>
      <c r="F124" s="14" t="str">
        <f aca="false">IF(E18="","",E18)</f>
        <v> </v>
      </c>
      <c r="I124" s="13" t="s">
        <v>25</v>
      </c>
      <c r="J124" s="107"/>
      <c r="L124" s="20"/>
    </row>
    <row r="125" s="19" customFormat="true" ht="10.35" hidden="false" customHeight="true" outlineLevel="0" collapsed="false">
      <c r="B125" s="20"/>
      <c r="L125" s="20"/>
    </row>
    <row r="126" s="121" customFormat="true" ht="29.25" hidden="false" customHeight="true" outlineLevel="0" collapsed="false">
      <c r="B126" s="122"/>
      <c r="C126" s="123" t="s">
        <v>93</v>
      </c>
      <c r="D126" s="124" t="s">
        <v>94</v>
      </c>
      <c r="E126" s="124" t="s">
        <v>48</v>
      </c>
      <c r="F126" s="124" t="s">
        <v>49</v>
      </c>
      <c r="G126" s="124" t="s">
        <v>95</v>
      </c>
      <c r="H126" s="124" t="s">
        <v>96</v>
      </c>
      <c r="I126" s="124" t="s">
        <v>97</v>
      </c>
      <c r="J126" s="124" t="s">
        <v>78</v>
      </c>
      <c r="K126" s="125" t="s">
        <v>98</v>
      </c>
      <c r="L126" s="122"/>
      <c r="M126" s="59"/>
      <c r="N126" s="60" t="s">
        <v>31</v>
      </c>
      <c r="O126" s="60" t="s">
        <v>99</v>
      </c>
      <c r="P126" s="60" t="s">
        <v>100</v>
      </c>
      <c r="Q126" s="60" t="s">
        <v>101</v>
      </c>
      <c r="R126" s="60" t="s">
        <v>102</v>
      </c>
      <c r="S126" s="60" t="s">
        <v>103</v>
      </c>
      <c r="T126" s="61" t="s">
        <v>104</v>
      </c>
    </row>
    <row r="127" s="19" customFormat="true" ht="22.9" hidden="false" customHeight="true" outlineLevel="0" collapsed="false">
      <c r="B127" s="20"/>
      <c r="C127" s="65" t="s">
        <v>105</v>
      </c>
      <c r="J127" s="126" t="n">
        <f aca="false">J128+J157</f>
        <v>0</v>
      </c>
      <c r="L127" s="20"/>
      <c r="M127" s="62"/>
      <c r="N127" s="51"/>
      <c r="O127" s="51"/>
      <c r="P127" s="127" t="e">
        <f aca="false">P128+P157</f>
        <v>#REF!</v>
      </c>
      <c r="Q127" s="51"/>
      <c r="R127" s="127" t="e">
        <f aca="false">R128+R157</f>
        <v>#REF!</v>
      </c>
      <c r="S127" s="51"/>
      <c r="T127" s="128" t="e">
        <f aca="false">T128+T157</f>
        <v>#REF!</v>
      </c>
      <c r="AT127" s="3" t="s">
        <v>65</v>
      </c>
      <c r="AU127" s="3" t="s">
        <v>80</v>
      </c>
      <c r="BK127" s="129" t="e">
        <f aca="false">BK128+BK157</f>
        <v>#REF!</v>
      </c>
    </row>
    <row r="128" s="130" customFormat="true" ht="25.9" hidden="false" customHeight="true" outlineLevel="0" collapsed="false">
      <c r="B128" s="131"/>
      <c r="D128" s="132" t="s">
        <v>65</v>
      </c>
      <c r="E128" s="133" t="s">
        <v>106</v>
      </c>
      <c r="F128" s="133" t="s">
        <v>107</v>
      </c>
      <c r="J128" s="134" t="n">
        <f aca="false">J129+J131+J140+J155+J148</f>
        <v>0</v>
      </c>
      <c r="L128" s="131"/>
      <c r="M128" s="135"/>
      <c r="P128" s="136" t="e">
        <f aca="false">#REF!+P131+P140+P141+P155</f>
        <v>#REF!</v>
      </c>
      <c r="R128" s="136" t="e">
        <f aca="false">#REF!+R131+R140+R141+R155</f>
        <v>#REF!</v>
      </c>
      <c r="T128" s="137" t="e">
        <f aca="false">#REF!+T131+T140+T141+T155</f>
        <v>#REF!</v>
      </c>
      <c r="AR128" s="132" t="s">
        <v>108</v>
      </c>
      <c r="AT128" s="138" t="s">
        <v>65</v>
      </c>
      <c r="AU128" s="138" t="s">
        <v>66</v>
      </c>
      <c r="AY128" s="132" t="s">
        <v>109</v>
      </c>
      <c r="BK128" s="139" t="e">
        <f aca="false">#REF!+BK131+BK140+BK141+BK155</f>
        <v>#REF!</v>
      </c>
    </row>
    <row r="129" s="140" customFormat="true" ht="25.35" hidden="false" customHeight="true" outlineLevel="0" collapsed="false">
      <c r="B129" s="141"/>
      <c r="D129" s="142" t="s">
        <v>65</v>
      </c>
      <c r="E129" s="143" t="s">
        <v>110</v>
      </c>
      <c r="F129" s="143" t="s">
        <v>111</v>
      </c>
      <c r="J129" s="144" t="n">
        <f aca="false">SUM(J130:J130)</f>
        <v>0</v>
      </c>
      <c r="L129" s="141"/>
      <c r="M129" s="145"/>
      <c r="P129" s="146"/>
      <c r="R129" s="146"/>
      <c r="T129" s="147"/>
      <c r="AR129" s="142"/>
      <c r="AT129" s="148"/>
      <c r="AU129" s="148"/>
      <c r="AY129" s="142"/>
      <c r="BK129" s="149"/>
    </row>
    <row r="130" s="140" customFormat="true" ht="16.9" hidden="false" customHeight="true" outlineLevel="0" collapsed="false">
      <c r="B130" s="141"/>
      <c r="C130" s="150" t="n">
        <v>1</v>
      </c>
      <c r="D130" s="150" t="s">
        <v>112</v>
      </c>
      <c r="E130" s="151" t="s">
        <v>113</v>
      </c>
      <c r="F130" s="152" t="s">
        <v>114</v>
      </c>
      <c r="G130" s="153" t="s">
        <v>115</v>
      </c>
      <c r="H130" s="154" t="n">
        <v>1</v>
      </c>
      <c r="I130" s="155"/>
      <c r="J130" s="156" t="n">
        <f aca="false">ROUND(I130*H130,2)</f>
        <v>0</v>
      </c>
      <c r="K130" s="152" t="s">
        <v>116</v>
      </c>
      <c r="L130" s="141"/>
      <c r="M130" s="145"/>
      <c r="P130" s="146"/>
      <c r="R130" s="146"/>
      <c r="T130" s="147"/>
      <c r="AR130" s="142"/>
      <c r="AT130" s="148"/>
      <c r="AU130" s="148"/>
      <c r="AY130" s="142"/>
      <c r="BK130" s="149"/>
    </row>
    <row r="131" s="140" customFormat="true" ht="22.9" hidden="false" customHeight="true" outlineLevel="0" collapsed="false">
      <c r="B131" s="141"/>
      <c r="D131" s="142" t="s">
        <v>65</v>
      </c>
      <c r="E131" s="143" t="s">
        <v>117</v>
      </c>
      <c r="F131" s="143" t="s">
        <v>118</v>
      </c>
      <c r="J131" s="144" t="n">
        <f aca="false">SUM(J132:J139)</f>
        <v>0</v>
      </c>
      <c r="L131" s="141"/>
      <c r="M131" s="145"/>
      <c r="P131" s="146" t="n">
        <f aca="false">SUM(P132:P132)</f>
        <v>13.52</v>
      </c>
      <c r="R131" s="146" t="n">
        <f aca="false">SUM(R132:R132)</f>
        <v>0.0338</v>
      </c>
      <c r="T131" s="147" t="n">
        <f aca="false">SUM(T132:T132)</f>
        <v>0</v>
      </c>
      <c r="AR131" s="142" t="s">
        <v>108</v>
      </c>
      <c r="AT131" s="148" t="s">
        <v>65</v>
      </c>
      <c r="AU131" s="148" t="s">
        <v>108</v>
      </c>
      <c r="AY131" s="142" t="s">
        <v>109</v>
      </c>
      <c r="BK131" s="149" t="n">
        <f aca="false">SUM(BK132:BK132)</f>
        <v>0</v>
      </c>
    </row>
    <row r="132" s="19" customFormat="true" ht="18" hidden="false" customHeight="true" outlineLevel="0" collapsed="false">
      <c r="B132" s="157"/>
      <c r="C132" s="150" t="n">
        <v>2</v>
      </c>
      <c r="D132" s="150" t="s">
        <v>112</v>
      </c>
      <c r="E132" s="151" t="s">
        <v>119</v>
      </c>
      <c r="F132" s="152" t="s">
        <v>120</v>
      </c>
      <c r="G132" s="153" t="s">
        <v>121</v>
      </c>
      <c r="H132" s="154" t="n">
        <v>130</v>
      </c>
      <c r="I132" s="155"/>
      <c r="J132" s="156" t="n">
        <f aca="false">ROUND(I132*H132,2)</f>
        <v>0</v>
      </c>
      <c r="K132" s="152" t="s">
        <v>116</v>
      </c>
      <c r="L132" s="20"/>
      <c r="M132" s="158"/>
      <c r="N132" s="159" t="s">
        <v>32</v>
      </c>
      <c r="O132" s="160" t="n">
        <v>0.104</v>
      </c>
      <c r="P132" s="160" t="n">
        <f aca="false">O132*H132</f>
        <v>13.52</v>
      </c>
      <c r="Q132" s="160" t="n">
        <v>0.00026</v>
      </c>
      <c r="R132" s="160" t="n">
        <f aca="false">Q132*H132</f>
        <v>0.0338</v>
      </c>
      <c r="S132" s="160" t="n">
        <v>0</v>
      </c>
      <c r="T132" s="161" t="n">
        <f aca="false">S132*H132</f>
        <v>0</v>
      </c>
      <c r="AR132" s="162" t="s">
        <v>122</v>
      </c>
      <c r="AT132" s="162" t="s">
        <v>112</v>
      </c>
      <c r="AU132" s="162" t="s">
        <v>72</v>
      </c>
      <c r="AY132" s="3" t="s">
        <v>109</v>
      </c>
      <c r="BE132" s="163" t="n">
        <f aca="false">IF(N132="základní",J132,0)</f>
        <v>0</v>
      </c>
      <c r="BF132" s="163" t="n">
        <f aca="false">IF(N132="snížená",J132,0)</f>
        <v>0</v>
      </c>
      <c r="BG132" s="163" t="n">
        <f aca="false">IF(N132="zákl. přenesená",J132,0)</f>
        <v>0</v>
      </c>
      <c r="BH132" s="163" t="n">
        <f aca="false">IF(N132="sníž. přenesená",J132,0)</f>
        <v>0</v>
      </c>
      <c r="BI132" s="163" t="n">
        <f aca="false">IF(N132="nulová",J132,0)</f>
        <v>0</v>
      </c>
      <c r="BJ132" s="3" t="s">
        <v>108</v>
      </c>
      <c r="BK132" s="163" t="n">
        <f aca="false">ROUND(I132*H132,2)</f>
        <v>0</v>
      </c>
      <c r="BL132" s="3" t="s">
        <v>122</v>
      </c>
      <c r="BM132" s="162" t="s">
        <v>123</v>
      </c>
    </row>
    <row r="133" s="19" customFormat="true" ht="18" hidden="false" customHeight="true" outlineLevel="0" collapsed="false">
      <c r="B133" s="157"/>
      <c r="C133" s="150" t="n">
        <v>3</v>
      </c>
      <c r="D133" s="150" t="s">
        <v>112</v>
      </c>
      <c r="E133" s="151" t="s">
        <v>124</v>
      </c>
      <c r="F133" s="152" t="s">
        <v>125</v>
      </c>
      <c r="G133" s="153" t="s">
        <v>126</v>
      </c>
      <c r="H133" s="154" t="n">
        <v>2</v>
      </c>
      <c r="I133" s="155"/>
      <c r="J133" s="156" t="n">
        <f aca="false">ROUND(I133*H133,2)</f>
        <v>0</v>
      </c>
      <c r="K133" s="152" t="s">
        <v>116</v>
      </c>
      <c r="L133" s="20"/>
      <c r="M133" s="158"/>
      <c r="N133" s="159"/>
      <c r="O133" s="160"/>
      <c r="P133" s="160"/>
      <c r="Q133" s="160"/>
      <c r="R133" s="160"/>
      <c r="S133" s="160"/>
      <c r="T133" s="161"/>
      <c r="AR133" s="162"/>
      <c r="AT133" s="162"/>
      <c r="AU133" s="162"/>
      <c r="AY133" s="3"/>
      <c r="BE133" s="163"/>
      <c r="BF133" s="163"/>
      <c r="BG133" s="163"/>
      <c r="BH133" s="163"/>
      <c r="BI133" s="163"/>
      <c r="BJ133" s="3"/>
      <c r="BK133" s="163"/>
      <c r="BL133" s="3"/>
      <c r="BM133" s="162"/>
    </row>
    <row r="134" s="19" customFormat="true" ht="18" hidden="false" customHeight="true" outlineLevel="0" collapsed="false">
      <c r="B134" s="157"/>
      <c r="C134" s="150" t="n">
        <v>4</v>
      </c>
      <c r="D134" s="150" t="s">
        <v>112</v>
      </c>
      <c r="E134" s="151" t="s">
        <v>127</v>
      </c>
      <c r="F134" s="152" t="s">
        <v>128</v>
      </c>
      <c r="G134" s="153" t="s">
        <v>115</v>
      </c>
      <c r="H134" s="154" t="n">
        <v>1</v>
      </c>
      <c r="I134" s="155"/>
      <c r="J134" s="156" t="n">
        <f aca="false">ROUND(I134*H134,2)</f>
        <v>0</v>
      </c>
      <c r="K134" s="152" t="s">
        <v>116</v>
      </c>
      <c r="L134" s="20"/>
      <c r="M134" s="158"/>
      <c r="N134" s="159"/>
      <c r="O134" s="160"/>
      <c r="P134" s="160"/>
      <c r="Q134" s="160"/>
      <c r="R134" s="160"/>
      <c r="S134" s="160"/>
      <c r="T134" s="161"/>
      <c r="AR134" s="162"/>
      <c r="AT134" s="162"/>
      <c r="AU134" s="162"/>
      <c r="AY134" s="3"/>
      <c r="BE134" s="163"/>
      <c r="BF134" s="163"/>
      <c r="BG134" s="163"/>
      <c r="BH134" s="163"/>
      <c r="BI134" s="163"/>
      <c r="BJ134" s="3"/>
      <c r="BK134" s="163"/>
      <c r="BL134" s="3"/>
      <c r="BM134" s="162"/>
    </row>
    <row r="135" s="19" customFormat="true" ht="18" hidden="false" customHeight="true" outlineLevel="0" collapsed="false">
      <c r="B135" s="157"/>
      <c r="C135" s="150" t="n">
        <v>5</v>
      </c>
      <c r="D135" s="164" t="s">
        <v>129</v>
      </c>
      <c r="E135" s="165" t="s">
        <v>130</v>
      </c>
      <c r="F135" s="166" t="s">
        <v>131</v>
      </c>
      <c r="G135" s="167" t="s">
        <v>115</v>
      </c>
      <c r="H135" s="168" t="n">
        <v>1</v>
      </c>
      <c r="I135" s="169"/>
      <c r="J135" s="170" t="n">
        <f aca="false">ROUND(I135*H135,2)</f>
        <v>0</v>
      </c>
      <c r="K135" s="166" t="s">
        <v>116</v>
      </c>
      <c r="L135" s="20"/>
      <c r="M135" s="158"/>
      <c r="N135" s="159"/>
      <c r="O135" s="160"/>
      <c r="P135" s="160"/>
      <c r="Q135" s="160"/>
      <c r="R135" s="160"/>
      <c r="S135" s="160"/>
      <c r="T135" s="161"/>
      <c r="AR135" s="162"/>
      <c r="AT135" s="162"/>
      <c r="AU135" s="162"/>
      <c r="AY135" s="3"/>
      <c r="BE135" s="163"/>
      <c r="BF135" s="163"/>
      <c r="BG135" s="163"/>
      <c r="BH135" s="163"/>
      <c r="BI135" s="163"/>
      <c r="BJ135" s="3"/>
      <c r="BK135" s="163"/>
      <c r="BL135" s="3"/>
      <c r="BM135" s="162"/>
    </row>
    <row r="136" s="19" customFormat="true" ht="18" hidden="false" customHeight="true" outlineLevel="0" collapsed="false">
      <c r="B136" s="157"/>
      <c r="C136" s="150" t="n">
        <v>6</v>
      </c>
      <c r="D136" s="150" t="s">
        <v>112</v>
      </c>
      <c r="E136" s="151" t="s">
        <v>132</v>
      </c>
      <c r="F136" s="152" t="s">
        <v>133</v>
      </c>
      <c r="G136" s="153" t="s">
        <v>115</v>
      </c>
      <c r="H136" s="154" t="n">
        <v>1</v>
      </c>
      <c r="I136" s="155"/>
      <c r="J136" s="156" t="n">
        <f aca="false">ROUND(I136*H136,2)</f>
        <v>0</v>
      </c>
      <c r="K136" s="152" t="s">
        <v>116</v>
      </c>
      <c r="L136" s="20"/>
      <c r="M136" s="158"/>
      <c r="N136" s="159"/>
      <c r="O136" s="160"/>
      <c r="P136" s="160"/>
      <c r="Q136" s="160"/>
      <c r="R136" s="160"/>
      <c r="S136" s="160"/>
      <c r="T136" s="161"/>
      <c r="AR136" s="162"/>
      <c r="AT136" s="162"/>
      <c r="AU136" s="162"/>
      <c r="AY136" s="3"/>
      <c r="BE136" s="163"/>
      <c r="BF136" s="163"/>
      <c r="BG136" s="163"/>
      <c r="BH136" s="163"/>
      <c r="BI136" s="163"/>
      <c r="BJ136" s="3"/>
      <c r="BK136" s="163"/>
      <c r="BL136" s="3"/>
      <c r="BM136" s="162"/>
    </row>
    <row r="137" s="19" customFormat="true" ht="18" hidden="false" customHeight="true" outlineLevel="0" collapsed="false">
      <c r="B137" s="157"/>
      <c r="C137" s="150" t="n">
        <v>7</v>
      </c>
      <c r="D137" s="164" t="s">
        <v>129</v>
      </c>
      <c r="E137" s="165" t="s">
        <v>134</v>
      </c>
      <c r="F137" s="166" t="s">
        <v>135</v>
      </c>
      <c r="G137" s="167" t="s">
        <v>115</v>
      </c>
      <c r="H137" s="168" t="n">
        <v>1</v>
      </c>
      <c r="I137" s="169"/>
      <c r="J137" s="170" t="n">
        <f aca="false">ROUND(I137*H137,2)</f>
        <v>0</v>
      </c>
      <c r="K137" s="166" t="s">
        <v>116</v>
      </c>
      <c r="L137" s="20"/>
      <c r="M137" s="158"/>
      <c r="N137" s="159"/>
      <c r="O137" s="160"/>
      <c r="P137" s="160"/>
      <c r="Q137" s="160"/>
      <c r="R137" s="160"/>
      <c r="S137" s="160"/>
      <c r="T137" s="161"/>
      <c r="AR137" s="162"/>
      <c r="AT137" s="162"/>
      <c r="AU137" s="162"/>
      <c r="AY137" s="3"/>
      <c r="BE137" s="163"/>
      <c r="BF137" s="163"/>
      <c r="BG137" s="163"/>
      <c r="BH137" s="163"/>
      <c r="BI137" s="163"/>
      <c r="BJ137" s="3"/>
      <c r="BK137" s="163"/>
      <c r="BL137" s="3"/>
      <c r="BM137" s="162"/>
    </row>
    <row r="138" s="19" customFormat="true" ht="18" hidden="false" customHeight="true" outlineLevel="0" collapsed="false">
      <c r="B138" s="157"/>
      <c r="C138" s="150" t="n">
        <v>8</v>
      </c>
      <c r="D138" s="150" t="s">
        <v>112</v>
      </c>
      <c r="E138" s="151" t="s">
        <v>136</v>
      </c>
      <c r="F138" s="152" t="s">
        <v>137</v>
      </c>
      <c r="G138" s="153" t="s">
        <v>138</v>
      </c>
      <c r="H138" s="154" t="n">
        <v>30</v>
      </c>
      <c r="I138" s="155"/>
      <c r="J138" s="156" t="n">
        <f aca="false">ROUND(I138*H138,2)</f>
        <v>0</v>
      </c>
      <c r="K138" s="152" t="s">
        <v>116</v>
      </c>
      <c r="L138" s="20"/>
      <c r="M138" s="158"/>
      <c r="N138" s="159"/>
      <c r="O138" s="160"/>
      <c r="P138" s="160"/>
      <c r="Q138" s="160"/>
      <c r="R138" s="160"/>
      <c r="S138" s="160"/>
      <c r="T138" s="161"/>
      <c r="AR138" s="162"/>
      <c r="AT138" s="162"/>
      <c r="AU138" s="162"/>
      <c r="AY138" s="3"/>
      <c r="BE138" s="163"/>
      <c r="BF138" s="163"/>
      <c r="BG138" s="163"/>
      <c r="BH138" s="163"/>
      <c r="BI138" s="163"/>
      <c r="BJ138" s="3"/>
      <c r="BK138" s="163"/>
      <c r="BL138" s="3"/>
      <c r="BM138" s="162"/>
    </row>
    <row r="139" s="19" customFormat="true" ht="18" hidden="false" customHeight="true" outlineLevel="0" collapsed="false">
      <c r="B139" s="157"/>
      <c r="C139" s="150" t="n">
        <v>9</v>
      </c>
      <c r="D139" s="150" t="s">
        <v>112</v>
      </c>
      <c r="E139" s="151" t="s">
        <v>139</v>
      </c>
      <c r="F139" s="152" t="s">
        <v>140</v>
      </c>
      <c r="G139" s="153" t="s">
        <v>121</v>
      </c>
      <c r="H139" s="154" t="n">
        <v>20</v>
      </c>
      <c r="I139" s="155"/>
      <c r="J139" s="156" t="n">
        <f aca="false">ROUND(I139*H139,2)</f>
        <v>0</v>
      </c>
      <c r="K139" s="152" t="s">
        <v>116</v>
      </c>
      <c r="L139" s="20"/>
      <c r="M139" s="158"/>
      <c r="N139" s="159"/>
      <c r="O139" s="160"/>
      <c r="P139" s="160"/>
      <c r="Q139" s="160"/>
      <c r="R139" s="160"/>
      <c r="S139" s="160"/>
      <c r="T139" s="161"/>
      <c r="AR139" s="162"/>
      <c r="AT139" s="162"/>
      <c r="AU139" s="162"/>
      <c r="AY139" s="3"/>
      <c r="BE139" s="163"/>
      <c r="BF139" s="163"/>
      <c r="BG139" s="163"/>
      <c r="BH139" s="163"/>
      <c r="BI139" s="163"/>
      <c r="BJ139" s="3"/>
      <c r="BK139" s="163"/>
      <c r="BL139" s="3"/>
      <c r="BM139" s="162"/>
    </row>
    <row r="140" s="140" customFormat="true" ht="23.45" hidden="false" customHeight="true" outlineLevel="0" collapsed="false">
      <c r="B140" s="141"/>
      <c r="D140" s="142" t="s">
        <v>65</v>
      </c>
      <c r="E140" s="143" t="s">
        <v>141</v>
      </c>
      <c r="F140" s="143" t="s">
        <v>142</v>
      </c>
      <c r="J140" s="144" t="n">
        <f aca="false">SUM(J141:J147)</f>
        <v>0</v>
      </c>
      <c r="L140" s="141"/>
      <c r="M140" s="145"/>
      <c r="P140" s="146" t="n">
        <f aca="false">SUM(P141:P141)</f>
        <v>16.38</v>
      </c>
      <c r="R140" s="146" t="n">
        <f aca="false">SUM(R141:R141)</f>
        <v>0.0273</v>
      </c>
      <c r="T140" s="147" t="n">
        <f aca="false">SUM(T141:T141)</f>
        <v>0</v>
      </c>
      <c r="AR140" s="142" t="s">
        <v>108</v>
      </c>
      <c r="AT140" s="148" t="s">
        <v>65</v>
      </c>
      <c r="AU140" s="148" t="s">
        <v>108</v>
      </c>
      <c r="AY140" s="142" t="s">
        <v>109</v>
      </c>
      <c r="BK140" s="149" t="n">
        <f aca="false">SUM(BK141:BK141)</f>
        <v>0</v>
      </c>
    </row>
    <row r="141" s="19" customFormat="true" ht="24" hidden="false" customHeight="true" outlineLevel="0" collapsed="false">
      <c r="B141" s="157"/>
      <c r="C141" s="150" t="n">
        <v>10</v>
      </c>
      <c r="D141" s="150" t="s">
        <v>112</v>
      </c>
      <c r="E141" s="151" t="s">
        <v>143</v>
      </c>
      <c r="F141" s="152" t="s">
        <v>144</v>
      </c>
      <c r="G141" s="153" t="s">
        <v>121</v>
      </c>
      <c r="H141" s="154" t="n">
        <v>130</v>
      </c>
      <c r="I141" s="155"/>
      <c r="J141" s="156" t="n">
        <f aca="false">ROUND(I141*H141,2)</f>
        <v>0</v>
      </c>
      <c r="K141" s="152" t="s">
        <v>116</v>
      </c>
      <c r="L141" s="20"/>
      <c r="M141" s="158"/>
      <c r="N141" s="159" t="s">
        <v>32</v>
      </c>
      <c r="O141" s="160" t="n">
        <v>0.126</v>
      </c>
      <c r="P141" s="160" t="n">
        <f aca="false">O141*H141</f>
        <v>16.38</v>
      </c>
      <c r="Q141" s="160" t="n">
        <v>0.00021</v>
      </c>
      <c r="R141" s="160" t="n">
        <f aca="false">Q141*H141</f>
        <v>0.0273</v>
      </c>
      <c r="S141" s="160" t="n">
        <v>0</v>
      </c>
      <c r="T141" s="161" t="n">
        <f aca="false">S141*H141</f>
        <v>0</v>
      </c>
      <c r="AR141" s="162" t="s">
        <v>122</v>
      </c>
      <c r="AT141" s="162" t="s">
        <v>112</v>
      </c>
      <c r="AU141" s="162" t="s">
        <v>72</v>
      </c>
      <c r="AY141" s="3" t="s">
        <v>109</v>
      </c>
      <c r="BE141" s="163" t="n">
        <f aca="false">IF(N141="základní",J141,0)</f>
        <v>0</v>
      </c>
      <c r="BF141" s="163" t="n">
        <f aca="false">IF(N141="snížená",J141,0)</f>
        <v>0</v>
      </c>
      <c r="BG141" s="163" t="n">
        <f aca="false">IF(N141="zákl. přenesená",J141,0)</f>
        <v>0</v>
      </c>
      <c r="BH141" s="163" t="n">
        <f aca="false">IF(N141="sníž. přenesená",J141,0)</f>
        <v>0</v>
      </c>
      <c r="BI141" s="163" t="n">
        <f aca="false">IF(N141="nulová",J141,0)</f>
        <v>0</v>
      </c>
      <c r="BJ141" s="3" t="s">
        <v>108</v>
      </c>
      <c r="BK141" s="163" t="n">
        <f aca="false">ROUND(I141*H141,2)</f>
        <v>0</v>
      </c>
      <c r="BL141" s="3" t="s">
        <v>122</v>
      </c>
      <c r="BM141" s="162" t="s">
        <v>145</v>
      </c>
    </row>
    <row r="142" s="19" customFormat="true" ht="16.9" hidden="false" customHeight="true" outlineLevel="0" collapsed="false">
      <c r="B142" s="157"/>
      <c r="C142" s="150" t="n">
        <v>11</v>
      </c>
      <c r="D142" s="150" t="s">
        <v>112</v>
      </c>
      <c r="E142" s="151" t="s">
        <v>146</v>
      </c>
      <c r="F142" s="152" t="s">
        <v>147</v>
      </c>
      <c r="G142" s="153" t="s">
        <v>121</v>
      </c>
      <c r="H142" s="154" t="n">
        <v>90</v>
      </c>
      <c r="I142" s="155"/>
      <c r="J142" s="156" t="n">
        <f aca="false">ROUND(I142*H142,2)</f>
        <v>0</v>
      </c>
      <c r="K142" s="152" t="s">
        <v>116</v>
      </c>
      <c r="L142" s="20"/>
      <c r="M142" s="158"/>
      <c r="N142" s="159"/>
      <c r="O142" s="160"/>
      <c r="P142" s="160"/>
      <c r="Q142" s="160"/>
      <c r="R142" s="160"/>
      <c r="S142" s="160"/>
      <c r="T142" s="161"/>
      <c r="AR142" s="162"/>
      <c r="AT142" s="162"/>
      <c r="AU142" s="162"/>
      <c r="AY142" s="3"/>
      <c r="BE142" s="163"/>
      <c r="BF142" s="163"/>
      <c r="BG142" s="163"/>
      <c r="BH142" s="163"/>
      <c r="BI142" s="163"/>
      <c r="BJ142" s="3"/>
      <c r="BK142" s="163"/>
      <c r="BL142" s="3"/>
      <c r="BM142" s="162"/>
    </row>
    <row r="143" s="19" customFormat="true" ht="16.9" hidden="false" customHeight="true" outlineLevel="0" collapsed="false">
      <c r="B143" s="157"/>
      <c r="C143" s="150" t="n">
        <v>12</v>
      </c>
      <c r="D143" s="150" t="s">
        <v>112</v>
      </c>
      <c r="E143" s="151" t="s">
        <v>148</v>
      </c>
      <c r="F143" s="152" t="s">
        <v>149</v>
      </c>
      <c r="G143" s="153" t="s">
        <v>121</v>
      </c>
      <c r="H143" s="154" t="n">
        <v>10</v>
      </c>
      <c r="I143" s="155"/>
      <c r="J143" s="156" t="n">
        <f aca="false">ROUND(I143*H143,2)</f>
        <v>0</v>
      </c>
      <c r="K143" s="152" t="s">
        <v>116</v>
      </c>
      <c r="L143" s="20"/>
      <c r="M143" s="158"/>
      <c r="N143" s="159"/>
      <c r="O143" s="160"/>
      <c r="P143" s="160"/>
      <c r="Q143" s="160"/>
      <c r="R143" s="160"/>
      <c r="S143" s="160"/>
      <c r="T143" s="161"/>
      <c r="AR143" s="162"/>
      <c r="AT143" s="162"/>
      <c r="AU143" s="162"/>
      <c r="AY143" s="3"/>
      <c r="BE143" s="163"/>
      <c r="BF143" s="163"/>
      <c r="BG143" s="163"/>
      <c r="BH143" s="163"/>
      <c r="BI143" s="163"/>
      <c r="BJ143" s="3"/>
      <c r="BK143" s="163"/>
      <c r="BL143" s="3"/>
      <c r="BM143" s="162"/>
    </row>
    <row r="144" s="19" customFormat="true" ht="16.9" hidden="false" customHeight="true" outlineLevel="0" collapsed="false">
      <c r="B144" s="157"/>
      <c r="C144" s="150" t="n">
        <v>13</v>
      </c>
      <c r="D144" s="150" t="s">
        <v>150</v>
      </c>
      <c r="E144" s="151" t="s">
        <v>151</v>
      </c>
      <c r="F144" s="152" t="s">
        <v>152</v>
      </c>
      <c r="G144" s="153" t="s">
        <v>153</v>
      </c>
      <c r="H144" s="154" t="n">
        <v>2</v>
      </c>
      <c r="I144" s="155"/>
      <c r="J144" s="156" t="n">
        <f aca="false">ROUND(I144*H144,2)</f>
        <v>0</v>
      </c>
      <c r="K144" s="152" t="s">
        <v>116</v>
      </c>
      <c r="L144" s="20"/>
      <c r="M144" s="158"/>
      <c r="N144" s="159"/>
      <c r="O144" s="160"/>
      <c r="P144" s="160"/>
      <c r="Q144" s="160"/>
      <c r="R144" s="160"/>
      <c r="S144" s="160"/>
      <c r="T144" s="161"/>
      <c r="AR144" s="162"/>
      <c r="AT144" s="162"/>
      <c r="AU144" s="162"/>
      <c r="AY144" s="3"/>
      <c r="BE144" s="163"/>
      <c r="BF144" s="163"/>
      <c r="BG144" s="163"/>
      <c r="BH144" s="163"/>
      <c r="BI144" s="163"/>
      <c r="BJ144" s="3"/>
      <c r="BK144" s="163"/>
      <c r="BL144" s="3"/>
      <c r="BM144" s="162"/>
    </row>
    <row r="145" s="19" customFormat="true" ht="16.9" hidden="false" customHeight="true" outlineLevel="0" collapsed="false">
      <c r="B145" s="157"/>
      <c r="C145" s="150" t="n">
        <v>14</v>
      </c>
      <c r="D145" s="150" t="s">
        <v>150</v>
      </c>
      <c r="E145" s="151" t="s">
        <v>154</v>
      </c>
      <c r="F145" s="152" t="s">
        <v>155</v>
      </c>
      <c r="G145" s="153" t="s">
        <v>156</v>
      </c>
      <c r="H145" s="154" t="n">
        <v>4</v>
      </c>
      <c r="I145" s="155"/>
      <c r="J145" s="156" t="n">
        <f aca="false">ROUND(I145*H145,2)</f>
        <v>0</v>
      </c>
      <c r="K145" s="152" t="s">
        <v>116</v>
      </c>
      <c r="L145" s="20"/>
      <c r="M145" s="158"/>
      <c r="N145" s="159"/>
      <c r="O145" s="160"/>
      <c r="P145" s="160"/>
      <c r="Q145" s="160"/>
      <c r="R145" s="160"/>
      <c r="S145" s="160"/>
      <c r="T145" s="161"/>
      <c r="AR145" s="162"/>
      <c r="AT145" s="162"/>
      <c r="AU145" s="162"/>
      <c r="AY145" s="3"/>
      <c r="BE145" s="163"/>
      <c r="BF145" s="163"/>
      <c r="BG145" s="163"/>
      <c r="BH145" s="163"/>
      <c r="BI145" s="163"/>
      <c r="BJ145" s="3"/>
      <c r="BK145" s="163"/>
      <c r="BL145" s="3"/>
      <c r="BM145" s="162"/>
    </row>
    <row r="146" s="19" customFormat="true" ht="16.9" hidden="false" customHeight="true" outlineLevel="0" collapsed="false">
      <c r="B146" s="157"/>
      <c r="C146" s="150" t="n">
        <v>15</v>
      </c>
      <c r="D146" s="150" t="s">
        <v>112</v>
      </c>
      <c r="E146" s="151" t="s">
        <v>157</v>
      </c>
      <c r="F146" s="152" t="s">
        <v>158</v>
      </c>
      <c r="G146" s="153" t="s">
        <v>138</v>
      </c>
      <c r="H146" s="154" t="n">
        <v>30</v>
      </c>
      <c r="I146" s="155"/>
      <c r="J146" s="156" t="n">
        <f aca="false">ROUND(I146*H146,2)</f>
        <v>0</v>
      </c>
      <c r="K146" s="152" t="s">
        <v>116</v>
      </c>
      <c r="L146" s="20"/>
      <c r="M146" s="158"/>
      <c r="N146" s="159"/>
      <c r="O146" s="160"/>
      <c r="P146" s="160"/>
      <c r="Q146" s="160"/>
      <c r="R146" s="160"/>
      <c r="S146" s="160"/>
      <c r="T146" s="161"/>
      <c r="AR146" s="162"/>
      <c r="AT146" s="162"/>
      <c r="AU146" s="162"/>
      <c r="AY146" s="3"/>
      <c r="BE146" s="163"/>
      <c r="BF146" s="163"/>
      <c r="BG146" s="163"/>
      <c r="BH146" s="163"/>
      <c r="BI146" s="163"/>
      <c r="BJ146" s="3"/>
      <c r="BK146" s="163"/>
      <c r="BL146" s="3"/>
      <c r="BM146" s="162"/>
    </row>
    <row r="147" s="19" customFormat="true" ht="16.9" hidden="false" customHeight="true" outlineLevel="0" collapsed="false">
      <c r="B147" s="157"/>
      <c r="C147" s="150" t="n">
        <v>16</v>
      </c>
      <c r="D147" s="150" t="s">
        <v>112</v>
      </c>
      <c r="E147" s="151" t="s">
        <v>159</v>
      </c>
      <c r="F147" s="152" t="s">
        <v>160</v>
      </c>
      <c r="G147" s="153" t="s">
        <v>121</v>
      </c>
      <c r="H147" s="154" t="n">
        <v>130</v>
      </c>
      <c r="I147" s="155"/>
      <c r="J147" s="156" t="n">
        <f aca="false">ROUND(I147*H147,2)</f>
        <v>0</v>
      </c>
      <c r="K147" s="152" t="s">
        <v>116</v>
      </c>
      <c r="L147" s="20"/>
      <c r="M147" s="158"/>
      <c r="N147" s="159"/>
      <c r="O147" s="160"/>
      <c r="P147" s="160"/>
      <c r="Q147" s="160"/>
      <c r="R147" s="160"/>
      <c r="S147" s="160"/>
      <c r="T147" s="161"/>
      <c r="AR147" s="162"/>
      <c r="AT147" s="162"/>
      <c r="AU147" s="162"/>
      <c r="AY147" s="3"/>
      <c r="BE147" s="163"/>
      <c r="BF147" s="163"/>
      <c r="BG147" s="163"/>
      <c r="BH147" s="163"/>
      <c r="BI147" s="163"/>
      <c r="BJ147" s="3"/>
      <c r="BK147" s="163"/>
      <c r="BL147" s="3"/>
      <c r="BM147" s="162"/>
    </row>
    <row r="148" s="19" customFormat="true" ht="25.9" hidden="false" customHeight="true" outlineLevel="0" collapsed="false">
      <c r="B148" s="157"/>
      <c r="C148" s="140"/>
      <c r="D148" s="142" t="s">
        <v>65</v>
      </c>
      <c r="E148" s="143" t="s">
        <v>161</v>
      </c>
      <c r="F148" s="143" t="s">
        <v>162</v>
      </c>
      <c r="G148" s="140"/>
      <c r="H148" s="140"/>
      <c r="I148" s="140"/>
      <c r="J148" s="144" t="n">
        <f aca="false">SUM(J149:J154)</f>
        <v>0</v>
      </c>
      <c r="K148" s="140"/>
      <c r="L148" s="20"/>
      <c r="M148" s="158"/>
      <c r="N148" s="159"/>
      <c r="O148" s="160"/>
      <c r="P148" s="160"/>
      <c r="Q148" s="160"/>
      <c r="R148" s="160"/>
      <c r="S148" s="160"/>
      <c r="T148" s="161"/>
      <c r="AR148" s="162"/>
      <c r="AT148" s="162"/>
      <c r="AU148" s="162"/>
      <c r="AY148" s="3"/>
      <c r="BE148" s="163"/>
      <c r="BF148" s="163"/>
      <c r="BG148" s="163"/>
      <c r="BH148" s="163"/>
      <c r="BI148" s="163"/>
      <c r="BJ148" s="3"/>
      <c r="BK148" s="163"/>
      <c r="BL148" s="3"/>
      <c r="BM148" s="162"/>
    </row>
    <row r="149" s="19" customFormat="true" ht="16.9" hidden="false" customHeight="true" outlineLevel="0" collapsed="false">
      <c r="B149" s="157"/>
      <c r="C149" s="150" t="n">
        <v>17</v>
      </c>
      <c r="D149" s="150" t="s">
        <v>112</v>
      </c>
      <c r="E149" s="151" t="s">
        <v>163</v>
      </c>
      <c r="F149" s="152" t="s">
        <v>164</v>
      </c>
      <c r="G149" s="153" t="s">
        <v>165</v>
      </c>
      <c r="H149" s="154" t="n">
        <v>5</v>
      </c>
      <c r="I149" s="155"/>
      <c r="J149" s="156" t="n">
        <f aca="false">ROUND(I149*H149,2)</f>
        <v>0</v>
      </c>
      <c r="K149" s="152" t="s">
        <v>116</v>
      </c>
      <c r="L149" s="20"/>
      <c r="M149" s="158"/>
      <c r="N149" s="159"/>
      <c r="O149" s="160"/>
      <c r="P149" s="160"/>
      <c r="Q149" s="160"/>
      <c r="R149" s="160"/>
      <c r="S149" s="160"/>
      <c r="T149" s="161"/>
      <c r="AR149" s="162"/>
      <c r="AT149" s="162"/>
      <c r="AU149" s="162"/>
      <c r="AY149" s="3"/>
      <c r="BE149" s="163"/>
      <c r="BF149" s="163"/>
      <c r="BG149" s="163"/>
      <c r="BH149" s="163"/>
      <c r="BI149" s="163"/>
      <c r="BJ149" s="3"/>
      <c r="BK149" s="163"/>
      <c r="BL149" s="3"/>
      <c r="BM149" s="162"/>
    </row>
    <row r="150" s="19" customFormat="true" ht="16.9" hidden="false" customHeight="true" outlineLevel="0" collapsed="false">
      <c r="B150" s="157"/>
      <c r="C150" s="150" t="n">
        <v>18</v>
      </c>
      <c r="D150" s="150" t="s">
        <v>112</v>
      </c>
      <c r="E150" s="151" t="s">
        <v>166</v>
      </c>
      <c r="F150" s="152" t="s">
        <v>167</v>
      </c>
      <c r="G150" s="153" t="s">
        <v>165</v>
      </c>
      <c r="H150" s="154" t="n">
        <v>50</v>
      </c>
      <c r="I150" s="155"/>
      <c r="J150" s="156" t="n">
        <f aca="false">ROUND(I150*H150,2)</f>
        <v>0</v>
      </c>
      <c r="K150" s="152" t="s">
        <v>116</v>
      </c>
      <c r="L150" s="20"/>
      <c r="M150" s="158"/>
      <c r="N150" s="159"/>
      <c r="O150" s="160"/>
      <c r="P150" s="160"/>
      <c r="Q150" s="160"/>
      <c r="R150" s="160"/>
      <c r="S150" s="160"/>
      <c r="T150" s="161"/>
      <c r="AR150" s="162"/>
      <c r="AT150" s="162"/>
      <c r="AU150" s="162"/>
      <c r="AY150" s="3"/>
      <c r="BE150" s="163"/>
      <c r="BF150" s="163"/>
      <c r="BG150" s="163"/>
      <c r="BH150" s="163"/>
      <c r="BI150" s="163"/>
      <c r="BJ150" s="3"/>
      <c r="BK150" s="163"/>
      <c r="BL150" s="3"/>
      <c r="BM150" s="162"/>
    </row>
    <row r="151" s="19" customFormat="true" ht="16.9" hidden="false" customHeight="true" outlineLevel="0" collapsed="false">
      <c r="B151" s="157"/>
      <c r="C151" s="150" t="n">
        <v>19</v>
      </c>
      <c r="D151" s="150" t="s">
        <v>112</v>
      </c>
      <c r="E151" s="151" t="s">
        <v>168</v>
      </c>
      <c r="F151" s="152" t="s">
        <v>169</v>
      </c>
      <c r="G151" s="153" t="s">
        <v>165</v>
      </c>
      <c r="H151" s="154" t="n">
        <v>50</v>
      </c>
      <c r="I151" s="155"/>
      <c r="J151" s="156" t="n">
        <f aca="false">ROUND(I151*H151,2)</f>
        <v>0</v>
      </c>
      <c r="K151" s="152" t="s">
        <v>116</v>
      </c>
      <c r="L151" s="20"/>
      <c r="M151" s="158"/>
      <c r="N151" s="159"/>
      <c r="O151" s="160"/>
      <c r="P151" s="160"/>
      <c r="Q151" s="160"/>
      <c r="R151" s="160"/>
      <c r="S151" s="160"/>
      <c r="T151" s="161"/>
      <c r="AR151" s="162"/>
      <c r="AT151" s="162"/>
      <c r="AU151" s="162"/>
      <c r="AY151" s="3"/>
      <c r="BE151" s="163"/>
      <c r="BF151" s="163"/>
      <c r="BG151" s="163"/>
      <c r="BH151" s="163"/>
      <c r="BI151" s="163"/>
      <c r="BJ151" s="3"/>
      <c r="BK151" s="163"/>
      <c r="BL151" s="3"/>
      <c r="BM151" s="162"/>
    </row>
    <row r="152" s="19" customFormat="true" ht="16.9" hidden="false" customHeight="true" outlineLevel="0" collapsed="false">
      <c r="B152" s="157"/>
      <c r="C152" s="150" t="n">
        <v>20</v>
      </c>
      <c r="D152" s="150" t="s">
        <v>112</v>
      </c>
      <c r="E152" s="151" t="s">
        <v>170</v>
      </c>
      <c r="F152" s="152" t="s">
        <v>171</v>
      </c>
      <c r="G152" s="153" t="s">
        <v>165</v>
      </c>
      <c r="H152" s="154" t="n">
        <v>5</v>
      </c>
      <c r="I152" s="155"/>
      <c r="J152" s="156" t="n">
        <f aca="false">ROUND(I152*H152,2)</f>
        <v>0</v>
      </c>
      <c r="K152" s="152" t="s">
        <v>116</v>
      </c>
      <c r="L152" s="20"/>
      <c r="M152" s="158"/>
      <c r="N152" s="159"/>
      <c r="O152" s="160"/>
      <c r="P152" s="160"/>
      <c r="Q152" s="160"/>
      <c r="R152" s="160"/>
      <c r="S152" s="160"/>
      <c r="T152" s="161"/>
      <c r="AR152" s="162"/>
      <c r="AT152" s="162"/>
      <c r="AU152" s="162"/>
      <c r="AY152" s="3"/>
      <c r="BE152" s="163"/>
      <c r="BF152" s="163"/>
      <c r="BG152" s="163"/>
      <c r="BH152" s="163"/>
      <c r="BI152" s="163"/>
      <c r="BJ152" s="3"/>
      <c r="BK152" s="163"/>
      <c r="BL152" s="3"/>
      <c r="BM152" s="162"/>
    </row>
    <row r="153" s="19" customFormat="true" ht="16.9" hidden="false" customHeight="true" outlineLevel="0" collapsed="false">
      <c r="B153" s="157"/>
      <c r="C153" s="150" t="n">
        <v>21</v>
      </c>
      <c r="D153" s="150" t="s">
        <v>112</v>
      </c>
      <c r="E153" s="151" t="s">
        <v>172</v>
      </c>
      <c r="F153" s="152" t="s">
        <v>173</v>
      </c>
      <c r="G153" s="153" t="s">
        <v>165</v>
      </c>
      <c r="H153" s="154" t="n">
        <v>0.8</v>
      </c>
      <c r="I153" s="155"/>
      <c r="J153" s="156" t="n">
        <f aca="false">ROUND(I153*H153,2)</f>
        <v>0</v>
      </c>
      <c r="K153" s="152" t="s">
        <v>116</v>
      </c>
      <c r="L153" s="20"/>
      <c r="M153" s="158"/>
      <c r="N153" s="159"/>
      <c r="O153" s="160"/>
      <c r="P153" s="160"/>
      <c r="Q153" s="160"/>
      <c r="R153" s="160"/>
      <c r="S153" s="160"/>
      <c r="T153" s="161"/>
      <c r="AR153" s="162"/>
      <c r="AT153" s="162"/>
      <c r="AU153" s="162"/>
      <c r="AY153" s="3"/>
      <c r="BE153" s="163"/>
      <c r="BF153" s="163"/>
      <c r="BG153" s="163"/>
      <c r="BH153" s="163"/>
      <c r="BI153" s="163"/>
      <c r="BJ153" s="3"/>
      <c r="BK153" s="163"/>
      <c r="BL153" s="3"/>
      <c r="BM153" s="162"/>
    </row>
    <row r="154" s="19" customFormat="true" ht="16.9" hidden="false" customHeight="true" outlineLevel="0" collapsed="false">
      <c r="B154" s="157"/>
      <c r="C154" s="150" t="n">
        <v>22</v>
      </c>
      <c r="D154" s="150" t="s">
        <v>112</v>
      </c>
      <c r="E154" s="151" t="s">
        <v>174</v>
      </c>
      <c r="F154" s="152" t="s">
        <v>175</v>
      </c>
      <c r="G154" s="153" t="s">
        <v>165</v>
      </c>
      <c r="H154" s="154" t="n">
        <v>4.2</v>
      </c>
      <c r="I154" s="155"/>
      <c r="J154" s="156" t="n">
        <f aca="false">ROUND(I154*H154,2)</f>
        <v>0</v>
      </c>
      <c r="K154" s="152" t="s">
        <v>116</v>
      </c>
      <c r="L154" s="20"/>
      <c r="M154" s="158"/>
      <c r="N154" s="159"/>
      <c r="O154" s="160"/>
      <c r="P154" s="160"/>
      <c r="Q154" s="160"/>
      <c r="R154" s="160"/>
      <c r="S154" s="160"/>
      <c r="T154" s="161"/>
      <c r="AR154" s="162"/>
      <c r="AT154" s="162"/>
      <c r="AU154" s="162"/>
      <c r="AY154" s="3"/>
      <c r="BE154" s="163"/>
      <c r="BF154" s="163"/>
      <c r="BG154" s="163"/>
      <c r="BH154" s="163"/>
      <c r="BI154" s="163"/>
      <c r="BJ154" s="3"/>
      <c r="BK154" s="163"/>
      <c r="BL154" s="3"/>
      <c r="BM154" s="162"/>
    </row>
    <row r="155" s="140" customFormat="true" ht="21.6" hidden="false" customHeight="true" outlineLevel="0" collapsed="false">
      <c r="B155" s="141"/>
      <c r="D155" s="142"/>
      <c r="E155" s="143" t="s">
        <v>176</v>
      </c>
      <c r="F155" s="143" t="s">
        <v>177</v>
      </c>
      <c r="J155" s="144" t="n">
        <f aca="false">BK155</f>
        <v>0</v>
      </c>
      <c r="L155" s="141"/>
      <c r="M155" s="145"/>
      <c r="P155" s="146" t="n">
        <f aca="false">SUM(P156:P156)</f>
        <v>14.297</v>
      </c>
      <c r="R155" s="146" t="n">
        <f aca="false">SUM(R156:R156)</f>
        <v>0</v>
      </c>
      <c r="T155" s="147" t="n">
        <f aca="false">SUM(T156:T156)</f>
        <v>0</v>
      </c>
      <c r="AR155" s="142" t="s">
        <v>108</v>
      </c>
      <c r="AT155" s="148" t="s">
        <v>65</v>
      </c>
      <c r="AU155" s="148" t="s">
        <v>108</v>
      </c>
      <c r="AY155" s="142" t="s">
        <v>109</v>
      </c>
      <c r="BK155" s="149" t="n">
        <f aca="false">SUM(BK156:BK156)</f>
        <v>0</v>
      </c>
    </row>
    <row r="156" s="19" customFormat="true" ht="18" hidden="false" customHeight="true" outlineLevel="0" collapsed="false">
      <c r="B156" s="157"/>
      <c r="C156" s="150" t="n">
        <v>23</v>
      </c>
      <c r="D156" s="150" t="s">
        <v>112</v>
      </c>
      <c r="E156" s="151" t="s">
        <v>178</v>
      </c>
      <c r="F156" s="152" t="s">
        <v>179</v>
      </c>
      <c r="G156" s="153" t="s">
        <v>165</v>
      </c>
      <c r="H156" s="154" t="n">
        <v>2.9</v>
      </c>
      <c r="I156" s="155"/>
      <c r="J156" s="156" t="n">
        <f aca="false">ROUND(I156*H156,2)</f>
        <v>0</v>
      </c>
      <c r="K156" s="152" t="s">
        <v>116</v>
      </c>
      <c r="L156" s="20"/>
      <c r="M156" s="158"/>
      <c r="N156" s="159" t="s">
        <v>32</v>
      </c>
      <c r="O156" s="160" t="n">
        <v>4.93</v>
      </c>
      <c r="P156" s="160" t="n">
        <f aca="false">O156*H156</f>
        <v>14.297</v>
      </c>
      <c r="Q156" s="160" t="n">
        <v>0</v>
      </c>
      <c r="R156" s="160"/>
      <c r="S156" s="160" t="n">
        <v>0</v>
      </c>
      <c r="T156" s="161"/>
      <c r="AR156" s="162" t="s">
        <v>122</v>
      </c>
      <c r="AT156" s="162" t="s">
        <v>112</v>
      </c>
      <c r="AU156" s="162" t="s">
        <v>72</v>
      </c>
      <c r="AY156" s="3" t="s">
        <v>109</v>
      </c>
      <c r="BE156" s="163" t="n">
        <f aca="false">IF(N156="základní",J156,0)</f>
        <v>0</v>
      </c>
      <c r="BF156" s="163" t="n">
        <f aca="false">IF(N156="snížená",J156,0)</f>
        <v>0</v>
      </c>
      <c r="BG156" s="163" t="n">
        <f aca="false">IF(N156="zákl. přenesená",J156,0)</f>
        <v>0</v>
      </c>
      <c r="BH156" s="163" t="n">
        <f aca="false">IF(N156="sníž. přenesená",J156,0)</f>
        <v>0</v>
      </c>
      <c r="BI156" s="163" t="n">
        <f aca="false">IF(N156="nulová",J156,0)</f>
        <v>0</v>
      </c>
      <c r="BJ156" s="3" t="s">
        <v>108</v>
      </c>
      <c r="BK156" s="163" t="n">
        <f aca="false">ROUND(I156*H156,2)</f>
        <v>0</v>
      </c>
      <c r="BL156" s="3" t="s">
        <v>122</v>
      </c>
      <c r="BM156" s="162" t="s">
        <v>180</v>
      </c>
    </row>
    <row r="157" s="130" customFormat="true" ht="25.9" hidden="false" customHeight="true" outlineLevel="0" collapsed="false">
      <c r="B157" s="131"/>
      <c r="D157" s="132" t="s">
        <v>65</v>
      </c>
      <c r="E157" s="133" t="s">
        <v>181</v>
      </c>
      <c r="F157" s="133" t="s">
        <v>182</v>
      </c>
      <c r="J157" s="134" t="n">
        <f aca="false">J158+J171+J176+J186</f>
        <v>0</v>
      </c>
      <c r="L157" s="131"/>
      <c r="M157" s="135"/>
      <c r="P157" s="136" t="e">
        <f aca="false">#REF!+#REF!+P158+P170+P171+#REF!+P175+P176+P185+#REF!+P186</f>
        <v>#REF!</v>
      </c>
      <c r="R157" s="136" t="e">
        <f aca="false">#REF!+#REF!+R158+R170+R171+#REF!+R175+R176+R185+#REF!+R186</f>
        <v>#REF!</v>
      </c>
      <c r="T157" s="137" t="e">
        <f aca="false">#REF!+#REF!+T158+T170+T171+#REF!+T175+T176+T185+#REF!+T186</f>
        <v>#REF!</v>
      </c>
      <c r="AR157" s="132" t="s">
        <v>72</v>
      </c>
      <c r="AT157" s="138" t="s">
        <v>65</v>
      </c>
      <c r="AU157" s="138" t="s">
        <v>66</v>
      </c>
      <c r="AY157" s="132" t="s">
        <v>109</v>
      </c>
      <c r="BK157" s="139" t="e">
        <f aca="false">#REF!+#REF!+BK158+BK170+BK171+#REF!+BK175+BK176+BK185+#REF!+BK186</f>
        <v>#REF!</v>
      </c>
    </row>
    <row r="158" s="140" customFormat="true" ht="25.35" hidden="false" customHeight="true" outlineLevel="0" collapsed="false">
      <c r="B158" s="141"/>
      <c r="D158" s="142" t="s">
        <v>65</v>
      </c>
      <c r="E158" s="143" t="s">
        <v>183</v>
      </c>
      <c r="F158" s="143" t="s">
        <v>184</v>
      </c>
      <c r="J158" s="144" t="n">
        <f aca="false">SUM(J159:J170)</f>
        <v>0</v>
      </c>
      <c r="L158" s="141"/>
      <c r="M158" s="145"/>
      <c r="P158" s="146" t="n">
        <f aca="false">SUM(P159:P170)</f>
        <v>7.901</v>
      </c>
      <c r="R158" s="146" t="n">
        <f aca="false">SUM(R159:R170)</f>
        <v>0</v>
      </c>
      <c r="T158" s="147" t="n">
        <f aca="false">SUM(T159:T170)</f>
        <v>0.003</v>
      </c>
      <c r="AR158" s="142" t="s">
        <v>72</v>
      </c>
      <c r="AT158" s="148" t="s">
        <v>65</v>
      </c>
      <c r="AU158" s="148" t="s">
        <v>108</v>
      </c>
      <c r="AY158" s="142" t="s">
        <v>109</v>
      </c>
      <c r="BK158" s="149" t="n">
        <f aca="false">SUM(BK159:BK170)</f>
        <v>0</v>
      </c>
    </row>
    <row r="159" s="19" customFormat="true" ht="18" hidden="false" customHeight="true" outlineLevel="0" collapsed="false">
      <c r="B159" s="157"/>
      <c r="C159" s="150" t="n">
        <v>24</v>
      </c>
      <c r="D159" s="150" t="s">
        <v>112</v>
      </c>
      <c r="E159" s="151" t="s">
        <v>185</v>
      </c>
      <c r="F159" s="171" t="s">
        <v>186</v>
      </c>
      <c r="G159" s="172" t="s">
        <v>187</v>
      </c>
      <c r="H159" s="173" t="n">
        <v>8</v>
      </c>
      <c r="I159" s="174"/>
      <c r="J159" s="175" t="n">
        <f aca="false">ROUND(I159*H159,2)</f>
        <v>0</v>
      </c>
      <c r="K159" s="152" t="s">
        <v>116</v>
      </c>
      <c r="L159" s="20"/>
      <c r="M159" s="158"/>
      <c r="N159" s="159" t="s">
        <v>32</v>
      </c>
      <c r="O159" s="160" t="n">
        <v>0.07</v>
      </c>
      <c r="P159" s="160" t="n">
        <f aca="false">O159*H159</f>
        <v>0.56</v>
      </c>
      <c r="Q159" s="160" t="n">
        <v>0</v>
      </c>
      <c r="R159" s="160" t="n">
        <f aca="false">Q159*H159</f>
        <v>0</v>
      </c>
      <c r="S159" s="160" t="n">
        <v>0</v>
      </c>
      <c r="T159" s="161" t="n">
        <f aca="false">S159*H159</f>
        <v>0</v>
      </c>
      <c r="AR159" s="162" t="s">
        <v>188</v>
      </c>
      <c r="AT159" s="162" t="s">
        <v>112</v>
      </c>
      <c r="AU159" s="162" t="s">
        <v>72</v>
      </c>
      <c r="AY159" s="3" t="s">
        <v>109</v>
      </c>
      <c r="BE159" s="163" t="n">
        <f aca="false">IF(N159="základní",J159,0)</f>
        <v>0</v>
      </c>
      <c r="BF159" s="163" t="n">
        <f aca="false">IF(N159="snížená",J159,0)</f>
        <v>0</v>
      </c>
      <c r="BG159" s="163" t="n">
        <f aca="false">IF(N159="zákl. přenesená",J159,0)</f>
        <v>0</v>
      </c>
      <c r="BH159" s="163" t="n">
        <f aca="false">IF(N159="sníž. přenesená",J159,0)</f>
        <v>0</v>
      </c>
      <c r="BI159" s="163" t="n">
        <f aca="false">IF(N159="nulová",J159,0)</f>
        <v>0</v>
      </c>
      <c r="BJ159" s="3" t="s">
        <v>108</v>
      </c>
      <c r="BK159" s="163" t="n">
        <f aca="false">ROUND(I159*H159,2)</f>
        <v>0</v>
      </c>
      <c r="BL159" s="3" t="s">
        <v>188</v>
      </c>
      <c r="BM159" s="162" t="s">
        <v>189</v>
      </c>
    </row>
    <row r="160" s="19" customFormat="true" ht="18" hidden="false" customHeight="true" outlineLevel="0" collapsed="false">
      <c r="B160" s="157"/>
      <c r="C160" s="150" t="n">
        <v>25</v>
      </c>
      <c r="D160" s="150" t="s">
        <v>112</v>
      </c>
      <c r="E160" s="151" t="s">
        <v>190</v>
      </c>
      <c r="F160" s="171" t="s">
        <v>191</v>
      </c>
      <c r="G160" s="172" t="s">
        <v>115</v>
      </c>
      <c r="H160" s="173" t="n">
        <v>17</v>
      </c>
      <c r="I160" s="174"/>
      <c r="J160" s="175" t="n">
        <f aca="false">ROUND(I160*H160,2)</f>
        <v>0</v>
      </c>
      <c r="K160" s="152" t="s">
        <v>116</v>
      </c>
      <c r="L160" s="20"/>
      <c r="M160" s="158"/>
      <c r="N160" s="159" t="s">
        <v>32</v>
      </c>
      <c r="O160" s="160" t="n">
        <v>0.348</v>
      </c>
      <c r="P160" s="160" t="n">
        <f aca="false">O160*H160</f>
        <v>5.916</v>
      </c>
      <c r="Q160" s="160" t="n">
        <v>0</v>
      </c>
      <c r="R160" s="160" t="n">
        <f aca="false">Q160*H160</f>
        <v>0</v>
      </c>
      <c r="S160" s="160" t="n">
        <v>0</v>
      </c>
      <c r="T160" s="161" t="n">
        <f aca="false">S160*H160</f>
        <v>0</v>
      </c>
      <c r="AR160" s="162" t="s">
        <v>188</v>
      </c>
      <c r="AT160" s="162" t="s">
        <v>112</v>
      </c>
      <c r="AU160" s="162" t="s">
        <v>72</v>
      </c>
      <c r="AY160" s="3" t="s">
        <v>109</v>
      </c>
      <c r="BE160" s="163" t="n">
        <f aca="false">IF(N160="základní",J160,0)</f>
        <v>0</v>
      </c>
      <c r="BF160" s="163" t="n">
        <f aca="false">IF(N160="snížená",J160,0)</f>
        <v>0</v>
      </c>
      <c r="BG160" s="163" t="n">
        <f aca="false">IF(N160="zákl. přenesená",J160,0)</f>
        <v>0</v>
      </c>
      <c r="BH160" s="163" t="n">
        <f aca="false">IF(N160="sníž. přenesená",J160,0)</f>
        <v>0</v>
      </c>
      <c r="BI160" s="163" t="n">
        <f aca="false">IF(N160="nulová",J160,0)</f>
        <v>0</v>
      </c>
      <c r="BJ160" s="3" t="s">
        <v>108</v>
      </c>
      <c r="BK160" s="163" t="n">
        <f aca="false">ROUND(I160*H160,2)</f>
        <v>0</v>
      </c>
      <c r="BL160" s="3" t="s">
        <v>188</v>
      </c>
      <c r="BM160" s="162" t="s">
        <v>192</v>
      </c>
    </row>
    <row r="161" s="19" customFormat="true" ht="18" hidden="false" customHeight="true" outlineLevel="0" collapsed="false">
      <c r="B161" s="157"/>
      <c r="C161" s="150" t="n">
        <v>26</v>
      </c>
      <c r="D161" s="150" t="s">
        <v>112</v>
      </c>
      <c r="E161" s="151" t="s">
        <v>193</v>
      </c>
      <c r="F161" s="171" t="s">
        <v>194</v>
      </c>
      <c r="G161" s="172" t="s">
        <v>115</v>
      </c>
      <c r="H161" s="173" t="n">
        <v>15</v>
      </c>
      <c r="I161" s="174"/>
      <c r="J161" s="175" t="n">
        <f aca="false">ROUND(I161*H161,2)</f>
        <v>0</v>
      </c>
      <c r="K161" s="152" t="s">
        <v>116</v>
      </c>
      <c r="L161" s="20"/>
      <c r="M161" s="158"/>
      <c r="N161" s="159" t="s">
        <v>32</v>
      </c>
      <c r="O161" s="160" t="n">
        <v>0.095</v>
      </c>
      <c r="P161" s="160" t="n">
        <f aca="false">O161*H161</f>
        <v>1.425</v>
      </c>
      <c r="Q161" s="160" t="n">
        <v>0</v>
      </c>
      <c r="R161" s="160" t="n">
        <f aca="false">Q161*H161</f>
        <v>0</v>
      </c>
      <c r="S161" s="160" t="n">
        <v>0.0002</v>
      </c>
      <c r="T161" s="161" t="n">
        <f aca="false">S161*H161</f>
        <v>0.003</v>
      </c>
      <c r="AR161" s="162" t="s">
        <v>188</v>
      </c>
      <c r="AT161" s="162" t="s">
        <v>112</v>
      </c>
      <c r="AU161" s="162" t="s">
        <v>72</v>
      </c>
      <c r="AY161" s="3" t="s">
        <v>109</v>
      </c>
      <c r="BE161" s="163" t="n">
        <f aca="false">IF(N161="základní",J161,0)</f>
        <v>0</v>
      </c>
      <c r="BF161" s="163" t="n">
        <f aca="false">IF(N161="snížená",J161,0)</f>
        <v>0</v>
      </c>
      <c r="BG161" s="163" t="n">
        <f aca="false">IF(N161="zákl. přenesená",J161,0)</f>
        <v>0</v>
      </c>
      <c r="BH161" s="163" t="n">
        <f aca="false">IF(N161="sníž. přenesená",J161,0)</f>
        <v>0</v>
      </c>
      <c r="BI161" s="163" t="n">
        <f aca="false">IF(N161="nulová",J161,0)</f>
        <v>0</v>
      </c>
      <c r="BJ161" s="3" t="s">
        <v>108</v>
      </c>
      <c r="BK161" s="163" t="n">
        <f aca="false">ROUND(I161*H161,2)</f>
        <v>0</v>
      </c>
      <c r="BL161" s="3" t="s">
        <v>188</v>
      </c>
      <c r="BM161" s="162" t="s">
        <v>195</v>
      </c>
    </row>
    <row r="162" s="19" customFormat="true" ht="18" hidden="false" customHeight="true" outlineLevel="0" collapsed="false">
      <c r="B162" s="157"/>
      <c r="C162" s="150" t="n">
        <v>27</v>
      </c>
      <c r="D162" s="150" t="s">
        <v>112</v>
      </c>
      <c r="E162" s="151" t="s">
        <v>196</v>
      </c>
      <c r="F162" s="171" t="s">
        <v>197</v>
      </c>
      <c r="G162" s="172" t="s">
        <v>115</v>
      </c>
      <c r="H162" s="173" t="n">
        <v>2</v>
      </c>
      <c r="I162" s="174"/>
      <c r="J162" s="175" t="n">
        <f aca="false">ROUND(I162*H162,2)</f>
        <v>0</v>
      </c>
      <c r="K162" s="152" t="s">
        <v>116</v>
      </c>
      <c r="L162" s="20"/>
      <c r="M162" s="158"/>
      <c r="N162" s="159"/>
      <c r="O162" s="160"/>
      <c r="P162" s="160"/>
      <c r="Q162" s="160"/>
      <c r="R162" s="160"/>
      <c r="S162" s="160"/>
      <c r="T162" s="161"/>
      <c r="AR162" s="162"/>
      <c r="AT162" s="162"/>
      <c r="AU162" s="162"/>
      <c r="AY162" s="3"/>
      <c r="BE162" s="163"/>
      <c r="BF162" s="163"/>
      <c r="BG162" s="163"/>
      <c r="BH162" s="163"/>
      <c r="BI162" s="163"/>
      <c r="BJ162" s="3"/>
      <c r="BK162" s="163"/>
      <c r="BL162" s="3"/>
      <c r="BM162" s="162"/>
    </row>
    <row r="163" s="19" customFormat="true" ht="18" hidden="false" customHeight="true" outlineLevel="0" collapsed="false">
      <c r="B163" s="157"/>
      <c r="C163" s="150" t="n">
        <v>28</v>
      </c>
      <c r="D163" s="150" t="s">
        <v>112</v>
      </c>
      <c r="E163" s="151" t="s">
        <v>198</v>
      </c>
      <c r="F163" s="176" t="s">
        <v>199</v>
      </c>
      <c r="G163" s="177" t="s">
        <v>115</v>
      </c>
      <c r="H163" s="178" t="n">
        <v>4</v>
      </c>
      <c r="I163" s="174"/>
      <c r="J163" s="175" t="n">
        <f aca="false">ROUND(I163*H163,2)</f>
        <v>0</v>
      </c>
      <c r="K163" s="152" t="s">
        <v>116</v>
      </c>
      <c r="L163" s="20"/>
      <c r="M163" s="158"/>
      <c r="N163" s="159"/>
      <c r="O163" s="160"/>
      <c r="P163" s="160"/>
      <c r="Q163" s="160"/>
      <c r="R163" s="160"/>
      <c r="S163" s="160"/>
      <c r="T163" s="161"/>
      <c r="AR163" s="162"/>
      <c r="AT163" s="162"/>
      <c r="AU163" s="162"/>
      <c r="AY163" s="3"/>
      <c r="BE163" s="163"/>
      <c r="BF163" s="163"/>
      <c r="BG163" s="163"/>
      <c r="BH163" s="163"/>
      <c r="BI163" s="163"/>
      <c r="BJ163" s="3"/>
      <c r="BK163" s="163"/>
      <c r="BL163" s="3"/>
      <c r="BM163" s="162"/>
    </row>
    <row r="164" s="19" customFormat="true" ht="18" hidden="false" customHeight="true" outlineLevel="0" collapsed="false">
      <c r="B164" s="157"/>
      <c r="C164" s="150" t="n">
        <v>29</v>
      </c>
      <c r="D164" s="150" t="s">
        <v>112</v>
      </c>
      <c r="E164" s="151" t="s">
        <v>200</v>
      </c>
      <c r="F164" s="176" t="s">
        <v>201</v>
      </c>
      <c r="G164" s="177" t="s">
        <v>115</v>
      </c>
      <c r="H164" s="179" t="n">
        <v>4</v>
      </c>
      <c r="I164" s="174"/>
      <c r="J164" s="175" t="n">
        <f aca="false">ROUND(I164*H164,2)</f>
        <v>0</v>
      </c>
      <c r="K164" s="152" t="s">
        <v>116</v>
      </c>
      <c r="L164" s="20"/>
      <c r="M164" s="158"/>
      <c r="N164" s="159"/>
      <c r="O164" s="160"/>
      <c r="P164" s="160"/>
      <c r="Q164" s="160"/>
      <c r="R164" s="160"/>
      <c r="S164" s="160"/>
      <c r="T164" s="161"/>
      <c r="AR164" s="162"/>
      <c r="AT164" s="162"/>
      <c r="AU164" s="162"/>
      <c r="AY164" s="3"/>
      <c r="BE164" s="163"/>
      <c r="BF164" s="163"/>
      <c r="BG164" s="163"/>
      <c r="BH164" s="163"/>
      <c r="BI164" s="163"/>
      <c r="BJ164" s="3"/>
      <c r="BK164" s="163"/>
      <c r="BL164" s="3"/>
      <c r="BM164" s="162"/>
    </row>
    <row r="165" s="19" customFormat="true" ht="18" hidden="false" customHeight="true" outlineLevel="0" collapsed="false">
      <c r="B165" s="157"/>
      <c r="C165" s="150" t="n">
        <v>30</v>
      </c>
      <c r="D165" s="150" t="s">
        <v>112</v>
      </c>
      <c r="E165" s="151" t="s">
        <v>202</v>
      </c>
      <c r="F165" s="176" t="s">
        <v>203</v>
      </c>
      <c r="G165" s="177" t="s">
        <v>138</v>
      </c>
      <c r="H165" s="179" t="n">
        <v>30</v>
      </c>
      <c r="I165" s="174"/>
      <c r="J165" s="175" t="n">
        <f aca="false">ROUND(I165*H165,2)</f>
        <v>0</v>
      </c>
      <c r="K165" s="152" t="s">
        <v>116</v>
      </c>
      <c r="L165" s="20"/>
      <c r="M165" s="158"/>
      <c r="N165" s="159"/>
      <c r="O165" s="160"/>
      <c r="P165" s="160"/>
      <c r="Q165" s="160"/>
      <c r="R165" s="160"/>
      <c r="S165" s="160"/>
      <c r="T165" s="161"/>
      <c r="AR165" s="162"/>
      <c r="AT165" s="162"/>
      <c r="AU165" s="162"/>
      <c r="AY165" s="3"/>
      <c r="BE165" s="163"/>
      <c r="BF165" s="163"/>
      <c r="BG165" s="163"/>
      <c r="BH165" s="163"/>
      <c r="BI165" s="163"/>
      <c r="BJ165" s="3"/>
      <c r="BK165" s="163"/>
      <c r="BL165" s="3"/>
      <c r="BM165" s="162"/>
    </row>
    <row r="166" s="19" customFormat="true" ht="18" hidden="false" customHeight="true" outlineLevel="0" collapsed="false">
      <c r="B166" s="157"/>
      <c r="C166" s="150" t="n">
        <v>31</v>
      </c>
      <c r="D166" s="150" t="s">
        <v>112</v>
      </c>
      <c r="E166" s="151" t="s">
        <v>204</v>
      </c>
      <c r="F166" s="176" t="s">
        <v>205</v>
      </c>
      <c r="G166" s="177" t="s">
        <v>115</v>
      </c>
      <c r="H166" s="179" t="n">
        <v>8</v>
      </c>
      <c r="I166" s="174"/>
      <c r="J166" s="175" t="n">
        <f aca="false">ROUND(I166*H166,2)</f>
        <v>0</v>
      </c>
      <c r="K166" s="152" t="s">
        <v>116</v>
      </c>
      <c r="L166" s="20"/>
      <c r="M166" s="158"/>
      <c r="N166" s="159"/>
      <c r="O166" s="160"/>
      <c r="P166" s="160"/>
      <c r="Q166" s="160"/>
      <c r="R166" s="160"/>
      <c r="S166" s="160"/>
      <c r="T166" s="161"/>
      <c r="AR166" s="162"/>
      <c r="AT166" s="162"/>
      <c r="AU166" s="162"/>
      <c r="AY166" s="3"/>
      <c r="BE166" s="163"/>
      <c r="BF166" s="163"/>
      <c r="BG166" s="163"/>
      <c r="BH166" s="163"/>
      <c r="BI166" s="163"/>
      <c r="BJ166" s="3"/>
      <c r="BK166" s="163"/>
      <c r="BL166" s="3"/>
      <c r="BM166" s="162"/>
    </row>
    <row r="167" s="19" customFormat="true" ht="18" hidden="false" customHeight="true" outlineLevel="0" collapsed="false">
      <c r="B167" s="157"/>
      <c r="C167" s="150" t="n">
        <v>32</v>
      </c>
      <c r="D167" s="150" t="s">
        <v>112</v>
      </c>
      <c r="E167" s="151" t="s">
        <v>206</v>
      </c>
      <c r="F167" s="176" t="s">
        <v>207</v>
      </c>
      <c r="G167" s="180" t="s">
        <v>138</v>
      </c>
      <c r="H167" s="179" t="n">
        <v>60</v>
      </c>
      <c r="I167" s="174"/>
      <c r="J167" s="175" t="n">
        <f aca="false">ROUND(I167*H167,2)</f>
        <v>0</v>
      </c>
      <c r="K167" s="152" t="s">
        <v>116</v>
      </c>
      <c r="L167" s="20"/>
      <c r="M167" s="158"/>
      <c r="N167" s="159"/>
      <c r="O167" s="160"/>
      <c r="P167" s="160"/>
      <c r="Q167" s="160"/>
      <c r="R167" s="160"/>
      <c r="S167" s="160"/>
      <c r="T167" s="161"/>
      <c r="AR167" s="162"/>
      <c r="AT167" s="162"/>
      <c r="AU167" s="162"/>
      <c r="AY167" s="3"/>
      <c r="BE167" s="163"/>
      <c r="BF167" s="163"/>
      <c r="BG167" s="163"/>
      <c r="BH167" s="163"/>
      <c r="BI167" s="163"/>
      <c r="BJ167" s="3"/>
      <c r="BK167" s="163"/>
      <c r="BL167" s="3"/>
      <c r="BM167" s="162"/>
    </row>
    <row r="168" s="19" customFormat="true" ht="18" hidden="false" customHeight="true" outlineLevel="0" collapsed="false">
      <c r="B168" s="157"/>
      <c r="C168" s="150" t="n">
        <v>33</v>
      </c>
      <c r="D168" s="150" t="s">
        <v>112</v>
      </c>
      <c r="E168" s="151" t="s">
        <v>208</v>
      </c>
      <c r="F168" s="176" t="s">
        <v>209</v>
      </c>
      <c r="G168" s="180" t="s">
        <v>156</v>
      </c>
      <c r="H168" s="179" t="n">
        <v>1</v>
      </c>
      <c r="I168" s="174"/>
      <c r="J168" s="175" t="n">
        <f aca="false">ROUND(I168*H168,2)</f>
        <v>0</v>
      </c>
      <c r="K168" s="152" t="s">
        <v>116</v>
      </c>
      <c r="L168" s="20"/>
      <c r="M168" s="158"/>
      <c r="N168" s="159"/>
      <c r="O168" s="160"/>
      <c r="P168" s="160"/>
      <c r="Q168" s="160"/>
      <c r="R168" s="160"/>
      <c r="S168" s="160"/>
      <c r="T168" s="161"/>
      <c r="AR168" s="162"/>
      <c r="AT168" s="162"/>
      <c r="AU168" s="162"/>
      <c r="AY168" s="3"/>
      <c r="BE168" s="163"/>
      <c r="BF168" s="163"/>
      <c r="BG168" s="163"/>
      <c r="BH168" s="163"/>
      <c r="BI168" s="163"/>
      <c r="BJ168" s="3"/>
      <c r="BK168" s="163"/>
      <c r="BL168" s="3"/>
      <c r="BM168" s="162"/>
    </row>
    <row r="169" s="19" customFormat="true" ht="18" hidden="false" customHeight="true" outlineLevel="0" collapsed="false">
      <c r="B169" s="157"/>
      <c r="C169" s="150" t="n">
        <v>34</v>
      </c>
      <c r="D169" s="150" t="s">
        <v>112</v>
      </c>
      <c r="E169" s="151" t="s">
        <v>210</v>
      </c>
      <c r="F169" s="176" t="s">
        <v>211</v>
      </c>
      <c r="G169" s="180" t="s">
        <v>187</v>
      </c>
      <c r="H169" s="179" t="n">
        <v>24</v>
      </c>
      <c r="I169" s="174"/>
      <c r="J169" s="175" t="n">
        <f aca="false">ROUND(I169*H169,2)</f>
        <v>0</v>
      </c>
      <c r="K169" s="152" t="s">
        <v>116</v>
      </c>
      <c r="L169" s="20"/>
      <c r="M169" s="158"/>
      <c r="N169" s="159"/>
      <c r="O169" s="160"/>
      <c r="P169" s="160"/>
      <c r="Q169" s="160"/>
      <c r="R169" s="160"/>
      <c r="S169" s="160"/>
      <c r="T169" s="161"/>
      <c r="AR169" s="162"/>
      <c r="AT169" s="162"/>
      <c r="AU169" s="162"/>
      <c r="AY169" s="3"/>
      <c r="BE169" s="163"/>
      <c r="BF169" s="163"/>
      <c r="BG169" s="163"/>
      <c r="BH169" s="163"/>
      <c r="BI169" s="163"/>
      <c r="BJ169" s="3"/>
      <c r="BK169" s="163"/>
      <c r="BL169" s="3"/>
      <c r="BM169" s="162"/>
    </row>
    <row r="170" s="19" customFormat="true" ht="18" hidden="false" customHeight="true" outlineLevel="0" collapsed="false">
      <c r="B170" s="157"/>
      <c r="C170" s="150" t="n">
        <v>35</v>
      </c>
      <c r="D170" s="150" t="s">
        <v>112</v>
      </c>
      <c r="E170" s="151" t="s">
        <v>212</v>
      </c>
      <c r="F170" s="171" t="s">
        <v>213</v>
      </c>
      <c r="G170" s="172" t="s">
        <v>156</v>
      </c>
      <c r="H170" s="173" t="n">
        <v>1</v>
      </c>
      <c r="I170" s="174"/>
      <c r="J170" s="175" t="n">
        <f aca="false">ROUND(I170*H170,2)</f>
        <v>0</v>
      </c>
      <c r="K170" s="152" t="s">
        <v>116</v>
      </c>
      <c r="L170" s="20"/>
      <c r="M170" s="158"/>
      <c r="N170" s="159" t="s">
        <v>32</v>
      </c>
      <c r="O170" s="160" t="n">
        <v>0</v>
      </c>
      <c r="P170" s="160" t="n">
        <f aca="false">O170*H170</f>
        <v>0</v>
      </c>
      <c r="Q170" s="160" t="n">
        <v>0</v>
      </c>
      <c r="R170" s="160" t="n">
        <f aca="false">Q170*H170</f>
        <v>0</v>
      </c>
      <c r="S170" s="160" t="n">
        <v>0</v>
      </c>
      <c r="T170" s="161" t="n">
        <f aca="false">S170*H170</f>
        <v>0</v>
      </c>
      <c r="AR170" s="162" t="s">
        <v>188</v>
      </c>
      <c r="AT170" s="162" t="s">
        <v>112</v>
      </c>
      <c r="AU170" s="162" t="s">
        <v>72</v>
      </c>
      <c r="AY170" s="3" t="s">
        <v>109</v>
      </c>
      <c r="BE170" s="163" t="n">
        <f aca="false">IF(N170="základní",J170,0)</f>
        <v>0</v>
      </c>
      <c r="BF170" s="163" t="n">
        <f aca="false">IF(N170="snížená",J170,0)</f>
        <v>0</v>
      </c>
      <c r="BG170" s="163" t="n">
        <f aca="false">IF(N170="zákl. přenesená",J170,0)</f>
        <v>0</v>
      </c>
      <c r="BH170" s="163" t="n">
        <f aca="false">IF(N170="sníž. přenesená",J170,0)</f>
        <v>0</v>
      </c>
      <c r="BI170" s="163" t="n">
        <f aca="false">IF(N170="nulová",J170,0)</f>
        <v>0</v>
      </c>
      <c r="BJ170" s="3" t="s">
        <v>108</v>
      </c>
      <c r="BK170" s="163" t="n">
        <f aca="false">ROUND(I170*H170,2)</f>
        <v>0</v>
      </c>
      <c r="BL170" s="3" t="s">
        <v>188</v>
      </c>
      <c r="BM170" s="162" t="s">
        <v>214</v>
      </c>
    </row>
    <row r="171" s="140" customFormat="true" ht="22.9" hidden="false" customHeight="true" outlineLevel="0" collapsed="false">
      <c r="B171" s="141"/>
      <c r="D171" s="142" t="s">
        <v>65</v>
      </c>
      <c r="E171" s="143" t="s">
        <v>215</v>
      </c>
      <c r="F171" s="143" t="s">
        <v>216</v>
      </c>
      <c r="G171" s="181"/>
      <c r="H171" s="181"/>
      <c r="I171" s="181"/>
      <c r="J171" s="182" t="n">
        <f aca="false">SUM(J172:J175)</f>
        <v>0</v>
      </c>
      <c r="K171" s="181"/>
      <c r="L171" s="141"/>
      <c r="M171" s="145"/>
      <c r="P171" s="146" t="n">
        <f aca="false">SUM(P172:P175)</f>
        <v>87.12</v>
      </c>
      <c r="R171" s="146" t="n">
        <f aca="false">SUM(R172:R175)</f>
        <v>1.1331</v>
      </c>
      <c r="T171" s="147" t="n">
        <f aca="false">SUM(T172:T175)</f>
        <v>0</v>
      </c>
      <c r="AR171" s="142" t="s">
        <v>72</v>
      </c>
      <c r="AT171" s="148" t="s">
        <v>65</v>
      </c>
      <c r="AU171" s="148" t="s">
        <v>108</v>
      </c>
      <c r="AY171" s="142" t="s">
        <v>109</v>
      </c>
      <c r="BK171" s="149" t="n">
        <f aca="false">SUM(BK172:BK175)</f>
        <v>0</v>
      </c>
    </row>
    <row r="172" s="19" customFormat="true" ht="16.9" hidden="false" customHeight="true" outlineLevel="0" collapsed="false">
      <c r="B172" s="157"/>
      <c r="C172" s="150" t="n">
        <v>36</v>
      </c>
      <c r="D172" s="150" t="s">
        <v>112</v>
      </c>
      <c r="E172" s="151" t="s">
        <v>217</v>
      </c>
      <c r="F172" s="152" t="s">
        <v>218</v>
      </c>
      <c r="G172" s="153" t="s">
        <v>121</v>
      </c>
      <c r="H172" s="154" t="n">
        <v>90</v>
      </c>
      <c r="I172" s="155"/>
      <c r="J172" s="156" t="n">
        <f aca="false">ROUND(I172*H172,2)</f>
        <v>0</v>
      </c>
      <c r="K172" s="152" t="s">
        <v>116</v>
      </c>
      <c r="L172" s="20"/>
      <c r="M172" s="158"/>
      <c r="N172" s="159" t="s">
        <v>32</v>
      </c>
      <c r="O172" s="160" t="n">
        <v>0.968</v>
      </c>
      <c r="P172" s="160" t="n">
        <f aca="false">O172*H172</f>
        <v>87.12</v>
      </c>
      <c r="Q172" s="160" t="n">
        <v>0.01259</v>
      </c>
      <c r="R172" s="160" t="n">
        <f aca="false">Q172*H172</f>
        <v>1.1331</v>
      </c>
      <c r="S172" s="160" t="n">
        <v>0</v>
      </c>
      <c r="T172" s="161" t="n">
        <f aca="false">S172*H172</f>
        <v>0</v>
      </c>
      <c r="AR172" s="162" t="s">
        <v>188</v>
      </c>
      <c r="AT172" s="162" t="s">
        <v>112</v>
      </c>
      <c r="AU172" s="162" t="s">
        <v>72</v>
      </c>
      <c r="AY172" s="3" t="s">
        <v>109</v>
      </c>
      <c r="BE172" s="163" t="n">
        <f aca="false">IF(N172="základní",J172,0)</f>
        <v>0</v>
      </c>
      <c r="BF172" s="163" t="n">
        <f aca="false">IF(N172="snížená",J172,0)</f>
        <v>0</v>
      </c>
      <c r="BG172" s="163" t="n">
        <f aca="false">IF(N172="zákl. přenesená",J172,0)</f>
        <v>0</v>
      </c>
      <c r="BH172" s="163" t="n">
        <f aca="false">IF(N172="sníž. přenesená",J172,0)</f>
        <v>0</v>
      </c>
      <c r="BI172" s="163" t="n">
        <f aca="false">IF(N172="nulová",J172,0)</f>
        <v>0</v>
      </c>
      <c r="BJ172" s="3" t="s">
        <v>108</v>
      </c>
      <c r="BK172" s="163" t="n">
        <f aca="false">ROUND(I172*H172,2)</f>
        <v>0</v>
      </c>
      <c r="BL172" s="3" t="s">
        <v>188</v>
      </c>
      <c r="BM172" s="162" t="s">
        <v>219</v>
      </c>
    </row>
    <row r="173" s="19" customFormat="true" ht="16.9" hidden="false" customHeight="true" outlineLevel="0" collapsed="false">
      <c r="B173" s="157"/>
      <c r="C173" s="150" t="n">
        <v>37</v>
      </c>
      <c r="D173" s="150" t="s">
        <v>112</v>
      </c>
      <c r="E173" s="165" t="s">
        <v>220</v>
      </c>
      <c r="F173" s="166" t="s">
        <v>221</v>
      </c>
      <c r="G173" s="167" t="s">
        <v>121</v>
      </c>
      <c r="H173" s="168" t="n">
        <v>99</v>
      </c>
      <c r="I173" s="169"/>
      <c r="J173" s="170" t="n">
        <f aca="false">ROUND(I173*H173,2)</f>
        <v>0</v>
      </c>
      <c r="K173" s="166" t="s">
        <v>116</v>
      </c>
      <c r="L173" s="20"/>
      <c r="M173" s="158"/>
      <c r="N173" s="159"/>
      <c r="O173" s="160"/>
      <c r="P173" s="160"/>
      <c r="Q173" s="160"/>
      <c r="R173" s="160"/>
      <c r="S173" s="160"/>
      <c r="T173" s="161"/>
      <c r="AR173" s="162"/>
      <c r="AT173" s="162"/>
      <c r="AU173" s="162"/>
      <c r="AY173" s="3"/>
      <c r="BE173" s="163"/>
      <c r="BF173" s="163"/>
      <c r="BG173" s="163"/>
      <c r="BH173" s="163"/>
      <c r="BI173" s="163"/>
      <c r="BJ173" s="3"/>
      <c r="BK173" s="163"/>
      <c r="BL173" s="3"/>
      <c r="BM173" s="162"/>
    </row>
    <row r="174" s="19" customFormat="true" ht="16.9" hidden="false" customHeight="true" outlineLevel="0" collapsed="false">
      <c r="B174" s="157"/>
      <c r="C174" s="150" t="n">
        <v>38</v>
      </c>
      <c r="D174" s="150" t="s">
        <v>150</v>
      </c>
      <c r="E174" s="151" t="s">
        <v>222</v>
      </c>
      <c r="F174" s="152" t="s">
        <v>223</v>
      </c>
      <c r="G174" s="172" t="s">
        <v>121</v>
      </c>
      <c r="H174" s="154" t="n">
        <v>22</v>
      </c>
      <c r="I174" s="155"/>
      <c r="J174" s="156" t="n">
        <f aca="false">ROUND(I174*H174,2)</f>
        <v>0</v>
      </c>
      <c r="K174" s="152" t="s">
        <v>116</v>
      </c>
      <c r="L174" s="20"/>
      <c r="M174" s="158"/>
      <c r="N174" s="159"/>
      <c r="O174" s="160"/>
      <c r="P174" s="160"/>
      <c r="Q174" s="160"/>
      <c r="R174" s="160"/>
      <c r="S174" s="160"/>
      <c r="T174" s="161"/>
      <c r="AR174" s="162"/>
      <c r="AT174" s="162"/>
      <c r="AU174" s="162"/>
      <c r="AY174" s="3"/>
      <c r="BE174" s="163"/>
      <c r="BF174" s="163"/>
      <c r="BG174" s="163"/>
      <c r="BH174" s="163"/>
      <c r="BI174" s="163"/>
      <c r="BJ174" s="3"/>
      <c r="BK174" s="163"/>
      <c r="BL174" s="3"/>
      <c r="BM174" s="162"/>
    </row>
    <row r="175" s="19" customFormat="true" ht="16.9" hidden="false" customHeight="true" outlineLevel="0" collapsed="false">
      <c r="B175" s="157"/>
      <c r="C175" s="150" t="n">
        <v>39</v>
      </c>
      <c r="D175" s="150" t="s">
        <v>112</v>
      </c>
      <c r="E175" s="151" t="s">
        <v>224</v>
      </c>
      <c r="F175" s="152" t="s">
        <v>225</v>
      </c>
      <c r="G175" s="172" t="s">
        <v>226</v>
      </c>
      <c r="H175" s="173" t="n">
        <v>3000</v>
      </c>
      <c r="I175" s="174"/>
      <c r="J175" s="175" t="n">
        <f aca="false">ROUND(I175*H175,2)</f>
        <v>0</v>
      </c>
      <c r="K175" s="152" t="s">
        <v>116</v>
      </c>
      <c r="L175" s="20"/>
      <c r="M175" s="158"/>
      <c r="N175" s="159" t="s">
        <v>32</v>
      </c>
      <c r="O175" s="160" t="n">
        <v>0</v>
      </c>
      <c r="P175" s="160" t="n">
        <f aca="false">O175*H175</f>
        <v>0</v>
      </c>
      <c r="Q175" s="160" t="n">
        <v>0</v>
      </c>
      <c r="R175" s="160" t="n">
        <f aca="false">Q175*H175</f>
        <v>0</v>
      </c>
      <c r="S175" s="160" t="n">
        <v>0</v>
      </c>
      <c r="T175" s="161" t="n">
        <f aca="false">S175*H175</f>
        <v>0</v>
      </c>
      <c r="AR175" s="162" t="s">
        <v>188</v>
      </c>
      <c r="AT175" s="162" t="s">
        <v>112</v>
      </c>
      <c r="AU175" s="162" t="s">
        <v>72</v>
      </c>
      <c r="AY175" s="3" t="s">
        <v>109</v>
      </c>
      <c r="BE175" s="163" t="n">
        <f aca="false">IF(N175="základní",J175,0)</f>
        <v>0</v>
      </c>
      <c r="BF175" s="163" t="n">
        <f aca="false">IF(N175="snížená",J175,0)</f>
        <v>0</v>
      </c>
      <c r="BG175" s="163" t="n">
        <f aca="false">IF(N175="zákl. přenesená",J175,0)</f>
        <v>0</v>
      </c>
      <c r="BH175" s="163" t="n">
        <f aca="false">IF(N175="sníž. přenesená",J175,0)</f>
        <v>0</v>
      </c>
      <c r="BI175" s="163" t="n">
        <f aca="false">IF(N175="nulová",J175,0)</f>
        <v>0</v>
      </c>
      <c r="BJ175" s="3" t="s">
        <v>108</v>
      </c>
      <c r="BK175" s="163" t="n">
        <f aca="false">ROUND(I175*H175,2)</f>
        <v>0</v>
      </c>
      <c r="BL175" s="3" t="s">
        <v>188</v>
      </c>
      <c r="BM175" s="162" t="s">
        <v>227</v>
      </c>
    </row>
    <row r="176" s="140" customFormat="true" ht="21.6" hidden="false" customHeight="true" outlineLevel="0" collapsed="false">
      <c r="B176" s="141"/>
      <c r="D176" s="142" t="s">
        <v>65</v>
      </c>
      <c r="E176" s="143" t="s">
        <v>228</v>
      </c>
      <c r="F176" s="143" t="s">
        <v>229</v>
      </c>
      <c r="J176" s="144" t="n">
        <f aca="false">SUM(J177:J185)</f>
        <v>0</v>
      </c>
      <c r="L176" s="141"/>
      <c r="M176" s="145"/>
      <c r="P176" s="146" t="n">
        <f aca="false">SUM(P178:P185)</f>
        <v>48.517</v>
      </c>
      <c r="R176" s="146" t="n">
        <f aca="false">SUM(R178:R185)</f>
        <v>0.03286</v>
      </c>
      <c r="T176" s="147" t="n">
        <f aca="false">SUM(T178:T185)</f>
        <v>0</v>
      </c>
      <c r="AR176" s="142" t="s">
        <v>72</v>
      </c>
      <c r="AT176" s="148" t="s">
        <v>65</v>
      </c>
      <c r="AU176" s="148" t="s">
        <v>108</v>
      </c>
      <c r="AY176" s="142" t="s">
        <v>109</v>
      </c>
      <c r="BK176" s="149" t="n">
        <f aca="false">SUM(BK178:BK185)</f>
        <v>0</v>
      </c>
    </row>
    <row r="177" s="140" customFormat="true" ht="17.45" hidden="false" customHeight="true" outlineLevel="0" collapsed="false">
      <c r="B177" s="141"/>
      <c r="C177" s="150" t="n">
        <v>40</v>
      </c>
      <c r="D177" s="150" t="s">
        <v>112</v>
      </c>
      <c r="E177" s="151" t="s">
        <v>230</v>
      </c>
      <c r="F177" s="152" t="s">
        <v>231</v>
      </c>
      <c r="G177" s="153" t="s">
        <v>121</v>
      </c>
      <c r="H177" s="154" t="n">
        <v>90</v>
      </c>
      <c r="I177" s="155"/>
      <c r="J177" s="156" t="n">
        <f aca="false">ROUND(I177*H177,2)</f>
        <v>0</v>
      </c>
      <c r="K177" s="152" t="s">
        <v>116</v>
      </c>
      <c r="L177" s="141"/>
      <c r="M177" s="145"/>
      <c r="P177" s="146"/>
      <c r="R177" s="146"/>
      <c r="T177" s="147"/>
      <c r="AR177" s="142"/>
      <c r="AT177" s="148"/>
      <c r="AU177" s="148"/>
      <c r="AY177" s="142"/>
      <c r="BK177" s="149"/>
    </row>
    <row r="178" s="19" customFormat="true" ht="16.9" hidden="false" customHeight="true" outlineLevel="0" collapsed="false">
      <c r="B178" s="157"/>
      <c r="C178" s="150" t="n">
        <v>41</v>
      </c>
      <c r="D178" s="150" t="s">
        <v>112</v>
      </c>
      <c r="E178" s="151" t="s">
        <v>232</v>
      </c>
      <c r="F178" s="152" t="s">
        <v>233</v>
      </c>
      <c r="G178" s="153" t="s">
        <v>121</v>
      </c>
      <c r="H178" s="154" t="n">
        <v>90</v>
      </c>
      <c r="I178" s="155"/>
      <c r="J178" s="156" t="n">
        <f aca="false">ROUND(I178*H178,2)</f>
        <v>0</v>
      </c>
      <c r="K178" s="152" t="s">
        <v>116</v>
      </c>
      <c r="L178" s="20"/>
      <c r="M178" s="158"/>
      <c r="N178" s="159" t="s">
        <v>32</v>
      </c>
      <c r="O178" s="160" t="n">
        <v>0.073</v>
      </c>
      <c r="P178" s="160" t="n">
        <f aca="false">O178*H178</f>
        <v>6.57</v>
      </c>
      <c r="Q178" s="160" t="n">
        <v>0</v>
      </c>
      <c r="R178" s="160" t="n">
        <f aca="false">Q178*H178</f>
        <v>0</v>
      </c>
      <c r="S178" s="160" t="n">
        <v>0</v>
      </c>
      <c r="T178" s="161" t="n">
        <f aca="false">S178*H178</f>
        <v>0</v>
      </c>
      <c r="AR178" s="162" t="s">
        <v>188</v>
      </c>
      <c r="AT178" s="162" t="s">
        <v>112</v>
      </c>
      <c r="AU178" s="162" t="s">
        <v>72</v>
      </c>
      <c r="AY178" s="3" t="s">
        <v>109</v>
      </c>
      <c r="BE178" s="163" t="n">
        <f aca="false">IF(N178="základní",J178,0)</f>
        <v>0</v>
      </c>
      <c r="BF178" s="163" t="n">
        <f aca="false">IF(N178="snížená",J178,0)</f>
        <v>0</v>
      </c>
      <c r="BG178" s="163" t="n">
        <f aca="false">IF(N178="zákl. přenesená",J178,0)</f>
        <v>0</v>
      </c>
      <c r="BH178" s="163" t="n">
        <f aca="false">IF(N178="sníž. přenesená",J178,0)</f>
        <v>0</v>
      </c>
      <c r="BI178" s="163" t="n">
        <f aca="false">IF(N178="nulová",J178,0)</f>
        <v>0</v>
      </c>
      <c r="BJ178" s="3" t="s">
        <v>108</v>
      </c>
      <c r="BK178" s="163" t="n">
        <f aca="false">ROUND(I178*H178,2)</f>
        <v>0</v>
      </c>
      <c r="BL178" s="3" t="s">
        <v>188</v>
      </c>
      <c r="BM178" s="162" t="s">
        <v>234</v>
      </c>
    </row>
    <row r="179" s="19" customFormat="true" ht="16.9" hidden="false" customHeight="true" outlineLevel="0" collapsed="false">
      <c r="B179" s="157"/>
      <c r="C179" s="150" t="n">
        <v>42</v>
      </c>
      <c r="D179" s="150" t="s">
        <v>112</v>
      </c>
      <c r="E179" s="151" t="s">
        <v>235</v>
      </c>
      <c r="F179" s="152" t="s">
        <v>236</v>
      </c>
      <c r="G179" s="153" t="s">
        <v>121</v>
      </c>
      <c r="H179" s="154" t="n">
        <v>90</v>
      </c>
      <c r="I179" s="155"/>
      <c r="J179" s="156" t="n">
        <f aca="false">ROUND(I179*H179,2)</f>
        <v>0</v>
      </c>
      <c r="K179" s="152" t="s">
        <v>116</v>
      </c>
      <c r="L179" s="20"/>
      <c r="M179" s="158"/>
      <c r="N179" s="159"/>
      <c r="O179" s="160"/>
      <c r="P179" s="160"/>
      <c r="Q179" s="160"/>
      <c r="R179" s="160"/>
      <c r="S179" s="160"/>
      <c r="T179" s="161"/>
      <c r="AR179" s="162"/>
      <c r="AT179" s="162"/>
      <c r="AU179" s="162"/>
      <c r="AY179" s="3"/>
      <c r="BE179" s="163"/>
      <c r="BF179" s="163"/>
      <c r="BG179" s="163"/>
      <c r="BH179" s="163"/>
      <c r="BI179" s="163"/>
      <c r="BJ179" s="3"/>
      <c r="BK179" s="163"/>
      <c r="BL179" s="3"/>
      <c r="BM179" s="162"/>
    </row>
    <row r="180" s="19" customFormat="true" ht="16.9" hidden="false" customHeight="true" outlineLevel="0" collapsed="false">
      <c r="B180" s="157"/>
      <c r="C180" s="150" t="n">
        <v>43</v>
      </c>
      <c r="D180" s="150" t="s">
        <v>112</v>
      </c>
      <c r="E180" s="151" t="s">
        <v>237</v>
      </c>
      <c r="F180" s="152" t="s">
        <v>238</v>
      </c>
      <c r="G180" s="153" t="s">
        <v>121</v>
      </c>
      <c r="H180" s="154" t="n">
        <v>90</v>
      </c>
      <c r="I180" s="155"/>
      <c r="J180" s="156" t="n">
        <f aca="false">ROUND(I180*H180,2)</f>
        <v>0</v>
      </c>
      <c r="K180" s="152" t="s">
        <v>116</v>
      </c>
      <c r="L180" s="20"/>
      <c r="M180" s="158"/>
      <c r="N180" s="159" t="s">
        <v>32</v>
      </c>
      <c r="O180" s="160" t="n">
        <v>0.024</v>
      </c>
      <c r="P180" s="160" t="n">
        <f aca="false">O180*H180</f>
        <v>2.16</v>
      </c>
      <c r="Q180" s="160" t="n">
        <v>0</v>
      </c>
      <c r="R180" s="160" t="n">
        <f aca="false">Q180*H180</f>
        <v>0</v>
      </c>
      <c r="S180" s="160" t="n">
        <v>0</v>
      </c>
      <c r="T180" s="161" t="n">
        <f aca="false">S180*H180</f>
        <v>0</v>
      </c>
      <c r="AR180" s="162" t="s">
        <v>188</v>
      </c>
      <c r="AT180" s="162" t="s">
        <v>112</v>
      </c>
      <c r="AU180" s="162" t="s">
        <v>72</v>
      </c>
      <c r="AY180" s="3" t="s">
        <v>109</v>
      </c>
      <c r="BE180" s="163" t="n">
        <f aca="false">IF(N180="základní",J180,0)</f>
        <v>0</v>
      </c>
      <c r="BF180" s="163" t="n">
        <f aca="false">IF(N180="snížená",J180,0)</f>
        <v>0</v>
      </c>
      <c r="BG180" s="163" t="n">
        <f aca="false">IF(N180="zákl. přenesená",J180,0)</f>
        <v>0</v>
      </c>
      <c r="BH180" s="163" t="n">
        <f aca="false">IF(N180="sníž. přenesená",J180,0)</f>
        <v>0</v>
      </c>
      <c r="BI180" s="163" t="n">
        <f aca="false">IF(N180="nulová",J180,0)</f>
        <v>0</v>
      </c>
      <c r="BJ180" s="3" t="s">
        <v>108</v>
      </c>
      <c r="BK180" s="163" t="n">
        <f aca="false">ROUND(I180*H180,2)</f>
        <v>0</v>
      </c>
      <c r="BL180" s="3" t="s">
        <v>188</v>
      </c>
      <c r="BM180" s="162" t="s">
        <v>239</v>
      </c>
    </row>
    <row r="181" s="19" customFormat="true" ht="16.9" hidden="false" customHeight="true" outlineLevel="0" collapsed="false">
      <c r="B181" s="157"/>
      <c r="C181" s="150" t="n">
        <v>44</v>
      </c>
      <c r="D181" s="150" t="s">
        <v>112</v>
      </c>
      <c r="E181" s="151" t="s">
        <v>240</v>
      </c>
      <c r="F181" s="152" t="s">
        <v>241</v>
      </c>
      <c r="G181" s="153" t="s">
        <v>121</v>
      </c>
      <c r="H181" s="154" t="n">
        <v>90</v>
      </c>
      <c r="I181" s="155"/>
      <c r="J181" s="156" t="n">
        <f aca="false">ROUND(I181*H181,2)</f>
        <v>0</v>
      </c>
      <c r="K181" s="152" t="s">
        <v>116</v>
      </c>
      <c r="L181" s="20"/>
      <c r="M181" s="158"/>
      <c r="N181" s="159" t="s">
        <v>32</v>
      </c>
      <c r="O181" s="160" t="n">
        <v>0.058</v>
      </c>
      <c r="P181" s="160" t="n">
        <f aca="false">O181*H181</f>
        <v>5.22</v>
      </c>
      <c r="Q181" s="160" t="n">
        <v>3E-005</v>
      </c>
      <c r="R181" s="160" t="n">
        <f aca="false">Q181*H181</f>
        <v>0.0027</v>
      </c>
      <c r="S181" s="160" t="n">
        <v>0</v>
      </c>
      <c r="T181" s="161" t="n">
        <f aca="false">S181*H181</f>
        <v>0</v>
      </c>
      <c r="AR181" s="162" t="s">
        <v>188</v>
      </c>
      <c r="AT181" s="162" t="s">
        <v>112</v>
      </c>
      <c r="AU181" s="162" t="s">
        <v>72</v>
      </c>
      <c r="AY181" s="3" t="s">
        <v>109</v>
      </c>
      <c r="BE181" s="163" t="n">
        <f aca="false">IF(N181="základní",J181,0)</f>
        <v>0</v>
      </c>
      <c r="BF181" s="163" t="n">
        <f aca="false">IF(N181="snížená",J181,0)</f>
        <v>0</v>
      </c>
      <c r="BG181" s="163" t="n">
        <f aca="false">IF(N181="zákl. přenesená",J181,0)</f>
        <v>0</v>
      </c>
      <c r="BH181" s="163" t="n">
        <f aca="false">IF(N181="sníž. přenesená",J181,0)</f>
        <v>0</v>
      </c>
      <c r="BI181" s="163" t="n">
        <f aca="false">IF(N181="nulová",J181,0)</f>
        <v>0</v>
      </c>
      <c r="BJ181" s="3" t="s">
        <v>108</v>
      </c>
      <c r="BK181" s="163" t="n">
        <f aca="false">ROUND(I181*H181,2)</f>
        <v>0</v>
      </c>
      <c r="BL181" s="3" t="s">
        <v>188</v>
      </c>
      <c r="BM181" s="162" t="s">
        <v>242</v>
      </c>
    </row>
    <row r="182" s="19" customFormat="true" ht="16.9" hidden="false" customHeight="true" outlineLevel="0" collapsed="false">
      <c r="B182" s="157"/>
      <c r="C182" s="150" t="n">
        <v>45</v>
      </c>
      <c r="D182" s="150" t="s">
        <v>112</v>
      </c>
      <c r="E182" s="165" t="s">
        <v>243</v>
      </c>
      <c r="F182" s="166" t="s">
        <v>244</v>
      </c>
      <c r="G182" s="167" t="s">
        <v>121</v>
      </c>
      <c r="H182" s="168" t="n">
        <v>99</v>
      </c>
      <c r="I182" s="169"/>
      <c r="J182" s="170" t="n">
        <f aca="false">ROUND(I182*H182,2)</f>
        <v>0</v>
      </c>
      <c r="K182" s="166" t="s">
        <v>116</v>
      </c>
      <c r="L182" s="20"/>
      <c r="M182" s="158"/>
      <c r="N182" s="159" t="s">
        <v>32</v>
      </c>
      <c r="O182" s="160" t="n">
        <v>0.233</v>
      </c>
      <c r="P182" s="160" t="n">
        <f aca="false">O182*H182</f>
        <v>23.067</v>
      </c>
      <c r="Q182" s="160" t="n">
        <v>0.0003</v>
      </c>
      <c r="R182" s="160" t="n">
        <f aca="false">Q182*H182</f>
        <v>0.0297</v>
      </c>
      <c r="S182" s="160" t="n">
        <v>0</v>
      </c>
      <c r="T182" s="161" t="n">
        <f aca="false">S182*H182</f>
        <v>0</v>
      </c>
      <c r="AR182" s="162" t="s">
        <v>188</v>
      </c>
      <c r="AT182" s="162" t="s">
        <v>112</v>
      </c>
      <c r="AU182" s="162" t="s">
        <v>72</v>
      </c>
      <c r="AY182" s="3" t="s">
        <v>109</v>
      </c>
      <c r="BE182" s="163" t="n">
        <f aca="false">IF(N182="základní",J182,0)</f>
        <v>0</v>
      </c>
      <c r="BF182" s="163" t="n">
        <f aca="false">IF(N182="snížená",J182,0)</f>
        <v>0</v>
      </c>
      <c r="BG182" s="163" t="n">
        <f aca="false">IF(N182="zákl. přenesená",J182,0)</f>
        <v>0</v>
      </c>
      <c r="BH182" s="163" t="n">
        <f aca="false">IF(N182="sníž. přenesená",J182,0)</f>
        <v>0</v>
      </c>
      <c r="BI182" s="163" t="n">
        <f aca="false">IF(N182="nulová",J182,0)</f>
        <v>0</v>
      </c>
      <c r="BJ182" s="3" t="s">
        <v>108</v>
      </c>
      <c r="BK182" s="163" t="n">
        <f aca="false">ROUND(I182*H182,2)</f>
        <v>0</v>
      </c>
      <c r="BL182" s="3" t="s">
        <v>188</v>
      </c>
      <c r="BM182" s="162" t="s">
        <v>245</v>
      </c>
    </row>
    <row r="183" s="183" customFormat="true" ht="16.9" hidden="false" customHeight="true" outlineLevel="0" collapsed="false">
      <c r="B183" s="184"/>
      <c r="C183" s="150" t="n">
        <v>46</v>
      </c>
      <c r="D183" s="150" t="s">
        <v>112</v>
      </c>
      <c r="E183" s="151" t="s">
        <v>246</v>
      </c>
      <c r="F183" s="152" t="s">
        <v>247</v>
      </c>
      <c r="G183" s="153" t="s">
        <v>138</v>
      </c>
      <c r="H183" s="154" t="n">
        <v>42</v>
      </c>
      <c r="I183" s="155"/>
      <c r="J183" s="156" t="n">
        <f aca="false">ROUND(I183*H183,2)</f>
        <v>0</v>
      </c>
      <c r="K183" s="152" t="s">
        <v>116</v>
      </c>
      <c r="L183" s="184"/>
      <c r="M183" s="185"/>
      <c r="T183" s="186"/>
      <c r="AT183" s="187" t="s">
        <v>248</v>
      </c>
      <c r="AU183" s="187" t="s">
        <v>72</v>
      </c>
      <c r="AV183" s="183" t="s">
        <v>72</v>
      </c>
      <c r="AW183" s="183" t="s">
        <v>2</v>
      </c>
      <c r="AX183" s="183" t="s">
        <v>108</v>
      </c>
      <c r="AY183" s="187" t="s">
        <v>109</v>
      </c>
    </row>
    <row r="184" s="19" customFormat="true" ht="16.9" hidden="false" customHeight="true" outlineLevel="0" collapsed="false">
      <c r="B184" s="157"/>
      <c r="C184" s="150" t="n">
        <v>47</v>
      </c>
      <c r="D184" s="150" t="s">
        <v>112</v>
      </c>
      <c r="E184" s="165" t="s">
        <v>249</v>
      </c>
      <c r="F184" s="166" t="s">
        <v>250</v>
      </c>
      <c r="G184" s="167" t="s">
        <v>138</v>
      </c>
      <c r="H184" s="168" t="n">
        <v>46</v>
      </c>
      <c r="I184" s="169"/>
      <c r="J184" s="170" t="n">
        <f aca="false">ROUND(I184*H184,2)</f>
        <v>0</v>
      </c>
      <c r="K184" s="166" t="s">
        <v>116</v>
      </c>
      <c r="L184" s="20"/>
      <c r="M184" s="158"/>
      <c r="N184" s="159" t="s">
        <v>32</v>
      </c>
      <c r="O184" s="160" t="n">
        <v>0.25</v>
      </c>
      <c r="P184" s="160" t="n">
        <f aca="false">O184*H184</f>
        <v>11.5</v>
      </c>
      <c r="Q184" s="160" t="n">
        <v>1E-005</v>
      </c>
      <c r="R184" s="160" t="n">
        <f aca="false">Q184*H184</f>
        <v>0.00046</v>
      </c>
      <c r="S184" s="160" t="n">
        <v>0</v>
      </c>
      <c r="T184" s="161" t="n">
        <f aca="false">S184*H184</f>
        <v>0</v>
      </c>
      <c r="AR184" s="162" t="s">
        <v>188</v>
      </c>
      <c r="AT184" s="162" t="s">
        <v>112</v>
      </c>
      <c r="AU184" s="162" t="s">
        <v>72</v>
      </c>
      <c r="AY184" s="3" t="s">
        <v>109</v>
      </c>
      <c r="BE184" s="163" t="n">
        <f aca="false">IF(N184="základní",J184,0)</f>
        <v>0</v>
      </c>
      <c r="BF184" s="163" t="n">
        <f aca="false">IF(N184="snížená",J184,0)</f>
        <v>0</v>
      </c>
      <c r="BG184" s="163" t="n">
        <f aca="false">IF(N184="zákl. přenesená",J184,0)</f>
        <v>0</v>
      </c>
      <c r="BH184" s="163" t="n">
        <f aca="false">IF(N184="sníž. přenesená",J184,0)</f>
        <v>0</v>
      </c>
      <c r="BI184" s="163" t="n">
        <f aca="false">IF(N184="nulová",J184,0)</f>
        <v>0</v>
      </c>
      <c r="BJ184" s="3" t="s">
        <v>108</v>
      </c>
      <c r="BK184" s="163" t="n">
        <f aca="false">ROUND(I184*H184,2)</f>
        <v>0</v>
      </c>
      <c r="BL184" s="3" t="s">
        <v>188</v>
      </c>
      <c r="BM184" s="162" t="s">
        <v>251</v>
      </c>
    </row>
    <row r="185" s="183" customFormat="true" ht="16.9" hidden="false" customHeight="true" outlineLevel="0" collapsed="false">
      <c r="B185" s="184"/>
      <c r="C185" s="150" t="n">
        <v>48</v>
      </c>
      <c r="D185" s="150" t="s">
        <v>112</v>
      </c>
      <c r="E185" s="151" t="s">
        <v>252</v>
      </c>
      <c r="F185" s="152" t="s">
        <v>253</v>
      </c>
      <c r="G185" s="153" t="s">
        <v>226</v>
      </c>
      <c r="H185" s="154" t="n">
        <v>1800</v>
      </c>
      <c r="I185" s="155"/>
      <c r="J185" s="156" t="n">
        <f aca="false">ROUND(I185*H185,2)</f>
        <v>0</v>
      </c>
      <c r="K185" s="152" t="s">
        <v>116</v>
      </c>
      <c r="L185" s="184"/>
      <c r="M185" s="185"/>
      <c r="T185" s="186"/>
      <c r="AT185" s="187" t="s">
        <v>248</v>
      </c>
      <c r="AU185" s="187" t="s">
        <v>72</v>
      </c>
      <c r="AV185" s="183" t="s">
        <v>72</v>
      </c>
      <c r="AW185" s="183" t="s">
        <v>2</v>
      </c>
      <c r="AX185" s="183" t="s">
        <v>108</v>
      </c>
      <c r="AY185" s="187" t="s">
        <v>109</v>
      </c>
    </row>
    <row r="186" s="140" customFormat="true" ht="24.6" hidden="false" customHeight="true" outlineLevel="0" collapsed="false">
      <c r="B186" s="141"/>
      <c r="D186" s="142" t="s">
        <v>65</v>
      </c>
      <c r="E186" s="143" t="s">
        <v>254</v>
      </c>
      <c r="F186" s="143" t="s">
        <v>255</v>
      </c>
      <c r="J186" s="144" t="n">
        <f aca="false">SUM(J187:J190)</f>
        <v>0</v>
      </c>
      <c r="L186" s="141"/>
      <c r="M186" s="145"/>
      <c r="P186" s="146" t="n">
        <f aca="false">SUM(P187:P190)</f>
        <v>17.81</v>
      </c>
      <c r="R186" s="146" t="n">
        <f aca="false">SUM(R187:R190)</f>
        <v>0.0598</v>
      </c>
      <c r="T186" s="147" t="n">
        <f aca="false">SUM(T187:T190)</f>
        <v>0</v>
      </c>
      <c r="AR186" s="142" t="s">
        <v>72</v>
      </c>
      <c r="AT186" s="148" t="s">
        <v>65</v>
      </c>
      <c r="AU186" s="148" t="s">
        <v>108</v>
      </c>
      <c r="AY186" s="142" t="s">
        <v>109</v>
      </c>
      <c r="BK186" s="149" t="n">
        <f aca="false">SUM(BK187:BK190)</f>
        <v>0</v>
      </c>
    </row>
    <row r="187" s="19" customFormat="true" ht="16.9" hidden="false" customHeight="true" outlineLevel="0" collapsed="false">
      <c r="B187" s="157"/>
      <c r="C187" s="150" t="n">
        <v>49</v>
      </c>
      <c r="D187" s="150" t="s">
        <v>112</v>
      </c>
      <c r="E187" s="151" t="s">
        <v>256</v>
      </c>
      <c r="F187" s="152" t="s">
        <v>257</v>
      </c>
      <c r="G187" s="153" t="s">
        <v>121</v>
      </c>
      <c r="H187" s="154" t="n">
        <v>130</v>
      </c>
      <c r="I187" s="155"/>
      <c r="J187" s="156" t="n">
        <f aca="false">ROUND(I187*H187,2)</f>
        <v>0</v>
      </c>
      <c r="K187" s="152" t="s">
        <v>116</v>
      </c>
      <c r="L187" s="20"/>
      <c r="M187" s="158"/>
      <c r="N187" s="159"/>
      <c r="O187" s="160"/>
      <c r="P187" s="160"/>
      <c r="Q187" s="160"/>
      <c r="R187" s="160"/>
      <c r="S187" s="160"/>
      <c r="T187" s="161"/>
      <c r="AR187" s="162"/>
      <c r="AT187" s="162"/>
      <c r="AU187" s="162"/>
      <c r="AY187" s="3"/>
      <c r="BE187" s="163"/>
      <c r="BF187" s="163"/>
      <c r="BG187" s="163"/>
      <c r="BH187" s="163"/>
      <c r="BI187" s="163"/>
      <c r="BJ187" s="3"/>
      <c r="BK187" s="163"/>
      <c r="BL187" s="3"/>
      <c r="BM187" s="162"/>
    </row>
    <row r="188" s="19" customFormat="true" ht="16.9" hidden="false" customHeight="true" outlineLevel="0" collapsed="false">
      <c r="B188" s="157"/>
      <c r="C188" s="150" t="n">
        <v>50</v>
      </c>
      <c r="D188" s="150" t="s">
        <v>112</v>
      </c>
      <c r="E188" s="151" t="s">
        <v>258</v>
      </c>
      <c r="F188" s="152" t="s">
        <v>259</v>
      </c>
      <c r="G188" s="153" t="s">
        <v>187</v>
      </c>
      <c r="H188" s="154" t="n">
        <v>8</v>
      </c>
      <c r="I188" s="155"/>
      <c r="J188" s="156" t="n">
        <f aca="false">ROUND(I188*H188,2)</f>
        <v>0</v>
      </c>
      <c r="K188" s="152" t="s">
        <v>260</v>
      </c>
      <c r="L188" s="20"/>
      <c r="M188" s="158"/>
      <c r="N188" s="159"/>
      <c r="O188" s="160"/>
      <c r="P188" s="160"/>
      <c r="Q188" s="160"/>
      <c r="R188" s="160"/>
      <c r="S188" s="160"/>
      <c r="T188" s="161"/>
      <c r="AR188" s="162"/>
      <c r="AT188" s="162"/>
      <c r="AU188" s="162"/>
      <c r="AY188" s="3"/>
      <c r="BE188" s="163"/>
      <c r="BF188" s="163"/>
      <c r="BG188" s="163"/>
      <c r="BH188" s="163"/>
      <c r="BI188" s="163"/>
      <c r="BJ188" s="3"/>
      <c r="BK188" s="163"/>
      <c r="BL188" s="3"/>
      <c r="BM188" s="162"/>
    </row>
    <row r="189" s="19" customFormat="true" ht="24.6" hidden="false" customHeight="true" outlineLevel="0" collapsed="false">
      <c r="B189" s="157"/>
      <c r="C189" s="150" t="n">
        <v>51</v>
      </c>
      <c r="D189" s="150" t="s">
        <v>112</v>
      </c>
      <c r="E189" s="151" t="s">
        <v>261</v>
      </c>
      <c r="F189" s="152" t="s">
        <v>262</v>
      </c>
      <c r="G189" s="153" t="s">
        <v>121</v>
      </c>
      <c r="H189" s="154" t="n">
        <v>130</v>
      </c>
      <c r="I189" s="155"/>
      <c r="J189" s="156" t="n">
        <f aca="false">ROUND(I189*H189,2)</f>
        <v>0</v>
      </c>
      <c r="K189" s="152" t="s">
        <v>260</v>
      </c>
      <c r="L189" s="20"/>
      <c r="M189" s="158"/>
      <c r="N189" s="159" t="s">
        <v>32</v>
      </c>
      <c r="O189" s="160" t="n">
        <v>0.033</v>
      </c>
      <c r="P189" s="160" t="n">
        <f aca="false">O189*H189</f>
        <v>4.29</v>
      </c>
      <c r="Q189" s="160" t="n">
        <v>0.0002</v>
      </c>
      <c r="R189" s="160" t="n">
        <f aca="false">Q189*H189</f>
        <v>0.026</v>
      </c>
      <c r="S189" s="160" t="n">
        <v>0</v>
      </c>
      <c r="T189" s="161" t="n">
        <f aca="false">S189*H189</f>
        <v>0</v>
      </c>
      <c r="AR189" s="162" t="s">
        <v>188</v>
      </c>
      <c r="AT189" s="162" t="s">
        <v>112</v>
      </c>
      <c r="AU189" s="162" t="s">
        <v>72</v>
      </c>
      <c r="AY189" s="3" t="s">
        <v>109</v>
      </c>
      <c r="BE189" s="163" t="n">
        <f aca="false">IF(N189="základní",J189,0)</f>
        <v>0</v>
      </c>
      <c r="BF189" s="163" t="n">
        <f aca="false">IF(N189="snížená",J189,0)</f>
        <v>0</v>
      </c>
      <c r="BG189" s="163" t="n">
        <f aca="false">IF(N189="zákl. přenesená",J189,0)</f>
        <v>0</v>
      </c>
      <c r="BH189" s="163" t="n">
        <f aca="false">IF(N189="sníž. přenesená",J189,0)</f>
        <v>0</v>
      </c>
      <c r="BI189" s="163" t="n">
        <f aca="false">IF(N189="nulová",J189,0)</f>
        <v>0</v>
      </c>
      <c r="BJ189" s="3" t="s">
        <v>108</v>
      </c>
      <c r="BK189" s="163" t="n">
        <f aca="false">ROUND(I189*H189,2)</f>
        <v>0</v>
      </c>
      <c r="BL189" s="3" t="s">
        <v>188</v>
      </c>
      <c r="BM189" s="162" t="s">
        <v>263</v>
      </c>
    </row>
    <row r="190" s="19" customFormat="true" ht="22.9" hidden="false" customHeight="true" outlineLevel="0" collapsed="false">
      <c r="B190" s="157"/>
      <c r="C190" s="150" t="n">
        <v>52</v>
      </c>
      <c r="D190" s="150" t="s">
        <v>112</v>
      </c>
      <c r="E190" s="151" t="s">
        <v>264</v>
      </c>
      <c r="F190" s="152" t="s">
        <v>265</v>
      </c>
      <c r="G190" s="153" t="s">
        <v>121</v>
      </c>
      <c r="H190" s="154" t="n">
        <v>130</v>
      </c>
      <c r="I190" s="155"/>
      <c r="J190" s="156" t="n">
        <f aca="false">ROUND(I190*H190,2)</f>
        <v>0</v>
      </c>
      <c r="K190" s="152" t="s">
        <v>260</v>
      </c>
      <c r="L190" s="20"/>
      <c r="M190" s="158"/>
      <c r="N190" s="159" t="s">
        <v>32</v>
      </c>
      <c r="O190" s="160" t="n">
        <v>0.104</v>
      </c>
      <c r="P190" s="160" t="n">
        <f aca="false">O190*H190</f>
        <v>13.52</v>
      </c>
      <c r="Q190" s="160" t="n">
        <v>0.00026</v>
      </c>
      <c r="R190" s="160" t="n">
        <f aca="false">Q190*H190</f>
        <v>0.0338</v>
      </c>
      <c r="S190" s="160" t="n">
        <v>0</v>
      </c>
      <c r="T190" s="161" t="n">
        <f aca="false">S190*H190</f>
        <v>0</v>
      </c>
      <c r="AR190" s="162" t="s">
        <v>188</v>
      </c>
      <c r="AT190" s="162" t="s">
        <v>112</v>
      </c>
      <c r="AU190" s="162" t="s">
        <v>72</v>
      </c>
      <c r="AY190" s="3" t="s">
        <v>109</v>
      </c>
      <c r="BE190" s="163" t="n">
        <f aca="false">IF(N190="základní",J190,0)</f>
        <v>0</v>
      </c>
      <c r="BF190" s="163" t="n">
        <f aca="false">IF(N190="snížená",J190,0)</f>
        <v>0</v>
      </c>
      <c r="BG190" s="163" t="n">
        <f aca="false">IF(N190="zákl. přenesená",J190,0)</f>
        <v>0</v>
      </c>
      <c r="BH190" s="163" t="n">
        <f aca="false">IF(N190="sníž. přenesená",J190,0)</f>
        <v>0</v>
      </c>
      <c r="BI190" s="163" t="n">
        <f aca="false">IF(N190="nulová",J190,0)</f>
        <v>0</v>
      </c>
      <c r="BJ190" s="3" t="s">
        <v>108</v>
      </c>
      <c r="BK190" s="163" t="n">
        <f aca="false">ROUND(I190*H190,2)</f>
        <v>0</v>
      </c>
      <c r="BL190" s="3" t="s">
        <v>188</v>
      </c>
      <c r="BM190" s="162" t="s">
        <v>266</v>
      </c>
    </row>
    <row r="191" s="19" customFormat="true" ht="9" hidden="false" customHeight="true" outlineLevel="0" collapsed="false">
      <c r="B191" s="38"/>
      <c r="C191" s="39"/>
      <c r="D191" s="39"/>
      <c r="E191" s="39"/>
      <c r="F191" s="39"/>
      <c r="G191" s="39"/>
      <c r="H191" s="39"/>
      <c r="I191" s="39"/>
      <c r="J191" s="39"/>
      <c r="K191" s="39"/>
      <c r="L191" s="20"/>
    </row>
    <row r="192" customFormat="false" ht="16.9" hidden="false" customHeight="true" outlineLevel="0" collapsed="false"/>
    <row r="193" customFormat="false" ht="16.9" hidden="false" customHeight="true" outlineLevel="0" collapsed="false"/>
    <row r="194" customFormat="false" ht="16.9" hidden="false" customHeight="true" outlineLevel="0" collapsed="false"/>
    <row r="195" customFormat="false" ht="16.9" hidden="false" customHeight="true" outlineLevel="0" collapsed="false"/>
    <row r="196" customFormat="false" ht="16.9" hidden="false" customHeight="true" outlineLevel="0" collapsed="false"/>
    <row r="197" customFormat="false" ht="16.9" hidden="false" customHeight="true" outlineLevel="0" collapsed="false"/>
    <row r="198" customFormat="false" ht="16.9" hidden="false" customHeight="true" outlineLevel="0" collapsed="false"/>
    <row r="199" customFormat="false" ht="16.9" hidden="false" customHeight="true" outlineLevel="0" collapsed="false"/>
    <row r="200" customFormat="false" ht="16.9" hidden="false" customHeight="true" outlineLevel="0" collapsed="false"/>
    <row r="201" customFormat="false" ht="16.9" hidden="false" customHeight="true" outlineLevel="0" collapsed="false"/>
    <row r="202" customFormat="false" ht="18" hidden="false" customHeight="true" outlineLevel="0" collapsed="false"/>
    <row r="203" customFormat="false" ht="18" hidden="false" customHeight="true" outlineLevel="0" collapsed="false"/>
    <row r="204" customFormat="false" ht="18" hidden="false" customHeight="true" outlineLevel="0" collapsed="false"/>
    <row r="205" customFormat="false" ht="18" hidden="false" customHeight="true" outlineLevel="0" collapsed="false"/>
    <row r="206" customFormat="false" ht="18" hidden="false" customHeight="true" outlineLevel="0" collapsed="false"/>
    <row r="207" customFormat="false" ht="18" hidden="false" customHeight="true" outlineLevel="0" collapsed="false"/>
    <row r="208" customFormat="false" ht="18" hidden="false" customHeight="true" outlineLevel="0" collapsed="false"/>
    <row r="209" customFormat="false" ht="18" hidden="false" customHeight="true" outlineLevel="0" collapsed="false"/>
    <row r="210" customFormat="false" ht="18" hidden="false" customHeight="true" outlineLevel="0" collapsed="false"/>
    <row r="211" customFormat="false" ht="18" hidden="false" customHeight="true" outlineLevel="0" collapsed="false"/>
    <row r="212" customFormat="false" ht="18" hidden="false" customHeight="true" outlineLevel="0" collapsed="false"/>
    <row r="213" customFormat="false" ht="18" hidden="false" customHeight="true" outlineLevel="0" collapsed="false"/>
    <row r="214" customFormat="false" ht="18" hidden="false" customHeight="true" outlineLevel="0" collapsed="false"/>
    <row r="215" customFormat="false" ht="18" hidden="false" customHeight="true" outlineLevel="0" collapsed="false"/>
    <row r="216" customFormat="false" ht="18" hidden="false" customHeight="true" outlineLevel="0" collapsed="false"/>
    <row r="217" customFormat="false" ht="18" hidden="false" customHeight="true" outlineLevel="0" collapsed="false"/>
    <row r="218" customFormat="false" ht="18" hidden="false" customHeight="true" outlineLevel="0" collapsed="false"/>
    <row r="219" customFormat="false" ht="18" hidden="false" customHeight="true" outlineLevel="0" collapsed="false"/>
    <row r="220" customFormat="false" ht="18" hidden="false" customHeight="true" outlineLevel="0" collapsed="false"/>
    <row r="221" customFormat="false" ht="18" hidden="false" customHeight="true" outlineLevel="0" collapsed="false"/>
    <row r="222" customFormat="false" ht="18" hidden="false" customHeight="true" outlineLevel="0" collapsed="false"/>
    <row r="223" customFormat="false" ht="18" hidden="false" customHeight="true" outlineLevel="0" collapsed="false"/>
    <row r="224" customFormat="false" ht="18" hidden="false" customHeight="true" outlineLevel="0" collapsed="false"/>
    <row r="225" customFormat="false" ht="18" hidden="false" customHeight="true" outlineLevel="0" collapsed="false"/>
    <row r="226" customFormat="false" ht="18" hidden="false" customHeight="true" outlineLevel="0" collapsed="false"/>
    <row r="227" customFormat="false" ht="18" hidden="false" customHeight="true" outlineLevel="0" collapsed="false"/>
    <row r="228" customFormat="false" ht="18" hidden="false" customHeight="true" outlineLevel="0" collapsed="false"/>
    <row r="229" customFormat="false" ht="18" hidden="false" customHeight="true" outlineLevel="0" collapsed="false"/>
    <row r="230" customFormat="false" ht="18" hidden="false" customHeight="true" outlineLevel="0" collapsed="false"/>
    <row r="231" customFormat="false" ht="18" hidden="false" customHeight="true" outlineLevel="0" collapsed="false"/>
    <row r="232" customFormat="false" ht="18" hidden="false" customHeight="true" outlineLevel="0" collapsed="false"/>
    <row r="233" customFormat="false" ht="18" hidden="false" customHeight="true" outlineLevel="0" collapsed="false"/>
    <row r="234" customFormat="false" ht="18" hidden="false" customHeight="true" outlineLevel="0" collapsed="false"/>
    <row r="235" customFormat="false" ht="18" hidden="false" customHeight="true" outlineLevel="0" collapsed="false"/>
    <row r="236" customFormat="false" ht="18" hidden="false" customHeight="true" outlineLevel="0" collapsed="false"/>
  </sheetData>
  <autoFilter ref="C126:K190"/>
  <mergeCells count="10">
    <mergeCell ref="L2:V2"/>
    <mergeCell ref="E7:H7"/>
    <mergeCell ref="E9:H9"/>
    <mergeCell ref="E18:H18"/>
    <mergeCell ref="F23:F25"/>
    <mergeCell ref="E27:H27"/>
    <mergeCell ref="E85:H85"/>
    <mergeCell ref="E87:H87"/>
    <mergeCell ref="E117:H117"/>
    <mergeCell ref="E119:H119"/>
  </mergeCells>
  <printOptions headings="false" gridLines="false" gridLinesSet="true" horizontalCentered="false" verticalCentered="false"/>
  <pageMargins left="0.39375" right="0.39375" top="0.39375" bottom="0.39375" header="0.511805555555555" footer="0"/>
  <pageSetup paperSize="9" scale="100" firstPageNumber="0" fitToWidth="1" fitToHeight="100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>&amp;CStrana &amp;P z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355</TotalTime>
  <Application>LibreOffice/7.0.3.1$Windows_X86_64 LibreOffice_project/d7547858d014d4cf69878db179d326fc3483e082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2022-05-24T13:07:30Z</dcterms:created>
  <dc:creator>DESKTOP-HEA7KLF\Admin</dc:creator>
  <dc:description/>
  <dc:language>cs-CZ</dc:language>
  <cp:lastModifiedBy/>
  <cp:lastPrinted>2022-06-14T10:41:22Z</cp:lastPrinted>
  <dcterms:modified xsi:type="dcterms:W3CDTF">2026-04-17T09:33:32Z</dcterms:modified>
  <cp:revision>19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