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M:\AMAJETEK\1 a VÝBĚROVÁ ŘÍZENÍ + AKCE\2026\Vodojem Náměrka\Výběrové řízení\slepé rozpočty\"/>
    </mc:Choice>
  </mc:AlternateContent>
  <xr:revisionPtr revIDLastSave="0" documentId="13_ncr:1_{8029D078-C7BF-4D8D-85B8-7DAB739C8D5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kapitulace stavby" sheetId="1" r:id="rId1"/>
    <sheet name="1 - REKONSTRUKCE VODOJEMU..." sheetId="2" r:id="rId2"/>
  </sheets>
  <definedNames>
    <definedName name="_xlnm._FilterDatabase" localSheetId="1" hidden="1">'1 - REKONSTRUKCE VODOJEMU...'!$C$146:$K$1077</definedName>
    <definedName name="_xlnm.Print_Titles" localSheetId="1">'1 - REKONSTRUKCE VODOJEMU...'!$146:$146</definedName>
    <definedName name="_xlnm.Print_Titles" localSheetId="0">'Rekapitulace stavby'!$92:$92</definedName>
    <definedName name="_xlnm.Print_Area" localSheetId="1">'1 - REKONSTRUKCE VODOJEMU...'!$C$4:$J$76,'1 - REKONSTRUKCE VODOJEMU...'!$C$82:$J$128,'1 - REKONSTRUKCE VODOJEMU...'!$C$134:$K$1077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2" l="1"/>
  <c r="J36" i="2"/>
  <c r="AY95" i="1" s="1"/>
  <c r="J35" i="2"/>
  <c r="AX95" i="1"/>
  <c r="BI1077" i="2"/>
  <c r="BH1077" i="2"/>
  <c r="BG1077" i="2"/>
  <c r="BF1077" i="2"/>
  <c r="T1077" i="2"/>
  <c r="T1076" i="2"/>
  <c r="R1077" i="2"/>
  <c r="R1076" i="2" s="1"/>
  <c r="P1077" i="2"/>
  <c r="P1076" i="2"/>
  <c r="BI1075" i="2"/>
  <c r="BH1075" i="2"/>
  <c r="BG1075" i="2"/>
  <c r="BF1075" i="2"/>
  <c r="T1075" i="2"/>
  <c r="T1074" i="2"/>
  <c r="R1075" i="2"/>
  <c r="R1074" i="2"/>
  <c r="P1075" i="2"/>
  <c r="P1074" i="2" s="1"/>
  <c r="BI1073" i="2"/>
  <c r="BH1073" i="2"/>
  <c r="BG1073" i="2"/>
  <c r="BF1073" i="2"/>
  <c r="T1073" i="2"/>
  <c r="R1073" i="2"/>
  <c r="P1073" i="2"/>
  <c r="BI1072" i="2"/>
  <c r="BH1072" i="2"/>
  <c r="BG1072" i="2"/>
  <c r="BF1072" i="2"/>
  <c r="T1072" i="2"/>
  <c r="R1072" i="2"/>
  <c r="P1072" i="2"/>
  <c r="BI1071" i="2"/>
  <c r="BH1071" i="2"/>
  <c r="BG1071" i="2"/>
  <c r="BF1071" i="2"/>
  <c r="T1071" i="2"/>
  <c r="R1071" i="2"/>
  <c r="P1071" i="2"/>
  <c r="BI1070" i="2"/>
  <c r="BH1070" i="2"/>
  <c r="BG1070" i="2"/>
  <c r="BF1070" i="2"/>
  <c r="T1070" i="2"/>
  <c r="R1070" i="2"/>
  <c r="P1070" i="2"/>
  <c r="BI1069" i="2"/>
  <c r="BH1069" i="2"/>
  <c r="BG1069" i="2"/>
  <c r="BF1069" i="2"/>
  <c r="T1069" i="2"/>
  <c r="R1069" i="2"/>
  <c r="P1069" i="2"/>
  <c r="BI1067" i="2"/>
  <c r="BH1067" i="2"/>
  <c r="BG1067" i="2"/>
  <c r="BF1067" i="2"/>
  <c r="T1067" i="2"/>
  <c r="R1067" i="2"/>
  <c r="P1067" i="2"/>
  <c r="BI1066" i="2"/>
  <c r="BH1066" i="2"/>
  <c r="BG1066" i="2"/>
  <c r="BF1066" i="2"/>
  <c r="T1066" i="2"/>
  <c r="R1066" i="2"/>
  <c r="P1066" i="2"/>
  <c r="BI1064" i="2"/>
  <c r="BH1064" i="2"/>
  <c r="BG1064" i="2"/>
  <c r="BF1064" i="2"/>
  <c r="T1064" i="2"/>
  <c r="R1064" i="2"/>
  <c r="P1064" i="2"/>
  <c r="BI1063" i="2"/>
  <c r="BH1063" i="2"/>
  <c r="BG1063" i="2"/>
  <c r="BF1063" i="2"/>
  <c r="T1063" i="2"/>
  <c r="R1063" i="2"/>
  <c r="P1063" i="2"/>
  <c r="BI1062" i="2"/>
  <c r="BH1062" i="2"/>
  <c r="BG1062" i="2"/>
  <c r="BF1062" i="2"/>
  <c r="T1062" i="2"/>
  <c r="R1062" i="2"/>
  <c r="P1062" i="2"/>
  <c r="BI1061" i="2"/>
  <c r="BH1061" i="2"/>
  <c r="BG1061" i="2"/>
  <c r="BF1061" i="2"/>
  <c r="T1061" i="2"/>
  <c r="R1061" i="2"/>
  <c r="P1061" i="2"/>
  <c r="BI1060" i="2"/>
  <c r="BH1060" i="2"/>
  <c r="BG1060" i="2"/>
  <c r="BF1060" i="2"/>
  <c r="T1060" i="2"/>
  <c r="R1060" i="2"/>
  <c r="P1060" i="2"/>
  <c r="BI1059" i="2"/>
  <c r="BH1059" i="2"/>
  <c r="BG1059" i="2"/>
  <c r="BF1059" i="2"/>
  <c r="T1059" i="2"/>
  <c r="R1059" i="2"/>
  <c r="P1059" i="2"/>
  <c r="BI1051" i="2"/>
  <c r="BH1051" i="2"/>
  <c r="BG1051" i="2"/>
  <c r="BF1051" i="2"/>
  <c r="T1051" i="2"/>
  <c r="T1050" i="2"/>
  <c r="R1051" i="2"/>
  <c r="R1050" i="2"/>
  <c r="P1051" i="2"/>
  <c r="P1050" i="2" s="1"/>
  <c r="BI1049" i="2"/>
  <c r="BH1049" i="2"/>
  <c r="BG1049" i="2"/>
  <c r="BF1049" i="2"/>
  <c r="T1049" i="2"/>
  <c r="R1049" i="2"/>
  <c r="P1049" i="2"/>
  <c r="BI1042" i="2"/>
  <c r="BH1042" i="2"/>
  <c r="BG1042" i="2"/>
  <c r="BF1042" i="2"/>
  <c r="T1042" i="2"/>
  <c r="R1042" i="2"/>
  <c r="P1042" i="2"/>
  <c r="BI1039" i="2"/>
  <c r="BH1039" i="2"/>
  <c r="BG1039" i="2"/>
  <c r="BF1039" i="2"/>
  <c r="T1039" i="2"/>
  <c r="R1039" i="2"/>
  <c r="P1039" i="2"/>
  <c r="BI1038" i="2"/>
  <c r="BH1038" i="2"/>
  <c r="BG1038" i="2"/>
  <c r="BF1038" i="2"/>
  <c r="T1038" i="2"/>
  <c r="R1038" i="2"/>
  <c r="P1038" i="2"/>
  <c r="BI1037" i="2"/>
  <c r="BH1037" i="2"/>
  <c r="BG1037" i="2"/>
  <c r="BF1037" i="2"/>
  <c r="T1037" i="2"/>
  <c r="R1037" i="2"/>
  <c r="P1037" i="2"/>
  <c r="BI1032" i="2"/>
  <c r="BH1032" i="2"/>
  <c r="BG1032" i="2"/>
  <c r="BF1032" i="2"/>
  <c r="T1032" i="2"/>
  <c r="R1032" i="2"/>
  <c r="P1032" i="2"/>
  <c r="BI1030" i="2"/>
  <c r="BH1030" i="2"/>
  <c r="BG1030" i="2"/>
  <c r="BF1030" i="2"/>
  <c r="T1030" i="2"/>
  <c r="T1029" i="2" s="1"/>
  <c r="R1030" i="2"/>
  <c r="R1029" i="2" s="1"/>
  <c r="P1030" i="2"/>
  <c r="P1029" i="2" s="1"/>
  <c r="BI1028" i="2"/>
  <c r="BH1028" i="2"/>
  <c r="BG1028" i="2"/>
  <c r="BF1028" i="2"/>
  <c r="T1028" i="2"/>
  <c r="R1028" i="2"/>
  <c r="P1028" i="2"/>
  <c r="BI1027" i="2"/>
  <c r="BH1027" i="2"/>
  <c r="BG1027" i="2"/>
  <c r="BF1027" i="2"/>
  <c r="T1027" i="2"/>
  <c r="R1027" i="2"/>
  <c r="P1027" i="2"/>
  <c r="BI1025" i="2"/>
  <c r="BH1025" i="2"/>
  <c r="BG1025" i="2"/>
  <c r="BF1025" i="2"/>
  <c r="T1025" i="2"/>
  <c r="R1025" i="2"/>
  <c r="P1025" i="2"/>
  <c r="BI1018" i="2"/>
  <c r="BH1018" i="2"/>
  <c r="BG1018" i="2"/>
  <c r="BF1018" i="2"/>
  <c r="T1018" i="2"/>
  <c r="R1018" i="2"/>
  <c r="P1018" i="2"/>
  <c r="BI1016" i="2"/>
  <c r="BH1016" i="2"/>
  <c r="BG1016" i="2"/>
  <c r="BF1016" i="2"/>
  <c r="T1016" i="2"/>
  <c r="R1016" i="2"/>
  <c r="P1016" i="2"/>
  <c r="BI1015" i="2"/>
  <c r="BH1015" i="2"/>
  <c r="BG1015" i="2"/>
  <c r="BF1015" i="2"/>
  <c r="T1015" i="2"/>
  <c r="R1015" i="2"/>
  <c r="P1015" i="2"/>
  <c r="BI1014" i="2"/>
  <c r="BH1014" i="2"/>
  <c r="BG1014" i="2"/>
  <c r="BF1014" i="2"/>
  <c r="T1014" i="2"/>
  <c r="R1014" i="2"/>
  <c r="P1014" i="2"/>
  <c r="BI1011" i="2"/>
  <c r="BH1011" i="2"/>
  <c r="BG1011" i="2"/>
  <c r="BF1011" i="2"/>
  <c r="T1011" i="2"/>
  <c r="R1011" i="2"/>
  <c r="P1011" i="2"/>
  <c r="BI1008" i="2"/>
  <c r="BH1008" i="2"/>
  <c r="BG1008" i="2"/>
  <c r="BF1008" i="2"/>
  <c r="T1008" i="2"/>
  <c r="R1008" i="2"/>
  <c r="P1008" i="2"/>
  <c r="BI1006" i="2"/>
  <c r="BH1006" i="2"/>
  <c r="BG1006" i="2"/>
  <c r="BF1006" i="2"/>
  <c r="T1006" i="2"/>
  <c r="R1006" i="2"/>
  <c r="P1006" i="2"/>
  <c r="BI1003" i="2"/>
  <c r="BH1003" i="2"/>
  <c r="BG1003" i="2"/>
  <c r="BF1003" i="2"/>
  <c r="T1003" i="2"/>
  <c r="R1003" i="2"/>
  <c r="P1003" i="2"/>
  <c r="BI1002" i="2"/>
  <c r="BH1002" i="2"/>
  <c r="BG1002" i="2"/>
  <c r="BF1002" i="2"/>
  <c r="T1002" i="2"/>
  <c r="R1002" i="2"/>
  <c r="P1002" i="2"/>
  <c r="BI1001" i="2"/>
  <c r="BH1001" i="2"/>
  <c r="BG1001" i="2"/>
  <c r="BF1001" i="2"/>
  <c r="T1001" i="2"/>
  <c r="R1001" i="2"/>
  <c r="P1001" i="2"/>
  <c r="BI999" i="2"/>
  <c r="BH999" i="2"/>
  <c r="BG999" i="2"/>
  <c r="BF999" i="2"/>
  <c r="T999" i="2"/>
  <c r="R999" i="2"/>
  <c r="P999" i="2"/>
  <c r="BI998" i="2"/>
  <c r="BH998" i="2"/>
  <c r="BG998" i="2"/>
  <c r="BF998" i="2"/>
  <c r="T998" i="2"/>
  <c r="R998" i="2"/>
  <c r="P998" i="2"/>
  <c r="BI995" i="2"/>
  <c r="BH995" i="2"/>
  <c r="BG995" i="2"/>
  <c r="BF995" i="2"/>
  <c r="T995" i="2"/>
  <c r="R995" i="2"/>
  <c r="P995" i="2"/>
  <c r="BI994" i="2"/>
  <c r="BH994" i="2"/>
  <c r="BG994" i="2"/>
  <c r="BF994" i="2"/>
  <c r="T994" i="2"/>
  <c r="R994" i="2"/>
  <c r="P994" i="2"/>
  <c r="BI993" i="2"/>
  <c r="BH993" i="2"/>
  <c r="BG993" i="2"/>
  <c r="BF993" i="2"/>
  <c r="T993" i="2"/>
  <c r="R993" i="2"/>
  <c r="P993" i="2"/>
  <c r="BI991" i="2"/>
  <c r="BH991" i="2"/>
  <c r="BG991" i="2"/>
  <c r="BF991" i="2"/>
  <c r="T991" i="2"/>
  <c r="R991" i="2"/>
  <c r="P991" i="2"/>
  <c r="BI987" i="2"/>
  <c r="BH987" i="2"/>
  <c r="BG987" i="2"/>
  <c r="BF987" i="2"/>
  <c r="T987" i="2"/>
  <c r="R987" i="2"/>
  <c r="P987" i="2"/>
  <c r="BI986" i="2"/>
  <c r="BH986" i="2"/>
  <c r="BG986" i="2"/>
  <c r="BF986" i="2"/>
  <c r="T986" i="2"/>
  <c r="R986" i="2"/>
  <c r="P986" i="2"/>
  <c r="BI981" i="2"/>
  <c r="BH981" i="2"/>
  <c r="BG981" i="2"/>
  <c r="BF981" i="2"/>
  <c r="T981" i="2"/>
  <c r="R981" i="2"/>
  <c r="P981" i="2"/>
  <c r="BI980" i="2"/>
  <c r="BH980" i="2"/>
  <c r="BG980" i="2"/>
  <c r="BF980" i="2"/>
  <c r="T980" i="2"/>
  <c r="R980" i="2"/>
  <c r="P980" i="2"/>
  <c r="BI979" i="2"/>
  <c r="BH979" i="2"/>
  <c r="BG979" i="2"/>
  <c r="BF979" i="2"/>
  <c r="T979" i="2"/>
  <c r="R979" i="2"/>
  <c r="P979" i="2"/>
  <c r="BI978" i="2"/>
  <c r="BH978" i="2"/>
  <c r="BG978" i="2"/>
  <c r="BF978" i="2"/>
  <c r="T978" i="2"/>
  <c r="R978" i="2"/>
  <c r="P978" i="2"/>
  <c r="BI976" i="2"/>
  <c r="BH976" i="2"/>
  <c r="BG976" i="2"/>
  <c r="BF976" i="2"/>
  <c r="T976" i="2"/>
  <c r="R976" i="2"/>
  <c r="P976" i="2"/>
  <c r="BI975" i="2"/>
  <c r="BH975" i="2"/>
  <c r="BG975" i="2"/>
  <c r="BF975" i="2"/>
  <c r="T975" i="2"/>
  <c r="R975" i="2"/>
  <c r="P975" i="2"/>
  <c r="BI973" i="2"/>
  <c r="BH973" i="2"/>
  <c r="BG973" i="2"/>
  <c r="BF973" i="2"/>
  <c r="T973" i="2"/>
  <c r="R973" i="2"/>
  <c r="P973" i="2"/>
  <c r="BI969" i="2"/>
  <c r="BH969" i="2"/>
  <c r="BG969" i="2"/>
  <c r="BF969" i="2"/>
  <c r="T969" i="2"/>
  <c r="R969" i="2"/>
  <c r="P969" i="2"/>
  <c r="BI968" i="2"/>
  <c r="BH968" i="2"/>
  <c r="BG968" i="2"/>
  <c r="BF968" i="2"/>
  <c r="T968" i="2"/>
  <c r="R968" i="2"/>
  <c r="P968" i="2"/>
  <c r="BI967" i="2"/>
  <c r="BH967" i="2"/>
  <c r="BG967" i="2"/>
  <c r="BF967" i="2"/>
  <c r="T967" i="2"/>
  <c r="R967" i="2"/>
  <c r="P967" i="2"/>
  <c r="BI966" i="2"/>
  <c r="BH966" i="2"/>
  <c r="BG966" i="2"/>
  <c r="BF966" i="2"/>
  <c r="T966" i="2"/>
  <c r="R966" i="2"/>
  <c r="P966" i="2"/>
  <c r="BI962" i="2"/>
  <c r="BH962" i="2"/>
  <c r="BG962" i="2"/>
  <c r="BF962" i="2"/>
  <c r="T962" i="2"/>
  <c r="R962" i="2"/>
  <c r="P962" i="2"/>
  <c r="BI960" i="2"/>
  <c r="BH960" i="2"/>
  <c r="BG960" i="2"/>
  <c r="BF960" i="2"/>
  <c r="T960" i="2"/>
  <c r="R960" i="2"/>
  <c r="P960" i="2"/>
  <c r="BI959" i="2"/>
  <c r="BH959" i="2"/>
  <c r="BG959" i="2"/>
  <c r="BF959" i="2"/>
  <c r="T959" i="2"/>
  <c r="R959" i="2"/>
  <c r="P959" i="2"/>
  <c r="BI958" i="2"/>
  <c r="BH958" i="2"/>
  <c r="BG958" i="2"/>
  <c r="BF958" i="2"/>
  <c r="T958" i="2"/>
  <c r="R958" i="2"/>
  <c r="P958" i="2"/>
  <c r="BI957" i="2"/>
  <c r="BH957" i="2"/>
  <c r="BG957" i="2"/>
  <c r="BF957" i="2"/>
  <c r="T957" i="2"/>
  <c r="R957" i="2"/>
  <c r="P957" i="2"/>
  <c r="BI951" i="2"/>
  <c r="BH951" i="2"/>
  <c r="BG951" i="2"/>
  <c r="BF951" i="2"/>
  <c r="T951" i="2"/>
  <c r="R951" i="2"/>
  <c r="P951" i="2"/>
  <c r="BI950" i="2"/>
  <c r="BH950" i="2"/>
  <c r="BG950" i="2"/>
  <c r="BF950" i="2"/>
  <c r="T950" i="2"/>
  <c r="R950" i="2"/>
  <c r="P950" i="2"/>
  <c r="BI949" i="2"/>
  <c r="BH949" i="2"/>
  <c r="BG949" i="2"/>
  <c r="BF949" i="2"/>
  <c r="T949" i="2"/>
  <c r="R949" i="2"/>
  <c r="P949" i="2"/>
  <c r="BI945" i="2"/>
  <c r="BH945" i="2"/>
  <c r="BG945" i="2"/>
  <c r="BF945" i="2"/>
  <c r="T945" i="2"/>
  <c r="R945" i="2"/>
  <c r="P945" i="2"/>
  <c r="BI944" i="2"/>
  <c r="BH944" i="2"/>
  <c r="BG944" i="2"/>
  <c r="BF944" i="2"/>
  <c r="T944" i="2"/>
  <c r="R944" i="2"/>
  <c r="P944" i="2"/>
  <c r="BI942" i="2"/>
  <c r="BH942" i="2"/>
  <c r="BG942" i="2"/>
  <c r="BF942" i="2"/>
  <c r="T942" i="2"/>
  <c r="R942" i="2"/>
  <c r="P942" i="2"/>
  <c r="BI941" i="2"/>
  <c r="BH941" i="2"/>
  <c r="BG941" i="2"/>
  <c r="BF941" i="2"/>
  <c r="T941" i="2"/>
  <c r="R941" i="2"/>
  <c r="P941" i="2"/>
  <c r="BI939" i="2"/>
  <c r="BH939" i="2"/>
  <c r="BG939" i="2"/>
  <c r="BF939" i="2"/>
  <c r="T939" i="2"/>
  <c r="R939" i="2"/>
  <c r="P939" i="2"/>
  <c r="BI938" i="2"/>
  <c r="BH938" i="2"/>
  <c r="BG938" i="2"/>
  <c r="BF938" i="2"/>
  <c r="T938" i="2"/>
  <c r="R938" i="2"/>
  <c r="P938" i="2"/>
  <c r="BI937" i="2"/>
  <c r="BH937" i="2"/>
  <c r="BG937" i="2"/>
  <c r="BF937" i="2"/>
  <c r="T937" i="2"/>
  <c r="R937" i="2"/>
  <c r="P937" i="2"/>
  <c r="BI936" i="2"/>
  <c r="BH936" i="2"/>
  <c r="BG936" i="2"/>
  <c r="BF936" i="2"/>
  <c r="T936" i="2"/>
  <c r="R936" i="2"/>
  <c r="P936" i="2"/>
  <c r="BI935" i="2"/>
  <c r="BH935" i="2"/>
  <c r="BG935" i="2"/>
  <c r="BF935" i="2"/>
  <c r="T935" i="2"/>
  <c r="R935" i="2"/>
  <c r="P935" i="2"/>
  <c r="BI934" i="2"/>
  <c r="BH934" i="2"/>
  <c r="BG934" i="2"/>
  <c r="BF934" i="2"/>
  <c r="T934" i="2"/>
  <c r="R934" i="2"/>
  <c r="P934" i="2"/>
  <c r="BI933" i="2"/>
  <c r="BH933" i="2"/>
  <c r="BG933" i="2"/>
  <c r="BF933" i="2"/>
  <c r="T933" i="2"/>
  <c r="R933" i="2"/>
  <c r="P933" i="2"/>
  <c r="BI932" i="2"/>
  <c r="BH932" i="2"/>
  <c r="BG932" i="2"/>
  <c r="BF932" i="2"/>
  <c r="T932" i="2"/>
  <c r="R932" i="2"/>
  <c r="P932" i="2"/>
  <c r="BI931" i="2"/>
  <c r="BH931" i="2"/>
  <c r="BG931" i="2"/>
  <c r="BF931" i="2"/>
  <c r="T931" i="2"/>
  <c r="R931" i="2"/>
  <c r="P931" i="2"/>
  <c r="BI930" i="2"/>
  <c r="BH930" i="2"/>
  <c r="BG930" i="2"/>
  <c r="BF930" i="2"/>
  <c r="T930" i="2"/>
  <c r="R930" i="2"/>
  <c r="P930" i="2"/>
  <c r="BI929" i="2"/>
  <c r="BH929" i="2"/>
  <c r="BG929" i="2"/>
  <c r="BF929" i="2"/>
  <c r="T929" i="2"/>
  <c r="R929" i="2"/>
  <c r="P929" i="2"/>
  <c r="BI928" i="2"/>
  <c r="BH928" i="2"/>
  <c r="BG928" i="2"/>
  <c r="BF928" i="2"/>
  <c r="T928" i="2"/>
  <c r="R928" i="2"/>
  <c r="P928" i="2"/>
  <c r="BI927" i="2"/>
  <c r="BH927" i="2"/>
  <c r="BG927" i="2"/>
  <c r="BF927" i="2"/>
  <c r="T927" i="2"/>
  <c r="R927" i="2"/>
  <c r="P927" i="2"/>
  <c r="BI924" i="2"/>
  <c r="BH924" i="2"/>
  <c r="BG924" i="2"/>
  <c r="BF924" i="2"/>
  <c r="T924" i="2"/>
  <c r="R924" i="2"/>
  <c r="P924" i="2"/>
  <c r="BI918" i="2"/>
  <c r="BH918" i="2"/>
  <c r="BG918" i="2"/>
  <c r="BF918" i="2"/>
  <c r="T918" i="2"/>
  <c r="R918" i="2"/>
  <c r="P918" i="2"/>
  <c r="BI910" i="2"/>
  <c r="BH910" i="2"/>
  <c r="BG910" i="2"/>
  <c r="BF910" i="2"/>
  <c r="T910" i="2"/>
  <c r="R910" i="2"/>
  <c r="P910" i="2"/>
  <c r="BI908" i="2"/>
  <c r="BH908" i="2"/>
  <c r="BG908" i="2"/>
  <c r="BF908" i="2"/>
  <c r="T908" i="2"/>
  <c r="R908" i="2"/>
  <c r="P908" i="2"/>
  <c r="BI907" i="2"/>
  <c r="BH907" i="2"/>
  <c r="BG907" i="2"/>
  <c r="BF907" i="2"/>
  <c r="T907" i="2"/>
  <c r="R907" i="2"/>
  <c r="P907" i="2"/>
  <c r="BI903" i="2"/>
  <c r="BH903" i="2"/>
  <c r="BG903" i="2"/>
  <c r="BF903" i="2"/>
  <c r="T903" i="2"/>
  <c r="R903" i="2"/>
  <c r="P903" i="2"/>
  <c r="BI901" i="2"/>
  <c r="BH901" i="2"/>
  <c r="BG901" i="2"/>
  <c r="BF901" i="2"/>
  <c r="T901" i="2"/>
  <c r="R901" i="2"/>
  <c r="P901" i="2"/>
  <c r="BI900" i="2"/>
  <c r="BH900" i="2"/>
  <c r="BG900" i="2"/>
  <c r="BF900" i="2"/>
  <c r="T900" i="2"/>
  <c r="R900" i="2"/>
  <c r="P900" i="2"/>
  <c r="BI896" i="2"/>
  <c r="BH896" i="2"/>
  <c r="BG896" i="2"/>
  <c r="BF896" i="2"/>
  <c r="T896" i="2"/>
  <c r="R896" i="2"/>
  <c r="P896" i="2"/>
  <c r="BI894" i="2"/>
  <c r="BH894" i="2"/>
  <c r="BG894" i="2"/>
  <c r="BF894" i="2"/>
  <c r="T894" i="2"/>
  <c r="R894" i="2"/>
  <c r="P894" i="2"/>
  <c r="BI888" i="2"/>
  <c r="BH888" i="2"/>
  <c r="BG888" i="2"/>
  <c r="BF888" i="2"/>
  <c r="T888" i="2"/>
  <c r="R888" i="2"/>
  <c r="P888" i="2"/>
  <c r="BI882" i="2"/>
  <c r="BH882" i="2"/>
  <c r="BG882" i="2"/>
  <c r="BF882" i="2"/>
  <c r="T882" i="2"/>
  <c r="R882" i="2"/>
  <c r="P882" i="2"/>
  <c r="BI880" i="2"/>
  <c r="BH880" i="2"/>
  <c r="BG880" i="2"/>
  <c r="BF880" i="2"/>
  <c r="T880" i="2"/>
  <c r="R880" i="2"/>
  <c r="P880" i="2"/>
  <c r="BI879" i="2"/>
  <c r="BH879" i="2"/>
  <c r="BG879" i="2"/>
  <c r="BF879" i="2"/>
  <c r="T879" i="2"/>
  <c r="R879" i="2"/>
  <c r="P879" i="2"/>
  <c r="BI872" i="2"/>
  <c r="BH872" i="2"/>
  <c r="BG872" i="2"/>
  <c r="BF872" i="2"/>
  <c r="T872" i="2"/>
  <c r="R872" i="2"/>
  <c r="P872" i="2"/>
  <c r="BI870" i="2"/>
  <c r="BH870" i="2"/>
  <c r="BG870" i="2"/>
  <c r="BF870" i="2"/>
  <c r="T870" i="2"/>
  <c r="R870" i="2"/>
  <c r="P870" i="2"/>
  <c r="BI866" i="2"/>
  <c r="BH866" i="2"/>
  <c r="BG866" i="2"/>
  <c r="BF866" i="2"/>
  <c r="T866" i="2"/>
  <c r="R866" i="2"/>
  <c r="P866" i="2"/>
  <c r="BI864" i="2"/>
  <c r="BH864" i="2"/>
  <c r="BG864" i="2"/>
  <c r="BF864" i="2"/>
  <c r="T864" i="2"/>
  <c r="R864" i="2"/>
  <c r="P864" i="2"/>
  <c r="BI853" i="2"/>
  <c r="BH853" i="2"/>
  <c r="BG853" i="2"/>
  <c r="BF853" i="2"/>
  <c r="T853" i="2"/>
  <c r="R853" i="2"/>
  <c r="P853" i="2"/>
  <c r="BI851" i="2"/>
  <c r="BH851" i="2"/>
  <c r="BG851" i="2"/>
  <c r="BF851" i="2"/>
  <c r="T851" i="2"/>
  <c r="R851" i="2"/>
  <c r="P851" i="2"/>
  <c r="BI847" i="2"/>
  <c r="BH847" i="2"/>
  <c r="BG847" i="2"/>
  <c r="BF847" i="2"/>
  <c r="T847" i="2"/>
  <c r="R847" i="2"/>
  <c r="P847" i="2"/>
  <c r="BI844" i="2"/>
  <c r="BH844" i="2"/>
  <c r="BG844" i="2"/>
  <c r="BF844" i="2"/>
  <c r="T844" i="2"/>
  <c r="T843" i="2"/>
  <c r="R844" i="2"/>
  <c r="R843" i="2"/>
  <c r="P844" i="2"/>
  <c r="P843" i="2" s="1"/>
  <c r="BI842" i="2"/>
  <c r="BH842" i="2"/>
  <c r="BG842" i="2"/>
  <c r="BF842" i="2"/>
  <c r="T842" i="2"/>
  <c r="R842" i="2"/>
  <c r="P842" i="2"/>
  <c r="BI839" i="2"/>
  <c r="BH839" i="2"/>
  <c r="BG839" i="2"/>
  <c r="BF839" i="2"/>
  <c r="T839" i="2"/>
  <c r="R839" i="2"/>
  <c r="P839" i="2"/>
  <c r="BI836" i="2"/>
  <c r="BH836" i="2"/>
  <c r="BG836" i="2"/>
  <c r="BF836" i="2"/>
  <c r="T836" i="2"/>
  <c r="R836" i="2"/>
  <c r="P836" i="2"/>
  <c r="BI835" i="2"/>
  <c r="BH835" i="2"/>
  <c r="BG835" i="2"/>
  <c r="BF835" i="2"/>
  <c r="T835" i="2"/>
  <c r="R835" i="2"/>
  <c r="P835" i="2"/>
  <c r="BI834" i="2"/>
  <c r="BH834" i="2"/>
  <c r="BG834" i="2"/>
  <c r="BF834" i="2"/>
  <c r="T834" i="2"/>
  <c r="R834" i="2"/>
  <c r="P834" i="2"/>
  <c r="BI832" i="2"/>
  <c r="BH832" i="2"/>
  <c r="BG832" i="2"/>
  <c r="BF832" i="2"/>
  <c r="T832" i="2"/>
  <c r="R832" i="2"/>
  <c r="P832" i="2"/>
  <c r="BI831" i="2"/>
  <c r="BH831" i="2"/>
  <c r="BG831" i="2"/>
  <c r="BF831" i="2"/>
  <c r="T831" i="2"/>
  <c r="R831" i="2"/>
  <c r="P831" i="2"/>
  <c r="BI830" i="2"/>
  <c r="BH830" i="2"/>
  <c r="BG830" i="2"/>
  <c r="BF830" i="2"/>
  <c r="T830" i="2"/>
  <c r="R830" i="2"/>
  <c r="P830" i="2"/>
  <c r="BI824" i="2"/>
  <c r="BH824" i="2"/>
  <c r="BG824" i="2"/>
  <c r="BF824" i="2"/>
  <c r="T824" i="2"/>
  <c r="R824" i="2"/>
  <c r="P824" i="2"/>
  <c r="BI821" i="2"/>
  <c r="BH821" i="2"/>
  <c r="BG821" i="2"/>
  <c r="BF821" i="2"/>
  <c r="T821" i="2"/>
  <c r="R821" i="2"/>
  <c r="P821" i="2"/>
  <c r="BI820" i="2"/>
  <c r="BH820" i="2"/>
  <c r="BG820" i="2"/>
  <c r="BF820" i="2"/>
  <c r="T820" i="2"/>
  <c r="R820" i="2"/>
  <c r="P820" i="2"/>
  <c r="BI817" i="2"/>
  <c r="BH817" i="2"/>
  <c r="BG817" i="2"/>
  <c r="BF817" i="2"/>
  <c r="T817" i="2"/>
  <c r="R817" i="2"/>
  <c r="P817" i="2"/>
  <c r="BI816" i="2"/>
  <c r="BH816" i="2"/>
  <c r="BG816" i="2"/>
  <c r="BF816" i="2"/>
  <c r="T816" i="2"/>
  <c r="R816" i="2"/>
  <c r="P816" i="2"/>
  <c r="BI815" i="2"/>
  <c r="BH815" i="2"/>
  <c r="BG815" i="2"/>
  <c r="BF815" i="2"/>
  <c r="T815" i="2"/>
  <c r="R815" i="2"/>
  <c r="P815" i="2"/>
  <c r="BI812" i="2"/>
  <c r="BH812" i="2"/>
  <c r="BG812" i="2"/>
  <c r="BF812" i="2"/>
  <c r="T812" i="2"/>
  <c r="R812" i="2"/>
  <c r="P812" i="2"/>
  <c r="BI806" i="2"/>
  <c r="BH806" i="2"/>
  <c r="BG806" i="2"/>
  <c r="BF806" i="2"/>
  <c r="T806" i="2"/>
  <c r="R806" i="2"/>
  <c r="P806" i="2"/>
  <c r="BI796" i="2"/>
  <c r="BH796" i="2"/>
  <c r="BG796" i="2"/>
  <c r="BF796" i="2"/>
  <c r="T796" i="2"/>
  <c r="R796" i="2"/>
  <c r="P796" i="2"/>
  <c r="BI793" i="2"/>
  <c r="BH793" i="2"/>
  <c r="BG793" i="2"/>
  <c r="BF793" i="2"/>
  <c r="T793" i="2"/>
  <c r="R793" i="2"/>
  <c r="P793" i="2"/>
  <c r="BI787" i="2"/>
  <c r="BH787" i="2"/>
  <c r="BG787" i="2"/>
  <c r="BF787" i="2"/>
  <c r="T787" i="2"/>
  <c r="R787" i="2"/>
  <c r="P787" i="2"/>
  <c r="BI780" i="2"/>
  <c r="BH780" i="2"/>
  <c r="BG780" i="2"/>
  <c r="BF780" i="2"/>
  <c r="T780" i="2"/>
  <c r="R780" i="2"/>
  <c r="P780" i="2"/>
  <c r="BI768" i="2"/>
  <c r="BH768" i="2"/>
  <c r="BG768" i="2"/>
  <c r="BF768" i="2"/>
  <c r="T768" i="2"/>
  <c r="R768" i="2"/>
  <c r="P768" i="2"/>
  <c r="BI763" i="2"/>
  <c r="BH763" i="2"/>
  <c r="BG763" i="2"/>
  <c r="BF763" i="2"/>
  <c r="T763" i="2"/>
  <c r="R763" i="2"/>
  <c r="P763" i="2"/>
  <c r="BI760" i="2"/>
  <c r="BH760" i="2"/>
  <c r="BG760" i="2"/>
  <c r="BF760" i="2"/>
  <c r="T760" i="2"/>
  <c r="R760" i="2"/>
  <c r="P760" i="2"/>
  <c r="BI754" i="2"/>
  <c r="BH754" i="2"/>
  <c r="BG754" i="2"/>
  <c r="BF754" i="2"/>
  <c r="T754" i="2"/>
  <c r="R754" i="2"/>
  <c r="P754" i="2"/>
  <c r="BI744" i="2"/>
  <c r="BH744" i="2"/>
  <c r="BG744" i="2"/>
  <c r="BF744" i="2"/>
  <c r="T744" i="2"/>
  <c r="R744" i="2"/>
  <c r="P744" i="2"/>
  <c r="BI731" i="2"/>
  <c r="BH731" i="2"/>
  <c r="BG731" i="2"/>
  <c r="BF731" i="2"/>
  <c r="T731" i="2"/>
  <c r="R731" i="2"/>
  <c r="P731" i="2"/>
  <c r="BI721" i="2"/>
  <c r="BH721" i="2"/>
  <c r="BG721" i="2"/>
  <c r="BF721" i="2"/>
  <c r="T721" i="2"/>
  <c r="R721" i="2"/>
  <c r="P721" i="2"/>
  <c r="BI720" i="2"/>
  <c r="BH720" i="2"/>
  <c r="BG720" i="2"/>
  <c r="BF720" i="2"/>
  <c r="T720" i="2"/>
  <c r="R720" i="2"/>
  <c r="P720" i="2"/>
  <c r="BI710" i="2"/>
  <c r="BH710" i="2"/>
  <c r="BG710" i="2"/>
  <c r="BF710" i="2"/>
  <c r="T710" i="2"/>
  <c r="R710" i="2"/>
  <c r="P710" i="2"/>
  <c r="BI701" i="2"/>
  <c r="BH701" i="2"/>
  <c r="BG701" i="2"/>
  <c r="BF701" i="2"/>
  <c r="T701" i="2"/>
  <c r="R701" i="2"/>
  <c r="P701" i="2"/>
  <c r="BI687" i="2"/>
  <c r="BH687" i="2"/>
  <c r="BG687" i="2"/>
  <c r="BF687" i="2"/>
  <c r="T687" i="2"/>
  <c r="R687" i="2"/>
  <c r="P687" i="2"/>
  <c r="BI667" i="2"/>
  <c r="BH667" i="2"/>
  <c r="BG667" i="2"/>
  <c r="BF667" i="2"/>
  <c r="T667" i="2"/>
  <c r="R667" i="2"/>
  <c r="P667" i="2"/>
  <c r="BI645" i="2"/>
  <c r="BH645" i="2"/>
  <c r="BG645" i="2"/>
  <c r="BF645" i="2"/>
  <c r="T645" i="2"/>
  <c r="R645" i="2"/>
  <c r="P645" i="2"/>
  <c r="BI644" i="2"/>
  <c r="BH644" i="2"/>
  <c r="BG644" i="2"/>
  <c r="BF644" i="2"/>
  <c r="T644" i="2"/>
  <c r="R644" i="2"/>
  <c r="P644" i="2"/>
  <c r="BI640" i="2"/>
  <c r="BH640" i="2"/>
  <c r="BG640" i="2"/>
  <c r="BF640" i="2"/>
  <c r="T640" i="2"/>
  <c r="R640" i="2"/>
  <c r="P640" i="2"/>
  <c r="BI634" i="2"/>
  <c r="BH634" i="2"/>
  <c r="BG634" i="2"/>
  <c r="BF634" i="2"/>
  <c r="T634" i="2"/>
  <c r="R634" i="2"/>
  <c r="P634" i="2"/>
  <c r="BI630" i="2"/>
  <c r="BH630" i="2"/>
  <c r="BG630" i="2"/>
  <c r="BF630" i="2"/>
  <c r="T630" i="2"/>
  <c r="R630" i="2"/>
  <c r="P630" i="2"/>
  <c r="BI629" i="2"/>
  <c r="BH629" i="2"/>
  <c r="BG629" i="2"/>
  <c r="BF629" i="2"/>
  <c r="T629" i="2"/>
  <c r="R629" i="2"/>
  <c r="P629" i="2"/>
  <c r="BI624" i="2"/>
  <c r="BH624" i="2"/>
  <c r="BG624" i="2"/>
  <c r="BF624" i="2"/>
  <c r="T624" i="2"/>
  <c r="R624" i="2"/>
  <c r="P624" i="2"/>
  <c r="BI618" i="2"/>
  <c r="BH618" i="2"/>
  <c r="BG618" i="2"/>
  <c r="BF618" i="2"/>
  <c r="T618" i="2"/>
  <c r="R618" i="2"/>
  <c r="P618" i="2"/>
  <c r="BI614" i="2"/>
  <c r="BH614" i="2"/>
  <c r="BG614" i="2"/>
  <c r="BF614" i="2"/>
  <c r="T614" i="2"/>
  <c r="R614" i="2"/>
  <c r="P614" i="2"/>
  <c r="BI610" i="2"/>
  <c r="BH610" i="2"/>
  <c r="BG610" i="2"/>
  <c r="BF610" i="2"/>
  <c r="T610" i="2"/>
  <c r="R610" i="2"/>
  <c r="P610" i="2"/>
  <c r="BI606" i="2"/>
  <c r="BH606" i="2"/>
  <c r="BG606" i="2"/>
  <c r="BF606" i="2"/>
  <c r="T606" i="2"/>
  <c r="R606" i="2"/>
  <c r="P606" i="2"/>
  <c r="BI602" i="2"/>
  <c r="BH602" i="2"/>
  <c r="BG602" i="2"/>
  <c r="BF602" i="2"/>
  <c r="T602" i="2"/>
  <c r="R602" i="2"/>
  <c r="P602" i="2"/>
  <c r="BI597" i="2"/>
  <c r="BH597" i="2"/>
  <c r="BG597" i="2"/>
  <c r="BF597" i="2"/>
  <c r="T597" i="2"/>
  <c r="R597" i="2"/>
  <c r="P597" i="2"/>
  <c r="BI590" i="2"/>
  <c r="BH590" i="2"/>
  <c r="BG590" i="2"/>
  <c r="BF590" i="2"/>
  <c r="T590" i="2"/>
  <c r="R590" i="2"/>
  <c r="P590" i="2"/>
  <c r="BI580" i="2"/>
  <c r="BH580" i="2"/>
  <c r="BG580" i="2"/>
  <c r="BF580" i="2"/>
  <c r="T580" i="2"/>
  <c r="R580" i="2"/>
  <c r="P580" i="2"/>
  <c r="BI579" i="2"/>
  <c r="BH579" i="2"/>
  <c r="BG579" i="2"/>
  <c r="BF579" i="2"/>
  <c r="T579" i="2"/>
  <c r="R579" i="2"/>
  <c r="P579" i="2"/>
  <c r="BI577" i="2"/>
  <c r="BH577" i="2"/>
  <c r="BG577" i="2"/>
  <c r="BF577" i="2"/>
  <c r="T577" i="2"/>
  <c r="R577" i="2"/>
  <c r="P577" i="2"/>
  <c r="BI574" i="2"/>
  <c r="BH574" i="2"/>
  <c r="BG574" i="2"/>
  <c r="BF574" i="2"/>
  <c r="T574" i="2"/>
  <c r="R574" i="2"/>
  <c r="P574" i="2"/>
  <c r="BI573" i="2"/>
  <c r="BH573" i="2"/>
  <c r="BG573" i="2"/>
  <c r="BF573" i="2"/>
  <c r="T573" i="2"/>
  <c r="R573" i="2"/>
  <c r="P573" i="2"/>
  <c r="BI567" i="2"/>
  <c r="BH567" i="2"/>
  <c r="BG567" i="2"/>
  <c r="BF567" i="2"/>
  <c r="T567" i="2"/>
  <c r="R567" i="2"/>
  <c r="P567" i="2"/>
  <c r="BI561" i="2"/>
  <c r="BH561" i="2"/>
  <c r="BG561" i="2"/>
  <c r="BF561" i="2"/>
  <c r="T561" i="2"/>
  <c r="R561" i="2"/>
  <c r="P561" i="2"/>
  <c r="BI557" i="2"/>
  <c r="BH557" i="2"/>
  <c r="BG557" i="2"/>
  <c r="BF557" i="2"/>
  <c r="T557" i="2"/>
  <c r="R557" i="2"/>
  <c r="P557" i="2"/>
  <c r="BI553" i="2"/>
  <c r="BH553" i="2"/>
  <c r="BG553" i="2"/>
  <c r="BF553" i="2"/>
  <c r="T553" i="2"/>
  <c r="R553" i="2"/>
  <c r="P553" i="2"/>
  <c r="BI552" i="2"/>
  <c r="BH552" i="2"/>
  <c r="BG552" i="2"/>
  <c r="BF552" i="2"/>
  <c r="T552" i="2"/>
  <c r="R552" i="2"/>
  <c r="P552" i="2"/>
  <c r="BI548" i="2"/>
  <c r="BH548" i="2"/>
  <c r="BG548" i="2"/>
  <c r="BF548" i="2"/>
  <c r="T548" i="2"/>
  <c r="R548" i="2"/>
  <c r="P548" i="2"/>
  <c r="BI544" i="2"/>
  <c r="BH544" i="2"/>
  <c r="BG544" i="2"/>
  <c r="BF544" i="2"/>
  <c r="T544" i="2"/>
  <c r="R544" i="2"/>
  <c r="P544" i="2"/>
  <c r="BI543" i="2"/>
  <c r="BH543" i="2"/>
  <c r="BG543" i="2"/>
  <c r="BF543" i="2"/>
  <c r="T543" i="2"/>
  <c r="R543" i="2"/>
  <c r="P543" i="2"/>
  <c r="BI540" i="2"/>
  <c r="BH540" i="2"/>
  <c r="BG540" i="2"/>
  <c r="BF540" i="2"/>
  <c r="T540" i="2"/>
  <c r="R540" i="2"/>
  <c r="P540" i="2"/>
  <c r="BI536" i="2"/>
  <c r="BH536" i="2"/>
  <c r="BG536" i="2"/>
  <c r="BF536" i="2"/>
  <c r="T536" i="2"/>
  <c r="R536" i="2"/>
  <c r="P536" i="2"/>
  <c r="BI532" i="2"/>
  <c r="BH532" i="2"/>
  <c r="BG532" i="2"/>
  <c r="BF532" i="2"/>
  <c r="T532" i="2"/>
  <c r="R532" i="2"/>
  <c r="P532" i="2"/>
  <c r="BI525" i="2"/>
  <c r="BH525" i="2"/>
  <c r="BG525" i="2"/>
  <c r="BF525" i="2"/>
  <c r="T525" i="2"/>
  <c r="R525" i="2"/>
  <c r="P525" i="2"/>
  <c r="BI524" i="2"/>
  <c r="BH524" i="2"/>
  <c r="BG524" i="2"/>
  <c r="BF524" i="2"/>
  <c r="T524" i="2"/>
  <c r="R524" i="2"/>
  <c r="P524" i="2"/>
  <c r="BI523" i="2"/>
  <c r="BH523" i="2"/>
  <c r="BG523" i="2"/>
  <c r="BF523" i="2"/>
  <c r="T523" i="2"/>
  <c r="R523" i="2"/>
  <c r="P523" i="2"/>
  <c r="BI517" i="2"/>
  <c r="BH517" i="2"/>
  <c r="BG517" i="2"/>
  <c r="BF517" i="2"/>
  <c r="T517" i="2"/>
  <c r="R517" i="2"/>
  <c r="P517" i="2"/>
  <c r="BI512" i="2"/>
  <c r="BH512" i="2"/>
  <c r="BG512" i="2"/>
  <c r="BF512" i="2"/>
  <c r="T512" i="2"/>
  <c r="R512" i="2"/>
  <c r="P512" i="2"/>
  <c r="BI510" i="2"/>
  <c r="BH510" i="2"/>
  <c r="BG510" i="2"/>
  <c r="BF510" i="2"/>
  <c r="T510" i="2"/>
  <c r="R510" i="2"/>
  <c r="P510" i="2"/>
  <c r="BI509" i="2"/>
  <c r="BH509" i="2"/>
  <c r="BG509" i="2"/>
  <c r="BF509" i="2"/>
  <c r="T509" i="2"/>
  <c r="R509" i="2"/>
  <c r="P509" i="2"/>
  <c r="BI508" i="2"/>
  <c r="BH508" i="2"/>
  <c r="BG508" i="2"/>
  <c r="BF508" i="2"/>
  <c r="T508" i="2"/>
  <c r="R508" i="2"/>
  <c r="P508" i="2"/>
  <c r="BI507" i="2"/>
  <c r="BH507" i="2"/>
  <c r="BG507" i="2"/>
  <c r="BF507" i="2"/>
  <c r="T507" i="2"/>
  <c r="R507" i="2"/>
  <c r="P507" i="2"/>
  <c r="BI499" i="2"/>
  <c r="BH499" i="2"/>
  <c r="BG499" i="2"/>
  <c r="BF499" i="2"/>
  <c r="T499" i="2"/>
  <c r="R499" i="2"/>
  <c r="P499" i="2"/>
  <c r="BI493" i="2"/>
  <c r="BH493" i="2"/>
  <c r="BG493" i="2"/>
  <c r="BF493" i="2"/>
  <c r="T493" i="2"/>
  <c r="R493" i="2"/>
  <c r="P493" i="2"/>
  <c r="BI487" i="2"/>
  <c r="BH487" i="2"/>
  <c r="BG487" i="2"/>
  <c r="BF487" i="2"/>
  <c r="T487" i="2"/>
  <c r="R487" i="2"/>
  <c r="P487" i="2"/>
  <c r="BI483" i="2"/>
  <c r="BH483" i="2"/>
  <c r="BG483" i="2"/>
  <c r="BF483" i="2"/>
  <c r="T483" i="2"/>
  <c r="R483" i="2"/>
  <c r="P483" i="2"/>
  <c r="BI482" i="2"/>
  <c r="BH482" i="2"/>
  <c r="BG482" i="2"/>
  <c r="BF482" i="2"/>
  <c r="T482" i="2"/>
  <c r="R482" i="2"/>
  <c r="P482" i="2"/>
  <c r="BI481" i="2"/>
  <c r="BH481" i="2"/>
  <c r="BG481" i="2"/>
  <c r="BF481" i="2"/>
  <c r="T481" i="2"/>
  <c r="R481" i="2"/>
  <c r="P481" i="2"/>
  <c r="BI475" i="2"/>
  <c r="BH475" i="2"/>
  <c r="BG475" i="2"/>
  <c r="BF475" i="2"/>
  <c r="T475" i="2"/>
  <c r="R475" i="2"/>
  <c r="P475" i="2"/>
  <c r="BI474" i="2"/>
  <c r="BH474" i="2"/>
  <c r="BG474" i="2"/>
  <c r="BF474" i="2"/>
  <c r="T474" i="2"/>
  <c r="R474" i="2"/>
  <c r="P474" i="2"/>
  <c r="BI473" i="2"/>
  <c r="BH473" i="2"/>
  <c r="BG473" i="2"/>
  <c r="BF473" i="2"/>
  <c r="T473" i="2"/>
  <c r="R473" i="2"/>
  <c r="P473" i="2"/>
  <c r="BI470" i="2"/>
  <c r="BH470" i="2"/>
  <c r="BG470" i="2"/>
  <c r="BF470" i="2"/>
  <c r="T470" i="2"/>
  <c r="R470" i="2"/>
  <c r="P470" i="2"/>
  <c r="BI469" i="2"/>
  <c r="BH469" i="2"/>
  <c r="BG469" i="2"/>
  <c r="BF469" i="2"/>
  <c r="T469" i="2"/>
  <c r="R469" i="2"/>
  <c r="P469" i="2"/>
  <c r="BI468" i="2"/>
  <c r="BH468" i="2"/>
  <c r="BG468" i="2"/>
  <c r="BF468" i="2"/>
  <c r="T468" i="2"/>
  <c r="R468" i="2"/>
  <c r="P468" i="2"/>
  <c r="BI467" i="2"/>
  <c r="BH467" i="2"/>
  <c r="BG467" i="2"/>
  <c r="BF467" i="2"/>
  <c r="T467" i="2"/>
  <c r="R467" i="2"/>
  <c r="P467" i="2"/>
  <c r="BI466" i="2"/>
  <c r="BH466" i="2"/>
  <c r="BG466" i="2"/>
  <c r="BF466" i="2"/>
  <c r="T466" i="2"/>
  <c r="R466" i="2"/>
  <c r="P466" i="2"/>
  <c r="BI465" i="2"/>
  <c r="BH465" i="2"/>
  <c r="BG465" i="2"/>
  <c r="BF465" i="2"/>
  <c r="T465" i="2"/>
  <c r="R465" i="2"/>
  <c r="P465" i="2"/>
  <c r="BI464" i="2"/>
  <c r="BH464" i="2"/>
  <c r="BG464" i="2"/>
  <c r="BF464" i="2"/>
  <c r="T464" i="2"/>
  <c r="R464" i="2"/>
  <c r="P464" i="2"/>
  <c r="BI463" i="2"/>
  <c r="BH463" i="2"/>
  <c r="BG463" i="2"/>
  <c r="BF463" i="2"/>
  <c r="T463" i="2"/>
  <c r="R463" i="2"/>
  <c r="P463" i="2"/>
  <c r="BI462" i="2"/>
  <c r="BH462" i="2"/>
  <c r="BG462" i="2"/>
  <c r="BF462" i="2"/>
  <c r="T462" i="2"/>
  <c r="R462" i="2"/>
  <c r="P462" i="2"/>
  <c r="BI461" i="2"/>
  <c r="BH461" i="2"/>
  <c r="BG461" i="2"/>
  <c r="BF461" i="2"/>
  <c r="T461" i="2"/>
  <c r="R461" i="2"/>
  <c r="P461" i="2"/>
  <c r="BI460" i="2"/>
  <c r="BH460" i="2"/>
  <c r="BG460" i="2"/>
  <c r="BF460" i="2"/>
  <c r="T460" i="2"/>
  <c r="R460" i="2"/>
  <c r="P460" i="2"/>
  <c r="BI459" i="2"/>
  <c r="BH459" i="2"/>
  <c r="BG459" i="2"/>
  <c r="BF459" i="2"/>
  <c r="T459" i="2"/>
  <c r="R459" i="2"/>
  <c r="P459" i="2"/>
  <c r="BI458" i="2"/>
  <c r="BH458" i="2"/>
  <c r="BG458" i="2"/>
  <c r="BF458" i="2"/>
  <c r="T458" i="2"/>
  <c r="R458" i="2"/>
  <c r="P458" i="2"/>
  <c r="BI457" i="2"/>
  <c r="BH457" i="2"/>
  <c r="BG457" i="2"/>
  <c r="BF457" i="2"/>
  <c r="T457" i="2"/>
  <c r="R457" i="2"/>
  <c r="P457" i="2"/>
  <c r="BI456" i="2"/>
  <c r="BH456" i="2"/>
  <c r="BG456" i="2"/>
  <c r="BF456" i="2"/>
  <c r="T456" i="2"/>
  <c r="R456" i="2"/>
  <c r="P456" i="2"/>
  <c r="BI455" i="2"/>
  <c r="BH455" i="2"/>
  <c r="BG455" i="2"/>
  <c r="BF455" i="2"/>
  <c r="T455" i="2"/>
  <c r="R455" i="2"/>
  <c r="P455" i="2"/>
  <c r="BI454" i="2"/>
  <c r="BH454" i="2"/>
  <c r="BG454" i="2"/>
  <c r="BF454" i="2"/>
  <c r="T454" i="2"/>
  <c r="R454" i="2"/>
  <c r="P454" i="2"/>
  <c r="BI453" i="2"/>
  <c r="BH453" i="2"/>
  <c r="BG453" i="2"/>
  <c r="BF453" i="2"/>
  <c r="T453" i="2"/>
  <c r="R453" i="2"/>
  <c r="P453" i="2"/>
  <c r="BI452" i="2"/>
  <c r="BH452" i="2"/>
  <c r="BG452" i="2"/>
  <c r="BF452" i="2"/>
  <c r="T452" i="2"/>
  <c r="R452" i="2"/>
  <c r="P452" i="2"/>
  <c r="BI451" i="2"/>
  <c r="BH451" i="2"/>
  <c r="BG451" i="2"/>
  <c r="BF451" i="2"/>
  <c r="T451" i="2"/>
  <c r="R451" i="2"/>
  <c r="P451" i="2"/>
  <c r="BI450" i="2"/>
  <c r="BH450" i="2"/>
  <c r="BG450" i="2"/>
  <c r="BF450" i="2"/>
  <c r="T450" i="2"/>
  <c r="R450" i="2"/>
  <c r="P450" i="2"/>
  <c r="BI449" i="2"/>
  <c r="BH449" i="2"/>
  <c r="BG449" i="2"/>
  <c r="BF449" i="2"/>
  <c r="T449" i="2"/>
  <c r="R449" i="2"/>
  <c r="P449" i="2"/>
  <c r="BI448" i="2"/>
  <c r="BH448" i="2"/>
  <c r="BG448" i="2"/>
  <c r="BF448" i="2"/>
  <c r="T448" i="2"/>
  <c r="R448" i="2"/>
  <c r="P448" i="2"/>
  <c r="BI445" i="2"/>
  <c r="BH445" i="2"/>
  <c r="BG445" i="2"/>
  <c r="BF445" i="2"/>
  <c r="T445" i="2"/>
  <c r="R445" i="2"/>
  <c r="P445" i="2"/>
  <c r="BI444" i="2"/>
  <c r="BH444" i="2"/>
  <c r="BG444" i="2"/>
  <c r="BF444" i="2"/>
  <c r="T444" i="2"/>
  <c r="R444" i="2"/>
  <c r="P444" i="2"/>
  <c r="BI441" i="2"/>
  <c r="BH441" i="2"/>
  <c r="BG441" i="2"/>
  <c r="BF441" i="2"/>
  <c r="T441" i="2"/>
  <c r="R441" i="2"/>
  <c r="P441" i="2"/>
  <c r="BI437" i="2"/>
  <c r="BH437" i="2"/>
  <c r="BG437" i="2"/>
  <c r="BF437" i="2"/>
  <c r="T437" i="2"/>
  <c r="R437" i="2"/>
  <c r="P437" i="2"/>
  <c r="BI435" i="2"/>
  <c r="BH435" i="2"/>
  <c r="BG435" i="2"/>
  <c r="BF435" i="2"/>
  <c r="T435" i="2"/>
  <c r="R435" i="2"/>
  <c r="P435" i="2"/>
  <c r="BI434" i="2"/>
  <c r="BH434" i="2"/>
  <c r="BG434" i="2"/>
  <c r="BF434" i="2"/>
  <c r="T434" i="2"/>
  <c r="R434" i="2"/>
  <c r="P434" i="2"/>
  <c r="BI430" i="2"/>
  <c r="BH430" i="2"/>
  <c r="BG430" i="2"/>
  <c r="BF430" i="2"/>
  <c r="T430" i="2"/>
  <c r="R430" i="2"/>
  <c r="P430" i="2"/>
  <c r="BI425" i="2"/>
  <c r="BH425" i="2"/>
  <c r="BG425" i="2"/>
  <c r="BF425" i="2"/>
  <c r="T425" i="2"/>
  <c r="R425" i="2"/>
  <c r="P425" i="2"/>
  <c r="BI424" i="2"/>
  <c r="BH424" i="2"/>
  <c r="BG424" i="2"/>
  <c r="BF424" i="2"/>
  <c r="T424" i="2"/>
  <c r="R424" i="2"/>
  <c r="P424" i="2"/>
  <c r="BI419" i="2"/>
  <c r="BH419" i="2"/>
  <c r="BG419" i="2"/>
  <c r="BF419" i="2"/>
  <c r="T419" i="2"/>
  <c r="R419" i="2"/>
  <c r="P419" i="2"/>
  <c r="BI418" i="2"/>
  <c r="BH418" i="2"/>
  <c r="BG418" i="2"/>
  <c r="BF418" i="2"/>
  <c r="T418" i="2"/>
  <c r="R418" i="2"/>
  <c r="P418" i="2"/>
  <c r="BI417" i="2"/>
  <c r="BH417" i="2"/>
  <c r="BG417" i="2"/>
  <c r="BF417" i="2"/>
  <c r="T417" i="2"/>
  <c r="R417" i="2"/>
  <c r="P417" i="2"/>
  <c r="BI416" i="2"/>
  <c r="BH416" i="2"/>
  <c r="BG416" i="2"/>
  <c r="BF416" i="2"/>
  <c r="T416" i="2"/>
  <c r="R416" i="2"/>
  <c r="P416" i="2"/>
  <c r="BI415" i="2"/>
  <c r="BH415" i="2"/>
  <c r="BG415" i="2"/>
  <c r="BF415" i="2"/>
  <c r="T415" i="2"/>
  <c r="R415" i="2"/>
  <c r="P415" i="2"/>
  <c r="BI413" i="2"/>
  <c r="BH413" i="2"/>
  <c r="BG413" i="2"/>
  <c r="BF413" i="2"/>
  <c r="T413" i="2"/>
  <c r="R413" i="2"/>
  <c r="P413" i="2"/>
  <c r="BI412" i="2"/>
  <c r="BH412" i="2"/>
  <c r="BG412" i="2"/>
  <c r="BF412" i="2"/>
  <c r="T412" i="2"/>
  <c r="R412" i="2"/>
  <c r="P412" i="2"/>
  <c r="BI411" i="2"/>
  <c r="BH411" i="2"/>
  <c r="BG411" i="2"/>
  <c r="BF411" i="2"/>
  <c r="T411" i="2"/>
  <c r="R411" i="2"/>
  <c r="P411" i="2"/>
  <c r="BI410" i="2"/>
  <c r="BH410" i="2"/>
  <c r="BG410" i="2"/>
  <c r="BF410" i="2"/>
  <c r="T410" i="2"/>
  <c r="R410" i="2"/>
  <c r="P410" i="2"/>
  <c r="BI406" i="2"/>
  <c r="BH406" i="2"/>
  <c r="BG406" i="2"/>
  <c r="BF406" i="2"/>
  <c r="T406" i="2"/>
  <c r="R406" i="2"/>
  <c r="P406" i="2"/>
  <c r="BI402" i="2"/>
  <c r="BH402" i="2"/>
  <c r="BG402" i="2"/>
  <c r="BF402" i="2"/>
  <c r="T402" i="2"/>
  <c r="R402" i="2"/>
  <c r="P402" i="2"/>
  <c r="BI399" i="2"/>
  <c r="BH399" i="2"/>
  <c r="BG399" i="2"/>
  <c r="BF399" i="2"/>
  <c r="T399" i="2"/>
  <c r="R399" i="2"/>
  <c r="P399" i="2"/>
  <c r="BI395" i="2"/>
  <c r="BH395" i="2"/>
  <c r="BG395" i="2"/>
  <c r="BF395" i="2"/>
  <c r="T395" i="2"/>
  <c r="R395" i="2"/>
  <c r="P395" i="2"/>
  <c r="BI392" i="2"/>
  <c r="BH392" i="2"/>
  <c r="BG392" i="2"/>
  <c r="BF392" i="2"/>
  <c r="T392" i="2"/>
  <c r="R392" i="2"/>
  <c r="P392" i="2"/>
  <c r="BI391" i="2"/>
  <c r="BH391" i="2"/>
  <c r="BG391" i="2"/>
  <c r="BF391" i="2"/>
  <c r="T391" i="2"/>
  <c r="R391" i="2"/>
  <c r="P391" i="2"/>
  <c r="BI387" i="2"/>
  <c r="BH387" i="2"/>
  <c r="BG387" i="2"/>
  <c r="BF387" i="2"/>
  <c r="T387" i="2"/>
  <c r="R387" i="2"/>
  <c r="P387" i="2"/>
  <c r="BI381" i="2"/>
  <c r="BH381" i="2"/>
  <c r="BG381" i="2"/>
  <c r="BF381" i="2"/>
  <c r="T381" i="2"/>
  <c r="R381" i="2"/>
  <c r="P381" i="2"/>
  <c r="BI376" i="2"/>
  <c r="BH376" i="2"/>
  <c r="BG376" i="2"/>
  <c r="BF376" i="2"/>
  <c r="T376" i="2"/>
  <c r="R376" i="2"/>
  <c r="P376" i="2"/>
  <c r="BI372" i="2"/>
  <c r="BH372" i="2"/>
  <c r="BG372" i="2"/>
  <c r="BF372" i="2"/>
  <c r="T372" i="2"/>
  <c r="R372" i="2"/>
  <c r="P372" i="2"/>
  <c r="BI371" i="2"/>
  <c r="BH371" i="2"/>
  <c r="BG371" i="2"/>
  <c r="BF371" i="2"/>
  <c r="T371" i="2"/>
  <c r="R371" i="2"/>
  <c r="P371" i="2"/>
  <c r="BI367" i="2"/>
  <c r="BH367" i="2"/>
  <c r="BG367" i="2"/>
  <c r="BF367" i="2"/>
  <c r="T367" i="2"/>
  <c r="R367" i="2"/>
  <c r="P367" i="2"/>
  <c r="BI363" i="2"/>
  <c r="BH363" i="2"/>
  <c r="BG363" i="2"/>
  <c r="BF363" i="2"/>
  <c r="T363" i="2"/>
  <c r="R363" i="2"/>
  <c r="P363" i="2"/>
  <c r="BI360" i="2"/>
  <c r="BH360" i="2"/>
  <c r="BG360" i="2"/>
  <c r="BF360" i="2"/>
  <c r="T360" i="2"/>
  <c r="R360" i="2"/>
  <c r="P360" i="2"/>
  <c r="BI358" i="2"/>
  <c r="BH358" i="2"/>
  <c r="BG358" i="2"/>
  <c r="BF358" i="2"/>
  <c r="T358" i="2"/>
  <c r="R358" i="2"/>
  <c r="P358" i="2"/>
  <c r="BI355" i="2"/>
  <c r="BH355" i="2"/>
  <c r="BG355" i="2"/>
  <c r="BF355" i="2"/>
  <c r="T355" i="2"/>
  <c r="R355" i="2"/>
  <c r="P355" i="2"/>
  <c r="BI344" i="2"/>
  <c r="BH344" i="2"/>
  <c r="BG344" i="2"/>
  <c r="BF344" i="2"/>
  <c r="T344" i="2"/>
  <c r="T343" i="2"/>
  <c r="R344" i="2"/>
  <c r="R343" i="2"/>
  <c r="P344" i="2"/>
  <c r="P343" i="2"/>
  <c r="BI338" i="2"/>
  <c r="BH338" i="2"/>
  <c r="BG338" i="2"/>
  <c r="BF338" i="2"/>
  <c r="T338" i="2"/>
  <c r="R338" i="2"/>
  <c r="P338" i="2"/>
  <c r="BI337" i="2"/>
  <c r="BH337" i="2"/>
  <c r="BG337" i="2"/>
  <c r="BF337" i="2"/>
  <c r="T337" i="2"/>
  <c r="R337" i="2"/>
  <c r="P337" i="2"/>
  <c r="BI336" i="2"/>
  <c r="BH336" i="2"/>
  <c r="BG336" i="2"/>
  <c r="BF336" i="2"/>
  <c r="T336" i="2"/>
  <c r="R336" i="2"/>
  <c r="P336" i="2"/>
  <c r="BI335" i="2"/>
  <c r="BH335" i="2"/>
  <c r="BG335" i="2"/>
  <c r="BF335" i="2"/>
  <c r="T335" i="2"/>
  <c r="R335" i="2"/>
  <c r="P335" i="2"/>
  <c r="BI332" i="2"/>
  <c r="BH332" i="2"/>
  <c r="BG332" i="2"/>
  <c r="BF332" i="2"/>
  <c r="T332" i="2"/>
  <c r="R332" i="2"/>
  <c r="P332" i="2"/>
  <c r="BI329" i="2"/>
  <c r="BH329" i="2"/>
  <c r="BG329" i="2"/>
  <c r="BF329" i="2"/>
  <c r="T329" i="2"/>
  <c r="R329" i="2"/>
  <c r="P329" i="2"/>
  <c r="BI326" i="2"/>
  <c r="BH326" i="2"/>
  <c r="BG326" i="2"/>
  <c r="BF326" i="2"/>
  <c r="T326" i="2"/>
  <c r="R326" i="2"/>
  <c r="P326" i="2"/>
  <c r="BI325" i="2"/>
  <c r="BH325" i="2"/>
  <c r="BG325" i="2"/>
  <c r="BF325" i="2"/>
  <c r="T325" i="2"/>
  <c r="R325" i="2"/>
  <c r="P325" i="2"/>
  <c r="BI319" i="2"/>
  <c r="BH319" i="2"/>
  <c r="BG319" i="2"/>
  <c r="BF319" i="2"/>
  <c r="T319" i="2"/>
  <c r="R319" i="2"/>
  <c r="P319" i="2"/>
  <c r="BI315" i="2"/>
  <c r="BH315" i="2"/>
  <c r="BG315" i="2"/>
  <c r="BF315" i="2"/>
  <c r="T315" i="2"/>
  <c r="R315" i="2"/>
  <c r="P315" i="2"/>
  <c r="BI314" i="2"/>
  <c r="BH314" i="2"/>
  <c r="BG314" i="2"/>
  <c r="BF314" i="2"/>
  <c r="T314" i="2"/>
  <c r="R314" i="2"/>
  <c r="P314" i="2"/>
  <c r="BI313" i="2"/>
  <c r="BH313" i="2"/>
  <c r="BG313" i="2"/>
  <c r="BF313" i="2"/>
  <c r="T313" i="2"/>
  <c r="R313" i="2"/>
  <c r="P313" i="2"/>
  <c r="BI312" i="2"/>
  <c r="BH312" i="2"/>
  <c r="BG312" i="2"/>
  <c r="BF312" i="2"/>
  <c r="T312" i="2"/>
  <c r="R312" i="2"/>
  <c r="P312" i="2"/>
  <c r="BI311" i="2"/>
  <c r="BH311" i="2"/>
  <c r="BG311" i="2"/>
  <c r="BF311" i="2"/>
  <c r="T311" i="2"/>
  <c r="R311" i="2"/>
  <c r="P311" i="2"/>
  <c r="BI310" i="2"/>
  <c r="BH310" i="2"/>
  <c r="BG310" i="2"/>
  <c r="BF310" i="2"/>
  <c r="T310" i="2"/>
  <c r="R310" i="2"/>
  <c r="P310" i="2"/>
  <c r="BI301" i="2"/>
  <c r="BH301" i="2"/>
  <c r="BG301" i="2"/>
  <c r="BF301" i="2"/>
  <c r="T301" i="2"/>
  <c r="R301" i="2"/>
  <c r="P301" i="2"/>
  <c r="BI300" i="2"/>
  <c r="BH300" i="2"/>
  <c r="BG300" i="2"/>
  <c r="BF300" i="2"/>
  <c r="T300" i="2"/>
  <c r="R300" i="2"/>
  <c r="P300" i="2"/>
  <c r="BI297" i="2"/>
  <c r="BH297" i="2"/>
  <c r="BG297" i="2"/>
  <c r="BF297" i="2"/>
  <c r="T297" i="2"/>
  <c r="R297" i="2"/>
  <c r="P297" i="2"/>
  <c r="BI292" i="2"/>
  <c r="BH292" i="2"/>
  <c r="BG292" i="2"/>
  <c r="BF292" i="2"/>
  <c r="T292" i="2"/>
  <c r="R292" i="2"/>
  <c r="P292" i="2"/>
  <c r="BI290" i="2"/>
  <c r="BH290" i="2"/>
  <c r="BG290" i="2"/>
  <c r="BF290" i="2"/>
  <c r="T290" i="2"/>
  <c r="R290" i="2"/>
  <c r="P290" i="2"/>
  <c r="BI286" i="2"/>
  <c r="BH286" i="2"/>
  <c r="BG286" i="2"/>
  <c r="BF286" i="2"/>
  <c r="T286" i="2"/>
  <c r="R286" i="2"/>
  <c r="P286" i="2"/>
  <c r="BI283" i="2"/>
  <c r="BH283" i="2"/>
  <c r="BG283" i="2"/>
  <c r="BF283" i="2"/>
  <c r="T283" i="2"/>
  <c r="R283" i="2"/>
  <c r="P283" i="2"/>
  <c r="BI280" i="2"/>
  <c r="BH280" i="2"/>
  <c r="BG280" i="2"/>
  <c r="BF280" i="2"/>
  <c r="T280" i="2"/>
  <c r="R280" i="2"/>
  <c r="P280" i="2"/>
  <c r="BI277" i="2"/>
  <c r="BH277" i="2"/>
  <c r="BG277" i="2"/>
  <c r="BF277" i="2"/>
  <c r="T277" i="2"/>
  <c r="R277" i="2"/>
  <c r="P277" i="2"/>
  <c r="BI276" i="2"/>
  <c r="BH276" i="2"/>
  <c r="BG276" i="2"/>
  <c r="BF276" i="2"/>
  <c r="T276" i="2"/>
  <c r="R276" i="2"/>
  <c r="P276" i="2"/>
  <c r="BI271" i="2"/>
  <c r="BH271" i="2"/>
  <c r="BG271" i="2"/>
  <c r="BF271" i="2"/>
  <c r="T271" i="2"/>
  <c r="R271" i="2"/>
  <c r="P271" i="2"/>
  <c r="BI264" i="2"/>
  <c r="BH264" i="2"/>
  <c r="BG264" i="2"/>
  <c r="BF264" i="2"/>
  <c r="T264" i="2"/>
  <c r="R264" i="2"/>
  <c r="P264" i="2"/>
  <c r="BI260" i="2"/>
  <c r="BH260" i="2"/>
  <c r="BG260" i="2"/>
  <c r="BF260" i="2"/>
  <c r="T260" i="2"/>
  <c r="R260" i="2"/>
  <c r="P260" i="2"/>
  <c r="BI256" i="2"/>
  <c r="BH256" i="2"/>
  <c r="BG256" i="2"/>
  <c r="BF256" i="2"/>
  <c r="T256" i="2"/>
  <c r="R256" i="2"/>
  <c r="P256" i="2"/>
  <c r="BI250" i="2"/>
  <c r="BH250" i="2"/>
  <c r="BG250" i="2"/>
  <c r="BF250" i="2"/>
  <c r="T250" i="2"/>
  <c r="R250" i="2"/>
  <c r="P250" i="2"/>
  <c r="BI244" i="2"/>
  <c r="BH244" i="2"/>
  <c r="BG244" i="2"/>
  <c r="BF244" i="2"/>
  <c r="T244" i="2"/>
  <c r="R244" i="2"/>
  <c r="P244" i="2"/>
  <c r="BI243" i="2"/>
  <c r="BH243" i="2"/>
  <c r="BG243" i="2"/>
  <c r="BF243" i="2"/>
  <c r="T243" i="2"/>
  <c r="R243" i="2"/>
  <c r="P243" i="2"/>
  <c r="BI242" i="2"/>
  <c r="BH242" i="2"/>
  <c r="BG242" i="2"/>
  <c r="BF242" i="2"/>
  <c r="T242" i="2"/>
  <c r="R242" i="2"/>
  <c r="P242" i="2"/>
  <c r="BI237" i="2"/>
  <c r="BH237" i="2"/>
  <c r="BG237" i="2"/>
  <c r="BF237" i="2"/>
  <c r="T237" i="2"/>
  <c r="R237" i="2"/>
  <c r="P237" i="2"/>
  <c r="BI236" i="2"/>
  <c r="BH236" i="2"/>
  <c r="BG236" i="2"/>
  <c r="BF236" i="2"/>
  <c r="T236" i="2"/>
  <c r="R236" i="2"/>
  <c r="P236" i="2"/>
  <c r="BI235" i="2"/>
  <c r="BH235" i="2"/>
  <c r="BG235" i="2"/>
  <c r="BF235" i="2"/>
  <c r="T235" i="2"/>
  <c r="R235" i="2"/>
  <c r="P235" i="2"/>
  <c r="BI221" i="2"/>
  <c r="BH221" i="2"/>
  <c r="BG221" i="2"/>
  <c r="BF221" i="2"/>
  <c r="T221" i="2"/>
  <c r="R221" i="2"/>
  <c r="P221" i="2"/>
  <c r="BI216" i="2"/>
  <c r="BH216" i="2"/>
  <c r="BG216" i="2"/>
  <c r="BF216" i="2"/>
  <c r="T216" i="2"/>
  <c r="R216" i="2"/>
  <c r="P216" i="2"/>
  <c r="BI208" i="2"/>
  <c r="BH208" i="2"/>
  <c r="BG208" i="2"/>
  <c r="BF208" i="2"/>
  <c r="T208" i="2"/>
  <c r="R208" i="2"/>
  <c r="P208" i="2"/>
  <c r="BI194" i="2"/>
  <c r="BH194" i="2"/>
  <c r="BG194" i="2"/>
  <c r="BF194" i="2"/>
  <c r="T194" i="2"/>
  <c r="R194" i="2"/>
  <c r="P194" i="2"/>
  <c r="BI182" i="2"/>
  <c r="BH182" i="2"/>
  <c r="BG182" i="2"/>
  <c r="BF182" i="2"/>
  <c r="T182" i="2"/>
  <c r="R182" i="2"/>
  <c r="P182" i="2"/>
  <c r="BI181" i="2"/>
  <c r="BH181" i="2"/>
  <c r="BG181" i="2"/>
  <c r="BF181" i="2"/>
  <c r="T181" i="2"/>
  <c r="R181" i="2"/>
  <c r="P181" i="2"/>
  <c r="BI178" i="2"/>
  <c r="BH178" i="2"/>
  <c r="BG178" i="2"/>
  <c r="BF178" i="2"/>
  <c r="T178" i="2"/>
  <c r="R178" i="2"/>
  <c r="P178" i="2"/>
  <c r="BI172" i="2"/>
  <c r="BH172" i="2"/>
  <c r="BG172" i="2"/>
  <c r="BF172" i="2"/>
  <c r="T172" i="2"/>
  <c r="R172" i="2"/>
  <c r="P172" i="2"/>
  <c r="BI167" i="2"/>
  <c r="BH167" i="2"/>
  <c r="BG167" i="2"/>
  <c r="BF167" i="2"/>
  <c r="T167" i="2"/>
  <c r="R167" i="2"/>
  <c r="P167" i="2"/>
  <c r="BI166" i="2"/>
  <c r="BH166" i="2"/>
  <c r="BG166" i="2"/>
  <c r="BF166" i="2"/>
  <c r="T166" i="2"/>
  <c r="R166" i="2"/>
  <c r="P166" i="2"/>
  <c r="BI160" i="2"/>
  <c r="BH160" i="2"/>
  <c r="BG160" i="2"/>
  <c r="BF160" i="2"/>
  <c r="T160" i="2"/>
  <c r="R160" i="2"/>
  <c r="P160" i="2"/>
  <c r="BI159" i="2"/>
  <c r="BH159" i="2"/>
  <c r="BG159" i="2"/>
  <c r="BF159" i="2"/>
  <c r="T159" i="2"/>
  <c r="R159" i="2"/>
  <c r="P159" i="2"/>
  <c r="BI158" i="2"/>
  <c r="BH158" i="2"/>
  <c r="BG158" i="2"/>
  <c r="BF158" i="2"/>
  <c r="T158" i="2"/>
  <c r="R158" i="2"/>
  <c r="P158" i="2"/>
  <c r="BI154" i="2"/>
  <c r="BH154" i="2"/>
  <c r="BG154" i="2"/>
  <c r="BF154" i="2"/>
  <c r="T154" i="2"/>
  <c r="R154" i="2"/>
  <c r="P154" i="2"/>
  <c r="BI150" i="2"/>
  <c r="BH150" i="2"/>
  <c r="BG150" i="2"/>
  <c r="BF150" i="2"/>
  <c r="T150" i="2"/>
  <c r="R150" i="2"/>
  <c r="P150" i="2"/>
  <c r="J144" i="2"/>
  <c r="J143" i="2"/>
  <c r="F143" i="2"/>
  <c r="F141" i="2"/>
  <c r="E139" i="2"/>
  <c r="J92" i="2"/>
  <c r="J91" i="2"/>
  <c r="F91" i="2"/>
  <c r="F89" i="2"/>
  <c r="E87" i="2"/>
  <c r="J18" i="2"/>
  <c r="E18" i="2"/>
  <c r="F144" i="2"/>
  <c r="J17" i="2"/>
  <c r="J12" i="2"/>
  <c r="J141" i="2"/>
  <c r="E7" i="2"/>
  <c r="E137" i="2" s="1"/>
  <c r="L90" i="1"/>
  <c r="AM90" i="1"/>
  <c r="AM89" i="1"/>
  <c r="L89" i="1"/>
  <c r="AM87" i="1"/>
  <c r="L87" i="1"/>
  <c r="L85" i="1"/>
  <c r="L84" i="1"/>
  <c r="J986" i="2"/>
  <c r="BK787" i="2"/>
  <c r="BK419" i="2"/>
  <c r="BK338" i="2"/>
  <c r="BK994" i="2"/>
  <c r="BK879" i="2"/>
  <c r="BK579" i="2"/>
  <c r="BK406" i="2"/>
  <c r="J1060" i="2"/>
  <c r="BK976" i="2"/>
  <c r="BK931" i="2"/>
  <c r="J780" i="2"/>
  <c r="BK459" i="2"/>
  <c r="J419" i="2"/>
  <c r="BK271" i="2"/>
  <c r="BK957" i="2"/>
  <c r="J831" i="2"/>
  <c r="J610" i="2"/>
  <c r="J510" i="2"/>
  <c r="BK166" i="2"/>
  <c r="BK888" i="2"/>
  <c r="BK524" i="2"/>
  <c r="J416" i="2"/>
  <c r="BK250" i="2"/>
  <c r="BK851" i="2"/>
  <c r="J557" i="2"/>
  <c r="J444" i="2"/>
  <c r="BK208" i="2"/>
  <c r="BK768" i="2"/>
  <c r="J597" i="2"/>
  <c r="BK435" i="2"/>
  <c r="J182" i="2"/>
  <c r="J1028" i="2"/>
  <c r="BK896" i="2"/>
  <c r="BK418" i="2"/>
  <c r="J310" i="2"/>
  <c r="J1025" i="2"/>
  <c r="BK872" i="2"/>
  <c r="J701" i="2"/>
  <c r="BK465" i="2"/>
  <c r="BK376" i="2"/>
  <c r="J243" i="2"/>
  <c r="BK1001" i="2"/>
  <c r="BK812" i="2"/>
  <c r="BK467" i="2"/>
  <c r="BK363" i="2"/>
  <c r="BK1061" i="2"/>
  <c r="BK962" i="2"/>
  <c r="J834" i="2"/>
  <c r="BK464" i="2"/>
  <c r="BK167" i="2"/>
  <c r="J1042" i="2"/>
  <c r="J1006" i="2"/>
  <c r="BK597" i="2"/>
  <c r="J271" i="2"/>
  <c r="BK907" i="2"/>
  <c r="J449" i="2"/>
  <c r="BK283" i="2"/>
  <c r="J839" i="2"/>
  <c r="BK387" i="2"/>
  <c r="BK1049" i="2"/>
  <c r="BK973" i="2"/>
  <c r="BK918" i="2"/>
  <c r="J614" i="2"/>
  <c r="J468" i="2"/>
  <c r="J292" i="2"/>
  <c r="J166" i="2"/>
  <c r="BK816" i="2"/>
  <c r="BK561" i="2"/>
  <c r="BK445" i="2"/>
  <c r="BK158" i="2"/>
  <c r="BK933" i="2"/>
  <c r="BK832" i="2"/>
  <c r="J459" i="2"/>
  <c r="J256" i="2"/>
  <c r="J973" i="2"/>
  <c r="BK844" i="2"/>
  <c r="BK532" i="2"/>
  <c r="BK413" i="2"/>
  <c r="J297" i="2"/>
  <c r="J1001" i="2"/>
  <c r="J879" i="2"/>
  <c r="BK606" i="2"/>
  <c r="J543" i="2"/>
  <c r="BK325" i="2"/>
  <c r="BK1072" i="2"/>
  <c r="BK979" i="2"/>
  <c r="J710" i="2"/>
  <c r="BK507" i="2"/>
  <c r="J242" i="2"/>
  <c r="BK1064" i="2"/>
  <c r="J927" i="2"/>
  <c r="J687" i="2"/>
  <c r="J470" i="2"/>
  <c r="J445" i="2"/>
  <c r="BK326" i="2"/>
  <c r="J1066" i="2"/>
  <c r="J960" i="2"/>
  <c r="BK536" i="2"/>
  <c r="J466" i="2"/>
  <c r="J360" i="2"/>
  <c r="BK1014" i="2"/>
  <c r="J903" i="2"/>
  <c r="BK508" i="2"/>
  <c r="BK301" i="2"/>
  <c r="J1072" i="2"/>
  <c r="J987" i="2"/>
  <c r="J573" i="2"/>
  <c r="BK415" i="2"/>
  <c r="BK172" i="2"/>
  <c r="J979" i="2"/>
  <c r="J760" i="2"/>
  <c r="J437" i="2"/>
  <c r="BK260" i="2"/>
  <c r="BK842" i="2"/>
  <c r="J418" i="2"/>
  <c r="BK221" i="2"/>
  <c r="BK1027" i="2"/>
  <c r="BK950" i="2"/>
  <c r="J866" i="2"/>
  <c r="BK456" i="2"/>
  <c r="J372" i="2"/>
  <c r="J277" i="2"/>
  <c r="J951" i="2"/>
  <c r="BK687" i="2"/>
  <c r="J548" i="2"/>
  <c r="BK371" i="2"/>
  <c r="J968" i="2"/>
  <c r="BK720" i="2"/>
  <c r="J355" i="2"/>
  <c r="J159" i="2"/>
  <c r="BK966" i="2"/>
  <c r="BK645" i="2"/>
  <c r="BK399" i="2"/>
  <c r="BK264" i="2"/>
  <c r="BK910" i="2"/>
  <c r="J624" i="2"/>
  <c r="BK512" i="2"/>
  <c r="J250" i="2"/>
  <c r="J1011" i="2"/>
  <c r="J933" i="2"/>
  <c r="J806" i="2"/>
  <c r="J525" i="2"/>
  <c r="J381" i="2"/>
  <c r="BK1071" i="2"/>
  <c r="BK999" i="2"/>
  <c r="J880" i="2"/>
  <c r="BK710" i="2"/>
  <c r="BK557" i="2"/>
  <c r="BK452" i="2"/>
  <c r="J319" i="2"/>
  <c r="J976" i="2"/>
  <c r="BK644" i="2"/>
  <c r="J475" i="2"/>
  <c r="BK319" i="2"/>
  <c r="BK1016" i="2"/>
  <c r="J941" i="2"/>
  <c r="J888" i="2"/>
  <c r="J507" i="2"/>
  <c r="J1077" i="2"/>
  <c r="BK981" i="2"/>
  <c r="BK763" i="2"/>
  <c r="BK402" i="2"/>
  <c r="BK978" i="2"/>
  <c r="BK574" i="2"/>
  <c r="BK358" i="2"/>
  <c r="J1016" i="2"/>
  <c r="J924" i="2"/>
  <c r="BK481" i="2"/>
  <c r="J332" i="2"/>
  <c r="BK1032" i="2"/>
  <c r="BK975" i="2"/>
  <c r="BK901" i="2"/>
  <c r="J512" i="2"/>
  <c r="BK430" i="2"/>
  <c r="J264" i="2"/>
  <c r="J950" i="2"/>
  <c r="J606" i="2"/>
  <c r="J411" i="2"/>
  <c r="BK1002" i="2"/>
  <c r="J763" i="2"/>
  <c r="J462" i="2"/>
  <c r="BK277" i="2"/>
  <c r="J937" i="2"/>
  <c r="J493" i="2"/>
  <c r="J344" i="2"/>
  <c r="J172" i="2"/>
  <c r="J817" i="2"/>
  <c r="BK590" i="2"/>
  <c r="J434" i="2"/>
  <c r="BK159" i="2"/>
  <c r="J1018" i="2"/>
  <c r="J966" i="2"/>
  <c r="BK817" i="2"/>
  <c r="J544" i="2"/>
  <c r="J450" i="2"/>
  <c r="BK256" i="2"/>
  <c r="BK1069" i="2"/>
  <c r="BK1018" i="2"/>
  <c r="BK821" i="2"/>
  <c r="BK667" i="2"/>
  <c r="BK475" i="2"/>
  <c r="BK395" i="2"/>
  <c r="J301" i="2"/>
  <c r="BK1042" i="2"/>
  <c r="J908" i="2"/>
  <c r="BK553" i="2"/>
  <c r="J448" i="2"/>
  <c r="BK242" i="2"/>
  <c r="J995" i="2"/>
  <c r="J896" i="2"/>
  <c r="J532" i="2"/>
  <c r="J235" i="2"/>
  <c r="J1037" i="2"/>
  <c r="J864" i="2"/>
  <c r="BK567" i="2"/>
  <c r="J338" i="2"/>
  <c r="BK836" i="2"/>
  <c r="BK457" i="2"/>
  <c r="BK355" i="2"/>
  <c r="J958" i="2"/>
  <c r="J836" i="2"/>
  <c r="BK450" i="2"/>
  <c r="BK244" i="2"/>
  <c r="BK1006" i="2"/>
  <c r="BK924" i="2"/>
  <c r="BK610" i="2"/>
  <c r="BK454" i="2"/>
  <c r="J286" i="2"/>
  <c r="J998" i="2"/>
  <c r="BK835" i="2"/>
  <c r="J634" i="2"/>
  <c r="J458" i="2"/>
  <c r="BK154" i="2"/>
  <c r="BK834" i="2"/>
  <c r="BK466" i="2"/>
  <c r="J981" i="2"/>
  <c r="J787" i="2"/>
  <c r="J487" i="2"/>
  <c r="J363" i="2"/>
  <c r="J221" i="2"/>
  <c r="J894" i="2"/>
  <c r="BK701" i="2"/>
  <c r="J577" i="2"/>
  <c r="BK412" i="2"/>
  <c r="J1067" i="2"/>
  <c r="BK987" i="2"/>
  <c r="J851" i="2"/>
  <c r="BK543" i="2"/>
  <c r="J410" i="2"/>
  <c r="J300" i="2"/>
  <c r="BK1067" i="2"/>
  <c r="J944" i="2"/>
  <c r="J815" i="2"/>
  <c r="J602" i="2"/>
  <c r="J469" i="2"/>
  <c r="J371" i="2"/>
  <c r="J1049" i="2"/>
  <c r="J935" i="2"/>
  <c r="BK731" i="2"/>
  <c r="BK470" i="2"/>
  <c r="J424" i="2"/>
  <c r="BK1030" i="2"/>
  <c r="J936" i="2"/>
  <c r="BK866" i="2"/>
  <c r="J461" i="2"/>
  <c r="BK1077" i="2"/>
  <c r="J1030" i="2"/>
  <c r="BK942" i="2"/>
  <c r="BK451" i="2"/>
  <c r="BK290" i="2"/>
  <c r="J536" i="2"/>
  <c r="BK934" i="2"/>
  <c r="BK474" i="2"/>
  <c r="BK310" i="2"/>
  <c r="J975" i="2"/>
  <c r="J844" i="2"/>
  <c r="J463" i="2"/>
  <c r="J311" i="2"/>
  <c r="BK968" i="2"/>
  <c r="BK580" i="2"/>
  <c r="J329" i="2"/>
  <c r="J1069" i="2"/>
  <c r="J994" i="2"/>
  <c r="J929" i="2"/>
  <c r="J590" i="2"/>
  <c r="BK441" i="2"/>
  <c r="J181" i="2"/>
  <c r="J1061" i="2"/>
  <c r="BK945" i="2"/>
  <c r="J720" i="2"/>
  <c r="J561" i="2"/>
  <c r="BK453" i="2"/>
  <c r="J335" i="2"/>
  <c r="J216" i="2"/>
  <c r="BK1038" i="2"/>
  <c r="J821" i="2"/>
  <c r="BK525" i="2"/>
  <c r="BK367" i="2"/>
  <c r="J1015" i="2"/>
  <c r="J932" i="2"/>
  <c r="J853" i="2"/>
  <c r="BK448" i="2"/>
  <c r="BK1073" i="2"/>
  <c r="BK1028" i="2"/>
  <c r="J793" i="2"/>
  <c r="BK425" i="2"/>
  <c r="J337" i="2"/>
  <c r="J934" i="2"/>
  <c r="J452" i="2"/>
  <c r="J413" i="2"/>
  <c r="BK292" i="2"/>
  <c r="BK927" i="2"/>
  <c r="BK463" i="2"/>
  <c r="BK381" i="2"/>
  <c r="BK181" i="2"/>
  <c r="J1014" i="2"/>
  <c r="J945" i="2"/>
  <c r="J796" i="2"/>
  <c r="BK473" i="2"/>
  <c r="J453" i="2"/>
  <c r="J290" i="2"/>
  <c r="J993" i="2"/>
  <c r="J830" i="2"/>
  <c r="J630" i="2"/>
  <c r="BK509" i="2"/>
  <c r="BK178" i="2"/>
  <c r="BK967" i="2"/>
  <c r="BK839" i="2"/>
  <c r="BK455" i="2"/>
  <c r="BK986" i="2"/>
  <c r="J938" i="2"/>
  <c r="BK630" i="2"/>
  <c r="BK424" i="2"/>
  <c r="BK216" i="2"/>
  <c r="BK991" i="2"/>
  <c r="J754" i="2"/>
  <c r="J508" i="2"/>
  <c r="J326" i="2"/>
  <c r="J1071" i="2"/>
  <c r="BK1008" i="2"/>
  <c r="BK960" i="2"/>
  <c r="BK824" i="2"/>
  <c r="J483" i="2"/>
  <c r="J336" i="2"/>
  <c r="BK1070" i="2"/>
  <c r="BK998" i="2"/>
  <c r="J870" i="2"/>
  <c r="J645" i="2"/>
  <c r="J540" i="2"/>
  <c r="J399" i="2"/>
  <c r="BK313" i="2"/>
  <c r="J1008" i="2"/>
  <c r="J824" i="2"/>
  <c r="BK624" i="2"/>
  <c r="BK434" i="2"/>
  <c r="J358" i="2"/>
  <c r="BK1037" i="2"/>
  <c r="J957" i="2"/>
  <c r="J907" i="2"/>
  <c r="BK618" i="2"/>
  <c r="J465" i="2"/>
  <c r="J1075" i="2"/>
  <c r="J991" i="2"/>
  <c r="BK721" i="2"/>
  <c r="BK392" i="2"/>
  <c r="J158" i="2"/>
  <c r="J930" i="2"/>
  <c r="J667" i="2"/>
  <c r="J395" i="2"/>
  <c r="J237" i="2"/>
  <c r="BK831" i="2"/>
  <c r="J435" i="2"/>
  <c r="J160" i="2"/>
  <c r="BK1015" i="2"/>
  <c r="J949" i="2"/>
  <c r="BK882" i="2"/>
  <c r="J517" i="2"/>
  <c r="J455" i="2"/>
  <c r="BK312" i="2"/>
  <c r="BK194" i="2"/>
  <c r="BK908" i="2"/>
  <c r="J618" i="2"/>
  <c r="BK461" i="2"/>
  <c r="J999" i="2"/>
  <c r="BK847" i="2"/>
  <c r="BK540" i="2"/>
  <c r="J402" i="2"/>
  <c r="J208" i="2"/>
  <c r="BK870" i="2"/>
  <c r="J629" i="2"/>
  <c r="BK458" i="2"/>
  <c r="J178" i="2"/>
  <c r="J931" i="2"/>
  <c r="J644" i="2"/>
  <c r="BK482" i="2"/>
  <c r="BK160" i="2"/>
  <c r="J1063" i="2"/>
  <c r="BK938" i="2"/>
  <c r="J640" i="2"/>
  <c r="J524" i="2"/>
  <c r="BK335" i="2"/>
  <c r="AS94" i="1"/>
  <c r="J1032" i="2"/>
  <c r="J882" i="2"/>
  <c r="J721" i="2"/>
  <c r="J567" i="2"/>
  <c r="J451" i="2"/>
  <c r="BK372" i="2"/>
  <c r="J194" i="2"/>
  <c r="BK969" i="2"/>
  <c r="BK629" i="2"/>
  <c r="J456" i="2"/>
  <c r="BK297" i="2"/>
  <c r="BK1039" i="2"/>
  <c r="BK937" i="2"/>
  <c r="J832" i="2"/>
  <c r="J376" i="2"/>
  <c r="BK1075" i="2"/>
  <c r="J1027" i="2"/>
  <c r="BK936" i="2"/>
  <c r="BK468" i="2"/>
  <c r="J260" i="2"/>
  <c r="BK853" i="2"/>
  <c r="BK444" i="2"/>
  <c r="BK286" i="2"/>
  <c r="BK928" i="2"/>
  <c r="BK640" i="2"/>
  <c r="J412" i="2"/>
  <c r="BK1059" i="2"/>
  <c r="J959" i="2"/>
  <c r="BK903" i="2"/>
  <c r="J580" i="2"/>
  <c r="J460" i="2"/>
  <c r="BK311" i="2"/>
  <c r="BK958" i="2"/>
  <c r="J768" i="2"/>
  <c r="J474" i="2"/>
  <c r="J150" i="2"/>
  <c r="BK932" i="2"/>
  <c r="J467" i="2"/>
  <c r="J315" i="2"/>
  <c r="J967" i="2"/>
  <c r="J744" i="2"/>
  <c r="BK449" i="2"/>
  <c r="BK300" i="2"/>
  <c r="J816" i="2"/>
  <c r="BK499" i="2"/>
  <c r="J244" i="2"/>
  <c r="J1062" i="2"/>
  <c r="BK980" i="2"/>
  <c r="J910" i="2"/>
  <c r="BK548" i="2"/>
  <c r="J473" i="2"/>
  <c r="BK243" i="2"/>
  <c r="BK1066" i="2"/>
  <c r="J872" i="2"/>
  <c r="BK614" i="2"/>
  <c r="J553" i="2"/>
  <c r="BK410" i="2"/>
  <c r="BK315" i="2"/>
  <c r="BK1025" i="2"/>
  <c r="BK806" i="2"/>
  <c r="BK517" i="2"/>
  <c r="J406" i="2"/>
  <c r="BK235" i="2"/>
  <c r="BK939" i="2"/>
  <c r="J847" i="2"/>
  <c r="J499" i="2"/>
  <c r="J313" i="2"/>
  <c r="J1070" i="2"/>
  <c r="BK944" i="2"/>
  <c r="BK510" i="2"/>
  <c r="J387" i="2"/>
  <c r="BK900" i="2"/>
  <c r="BK483" i="2"/>
  <c r="J415" i="2"/>
  <c r="BK337" i="2"/>
  <c r="BK941" i="2"/>
  <c r="J454" i="2"/>
  <c r="BK329" i="2"/>
  <c r="J1051" i="2"/>
  <c r="BK1003" i="2"/>
  <c r="BK929" i="2"/>
  <c r="BK864" i="2"/>
  <c r="J481" i="2"/>
  <c r="BK437" i="2"/>
  <c r="J276" i="2"/>
  <c r="BK949" i="2"/>
  <c r="BK744" i="2"/>
  <c r="BK544" i="2"/>
  <c r="BK182" i="2"/>
  <c r="J928" i="2"/>
  <c r="BK573" i="2"/>
  <c r="J417" i="2"/>
  <c r="BK237" i="2"/>
  <c r="BK793" i="2"/>
  <c r="J509" i="2"/>
  <c r="BK462" i="2"/>
  <c r="BK314" i="2"/>
  <c r="J167" i="2"/>
  <c r="BK880" i="2"/>
  <c r="J579" i="2"/>
  <c r="BK417" i="2"/>
  <c r="J236" i="2"/>
  <c r="J1064" i="2"/>
  <c r="J978" i="2"/>
  <c r="J842" i="2"/>
  <c r="BK523" i="2"/>
  <c r="J392" i="2"/>
  <c r="BK150" i="2"/>
  <c r="J1003" i="2"/>
  <c r="BK760" i="2"/>
  <c r="BK552" i="2"/>
  <c r="BK391" i="2"/>
  <c r="J1059" i="2"/>
  <c r="BK815" i="2"/>
  <c r="BK469" i="2"/>
  <c r="BK236" i="2"/>
  <c r="J1002" i="2"/>
  <c r="J900" i="2"/>
  <c r="J820" i="2"/>
  <c r="J482" i="2"/>
  <c r="BK276" i="2"/>
  <c r="BK1051" i="2"/>
  <c r="BK1011" i="2"/>
  <c r="J835" i="2"/>
  <c r="J391" i="2"/>
  <c r="BK951" i="2"/>
  <c r="BK830" i="2"/>
  <c r="J441" i="2"/>
  <c r="BK344" i="2"/>
  <c r="J939" i="2"/>
  <c r="J812" i="2"/>
  <c r="BK416" i="2"/>
  <c r="J314" i="2"/>
  <c r="J1039" i="2"/>
  <c r="J942" i="2"/>
  <c r="BK634" i="2"/>
  <c r="J425" i="2"/>
  <c r="J280" i="2"/>
  <c r="BK959" i="2"/>
  <c r="BK754" i="2"/>
  <c r="J552" i="2"/>
  <c r="BK280" i="2"/>
  <c r="BK935" i="2"/>
  <c r="J523" i="2"/>
  <c r="J325" i="2"/>
  <c r="BK993" i="2"/>
  <c r="J962" i="2"/>
  <c r="J731" i="2"/>
  <c r="J464" i="2"/>
  <c r="BK360" i="2"/>
  <c r="BK995" i="2"/>
  <c r="BK780" i="2"/>
  <c r="BK602" i="2"/>
  <c r="BK411" i="2"/>
  <c r="J1073" i="2"/>
  <c r="J1038" i="2"/>
  <c r="J918" i="2"/>
  <c r="J574" i="2"/>
  <c r="J457" i="2"/>
  <c r="J367" i="2"/>
  <c r="J154" i="2"/>
  <c r="BK1062" i="2"/>
  <c r="J980" i="2"/>
  <c r="BK820" i="2"/>
  <c r="BK577" i="2"/>
  <c r="BK460" i="2"/>
  <c r="BK332" i="2"/>
  <c r="BK1063" i="2"/>
  <c r="J901" i="2"/>
  <c r="BK796" i="2"/>
  <c r="J430" i="2"/>
  <c r="J283" i="2"/>
  <c r="J969" i="2"/>
  <c r="BK894" i="2"/>
  <c r="BK493" i="2"/>
  <c r="J312" i="2"/>
  <c r="BK1060" i="2"/>
  <c r="BK930" i="2"/>
  <c r="BK487" i="2"/>
  <c r="BK336" i="2"/>
  <c r="P149" i="2" l="1"/>
  <c r="T291" i="2"/>
  <c r="T354" i="2"/>
  <c r="P436" i="2"/>
  <c r="P833" i="2"/>
  <c r="P511" i="2"/>
  <c r="BK902" i="2"/>
  <c r="J902" i="2"/>
  <c r="J110" i="2"/>
  <c r="R943" i="2"/>
  <c r="P291" i="2"/>
  <c r="BK362" i="2"/>
  <c r="J362" i="2"/>
  <c r="J103" i="2" s="1"/>
  <c r="R436" i="2"/>
  <c r="T833" i="2"/>
  <c r="R909" i="2"/>
  <c r="BK992" i="2"/>
  <c r="J992" i="2" s="1"/>
  <c r="J115" i="2" s="1"/>
  <c r="R511" i="2"/>
  <c r="P902" i="2"/>
  <c r="BK940" i="2"/>
  <c r="J940" i="2"/>
  <c r="J112" i="2"/>
  <c r="T943" i="2"/>
  <c r="R1017" i="2"/>
  <c r="BK149" i="2"/>
  <c r="P309" i="2"/>
  <c r="R362" i="2"/>
  <c r="P846" i="2"/>
  <c r="R902" i="2"/>
  <c r="R940" i="2"/>
  <c r="P992" i="2"/>
  <c r="P1041" i="2"/>
  <c r="P1040" i="2"/>
  <c r="BK511" i="2"/>
  <c r="J511" i="2" s="1"/>
  <c r="J105" i="2" s="1"/>
  <c r="R833" i="2"/>
  <c r="BK909" i="2"/>
  <c r="J909" i="2"/>
  <c r="J111" i="2" s="1"/>
  <c r="T940" i="2"/>
  <c r="T961" i="2"/>
  <c r="T845" i="2" s="1"/>
  <c r="T1017" i="2"/>
  <c r="R1058" i="2"/>
  <c r="T1065" i="2"/>
  <c r="BK309" i="2"/>
  <c r="J309" i="2" s="1"/>
  <c r="J100" i="2" s="1"/>
  <c r="BK436" i="2"/>
  <c r="J436" i="2"/>
  <c r="J104" i="2" s="1"/>
  <c r="R846" i="2"/>
  <c r="T902" i="2"/>
  <c r="P940" i="2"/>
  <c r="BK961" i="2"/>
  <c r="J961" i="2" s="1"/>
  <c r="J114" i="2" s="1"/>
  <c r="BK1017" i="2"/>
  <c r="J1017" i="2" s="1"/>
  <c r="J116" i="2" s="1"/>
  <c r="T1031" i="2"/>
  <c r="T1058" i="2"/>
  <c r="P1068" i="2"/>
  <c r="R149" i="2"/>
  <c r="R291" i="2"/>
  <c r="R148" i="2" s="1"/>
  <c r="R354" i="2"/>
  <c r="T436" i="2"/>
  <c r="BK833" i="2"/>
  <c r="J833" i="2"/>
  <c r="J106" i="2"/>
  <c r="T909" i="2"/>
  <c r="P961" i="2"/>
  <c r="P1017" i="2"/>
  <c r="BK1041" i="2"/>
  <c r="BK1040" i="2"/>
  <c r="J1040" i="2" s="1"/>
  <c r="J119" i="2" s="1"/>
  <c r="BK1065" i="2"/>
  <c r="J1065" i="2"/>
  <c r="J124" i="2"/>
  <c r="R1065" i="2"/>
  <c r="T149" i="2"/>
  <c r="R309" i="2"/>
  <c r="P354" i="2"/>
  <c r="P362" i="2"/>
  <c r="BK846" i="2"/>
  <c r="J846" i="2" s="1"/>
  <c r="J109" i="2" s="1"/>
  <c r="BK943" i="2"/>
  <c r="J943" i="2" s="1"/>
  <c r="J113" i="2" s="1"/>
  <c r="R992" i="2"/>
  <c r="R1031" i="2"/>
  <c r="T1041" i="2"/>
  <c r="T1040" i="2"/>
  <c r="BK1058" i="2"/>
  <c r="J1058" i="2"/>
  <c r="J123" i="2" s="1"/>
  <c r="BK1068" i="2"/>
  <c r="J1068" i="2" s="1"/>
  <c r="J125" i="2" s="1"/>
  <c r="T511" i="2"/>
  <c r="P909" i="2"/>
  <c r="R961" i="2"/>
  <c r="BK1031" i="2"/>
  <c r="J1031" i="2" s="1"/>
  <c r="J118" i="2" s="1"/>
  <c r="R1041" i="2"/>
  <c r="R1040" i="2" s="1"/>
  <c r="P1058" i="2"/>
  <c r="R1068" i="2"/>
  <c r="BK291" i="2"/>
  <c r="J291" i="2"/>
  <c r="J99" i="2" s="1"/>
  <c r="T309" i="2"/>
  <c r="BK354" i="2"/>
  <c r="J354" i="2"/>
  <c r="J102" i="2"/>
  <c r="T362" i="2"/>
  <c r="T846" i="2"/>
  <c r="P943" i="2"/>
  <c r="T992" i="2"/>
  <c r="P1031" i="2"/>
  <c r="P1065" i="2"/>
  <c r="T1068" i="2"/>
  <c r="BK843" i="2"/>
  <c r="J843" i="2"/>
  <c r="J107" i="2"/>
  <c r="BK1050" i="2"/>
  <c r="J1050" i="2"/>
  <c r="J121" i="2" s="1"/>
  <c r="BK343" i="2"/>
  <c r="J343" i="2"/>
  <c r="J101" i="2" s="1"/>
  <c r="BK1029" i="2"/>
  <c r="J1029" i="2"/>
  <c r="J117" i="2" s="1"/>
  <c r="BK1074" i="2"/>
  <c r="J1074" i="2" s="1"/>
  <c r="J126" i="2" s="1"/>
  <c r="BK1076" i="2"/>
  <c r="J1076" i="2" s="1"/>
  <c r="J127" i="2" s="1"/>
  <c r="BE194" i="2"/>
  <c r="BE235" i="2"/>
  <c r="BE250" i="2"/>
  <c r="BE355" i="2"/>
  <c r="BE406" i="2"/>
  <c r="BE441" i="2"/>
  <c r="BE455" i="2"/>
  <c r="BE458" i="2"/>
  <c r="BE461" i="2"/>
  <c r="BE464" i="2"/>
  <c r="BE482" i="2"/>
  <c r="BE512" i="2"/>
  <c r="BE606" i="2"/>
  <c r="BE630" i="2"/>
  <c r="BE640" i="2"/>
  <c r="BE687" i="2"/>
  <c r="BE796" i="2"/>
  <c r="BE816" i="2"/>
  <c r="BE836" i="2"/>
  <c r="BE844" i="2"/>
  <c r="BE934" i="2"/>
  <c r="BE937" i="2"/>
  <c r="BE939" i="2"/>
  <c r="BE960" i="2"/>
  <c r="BE968" i="2"/>
  <c r="BE975" i="2"/>
  <c r="BE1001" i="2"/>
  <c r="BE1049" i="2"/>
  <c r="BE1059" i="2"/>
  <c r="BE1063" i="2"/>
  <c r="BE1066" i="2"/>
  <c r="BE1067" i="2"/>
  <c r="BE1071" i="2"/>
  <c r="BE1072" i="2"/>
  <c r="BE1075" i="2"/>
  <c r="BE1077" i="2"/>
  <c r="J89" i="2"/>
  <c r="BE160" i="2"/>
  <c r="BE182" i="2"/>
  <c r="BE208" i="2"/>
  <c r="BE236" i="2"/>
  <c r="BE277" i="2"/>
  <c r="BE290" i="2"/>
  <c r="BE332" i="2"/>
  <c r="BE381" i="2"/>
  <c r="BE450" i="2"/>
  <c r="BE462" i="2"/>
  <c r="BE467" i="2"/>
  <c r="BE469" i="2"/>
  <c r="BE567" i="2"/>
  <c r="BE597" i="2"/>
  <c r="BE721" i="2"/>
  <c r="BE754" i="2"/>
  <c r="BE835" i="2"/>
  <c r="BE842" i="2"/>
  <c r="BE907" i="2"/>
  <c r="BE918" i="2"/>
  <c r="BE942" i="2"/>
  <c r="BE966" i="2"/>
  <c r="BE973" i="2"/>
  <c r="BE998" i="2"/>
  <c r="BE1006" i="2"/>
  <c r="BE1011" i="2"/>
  <c r="BE1027" i="2"/>
  <c r="BE1028" i="2"/>
  <c r="BE1051" i="2"/>
  <c r="BE154" i="2"/>
  <c r="BE159" i="2"/>
  <c r="BE243" i="2"/>
  <c r="BE276" i="2"/>
  <c r="BE311" i="2"/>
  <c r="BE326" i="2"/>
  <c r="BE338" i="2"/>
  <c r="BE410" i="2"/>
  <c r="BE435" i="2"/>
  <c r="BE449" i="2"/>
  <c r="BE451" i="2"/>
  <c r="BE457" i="2"/>
  <c r="BE459" i="2"/>
  <c r="BE540" i="2"/>
  <c r="BE872" i="2"/>
  <c r="BE928" i="2"/>
  <c r="BE931" i="2"/>
  <c r="BE936" i="2"/>
  <c r="BE941" i="2"/>
  <c r="BE978" i="2"/>
  <c r="BE986" i="2"/>
  <c r="BE993" i="2"/>
  <c r="BE1018" i="2"/>
  <c r="BE1030" i="2"/>
  <c r="BE1032" i="2"/>
  <c r="BE1039" i="2"/>
  <c r="BE1061" i="2"/>
  <c r="BE1069" i="2"/>
  <c r="F92" i="2"/>
  <c r="BE244" i="2"/>
  <c r="BE264" i="2"/>
  <c r="BE283" i="2"/>
  <c r="BE297" i="2"/>
  <c r="BE310" i="2"/>
  <c r="BE314" i="2"/>
  <c r="BE402" i="2"/>
  <c r="BE412" i="2"/>
  <c r="BE417" i="2"/>
  <c r="BE473" i="2"/>
  <c r="BE481" i="2"/>
  <c r="BE517" i="2"/>
  <c r="BE525" i="2"/>
  <c r="BE543" i="2"/>
  <c r="BE573" i="2"/>
  <c r="BE624" i="2"/>
  <c r="BE731" i="2"/>
  <c r="BE824" i="2"/>
  <c r="BE847" i="2"/>
  <c r="BE930" i="2"/>
  <c r="BE933" i="2"/>
  <c r="BE951" i="2"/>
  <c r="BE967" i="2"/>
  <c r="BE1015" i="2"/>
  <c r="BE1016" i="2"/>
  <c r="BE221" i="2"/>
  <c r="BE286" i="2"/>
  <c r="BE313" i="2"/>
  <c r="BE325" i="2"/>
  <c r="BE329" i="2"/>
  <c r="BE360" i="2"/>
  <c r="BE371" i="2"/>
  <c r="BE387" i="2"/>
  <c r="BE425" i="2"/>
  <c r="BE460" i="2"/>
  <c r="BE532" i="2"/>
  <c r="BE553" i="2"/>
  <c r="BE561" i="2"/>
  <c r="BE667" i="2"/>
  <c r="BE812" i="2"/>
  <c r="BE820" i="2"/>
  <c r="BE831" i="2"/>
  <c r="BE853" i="2"/>
  <c r="BE880" i="2"/>
  <c r="BE924" i="2"/>
  <c r="BE969" i="2"/>
  <c r="BE1014" i="2"/>
  <c r="BE1042" i="2"/>
  <c r="BE1060" i="2"/>
  <c r="BE1064" i="2"/>
  <c r="BE1070" i="2"/>
  <c r="BE1073" i="2"/>
  <c r="BE172" i="2"/>
  <c r="BE256" i="2"/>
  <c r="BE271" i="2"/>
  <c r="BE292" i="2"/>
  <c r="BE312" i="2"/>
  <c r="BE344" i="2"/>
  <c r="BE363" i="2"/>
  <c r="BE453" i="2"/>
  <c r="BE483" i="2"/>
  <c r="BE509" i="2"/>
  <c r="BE548" i="2"/>
  <c r="BE610" i="2"/>
  <c r="BE645" i="2"/>
  <c r="BE760" i="2"/>
  <c r="BE851" i="2"/>
  <c r="BE896" i="2"/>
  <c r="BE945" i="2"/>
  <c r="BE957" i="2"/>
  <c r="BE962" i="2"/>
  <c r="BE981" i="2"/>
  <c r="BE1002" i="2"/>
  <c r="BE237" i="2"/>
  <c r="BE315" i="2"/>
  <c r="BE391" i="2"/>
  <c r="BE445" i="2"/>
  <c r="BE454" i="2"/>
  <c r="BE475" i="2"/>
  <c r="BE507" i="2"/>
  <c r="BE544" i="2"/>
  <c r="BE602" i="2"/>
  <c r="BE618" i="2"/>
  <c r="BE634" i="2"/>
  <c r="BE720" i="2"/>
  <c r="BE839" i="2"/>
  <c r="BE882" i="2"/>
  <c r="BE944" i="2"/>
  <c r="BE950" i="2"/>
  <c r="BE958" i="2"/>
  <c r="BE987" i="2"/>
  <c r="BE994" i="2"/>
  <c r="BE999" i="2"/>
  <c r="BE181" i="2"/>
  <c r="BE216" i="2"/>
  <c r="BE260" i="2"/>
  <c r="BE300" i="2"/>
  <c r="BE367" i="2"/>
  <c r="BE413" i="2"/>
  <c r="BE430" i="2"/>
  <c r="BE444" i="2"/>
  <c r="BE448" i="2"/>
  <c r="BE463" i="2"/>
  <c r="BE557" i="2"/>
  <c r="BE574" i="2"/>
  <c r="BE580" i="2"/>
  <c r="BE614" i="2"/>
  <c r="BE629" i="2"/>
  <c r="BE768" i="2"/>
  <c r="BE793" i="2"/>
  <c r="BE866" i="2"/>
  <c r="BE908" i="2"/>
  <c r="BE949" i="2"/>
  <c r="BE980" i="2"/>
  <c r="BE991" i="2"/>
  <c r="BE392" i="2"/>
  <c r="BE399" i="2"/>
  <c r="BE415" i="2"/>
  <c r="BE418" i="2"/>
  <c r="BE434" i="2"/>
  <c r="BE452" i="2"/>
  <c r="BE465" i="2"/>
  <c r="BE468" i="2"/>
  <c r="BE499" i="2"/>
  <c r="BE644" i="2"/>
  <c r="BE701" i="2"/>
  <c r="BE864" i="2"/>
  <c r="BE870" i="2"/>
  <c r="BE879" i="2"/>
  <c r="BE903" i="2"/>
  <c r="BE910" i="2"/>
  <c r="BE979" i="2"/>
  <c r="E85" i="2"/>
  <c r="BE150" i="2"/>
  <c r="BE158" i="2"/>
  <c r="BE167" i="2"/>
  <c r="BE178" i="2"/>
  <c r="BE242" i="2"/>
  <c r="BE319" i="2"/>
  <c r="BE335" i="2"/>
  <c r="BE336" i="2"/>
  <c r="BE358" i="2"/>
  <c r="BE376" i="2"/>
  <c r="BE395" i="2"/>
  <c r="BE411" i="2"/>
  <c r="BE416" i="2"/>
  <c r="BE474" i="2"/>
  <c r="BE523" i="2"/>
  <c r="BE536" i="2"/>
  <c r="BE577" i="2"/>
  <c r="BE590" i="2"/>
  <c r="BE744" i="2"/>
  <c r="BE787" i="2"/>
  <c r="BE830" i="2"/>
  <c r="BE888" i="2"/>
  <c r="BE927" i="2"/>
  <c r="BE932" i="2"/>
  <c r="BE1008" i="2"/>
  <c r="BE1025" i="2"/>
  <c r="BE1037" i="2"/>
  <c r="BE1038" i="2"/>
  <c r="BE1062" i="2"/>
  <c r="BE166" i="2"/>
  <c r="BE337" i="2"/>
  <c r="BE419" i="2"/>
  <c r="BE437" i="2"/>
  <c r="BE456" i="2"/>
  <c r="BE466" i="2"/>
  <c r="BE470" i="2"/>
  <c r="BE493" i="2"/>
  <c r="BE552" i="2"/>
  <c r="BE710" i="2"/>
  <c r="BE780" i="2"/>
  <c r="BE815" i="2"/>
  <c r="BE817" i="2"/>
  <c r="BE821" i="2"/>
  <c r="BE832" i="2"/>
  <c r="BE894" i="2"/>
  <c r="BE900" i="2"/>
  <c r="BE929" i="2"/>
  <c r="BE935" i="2"/>
  <c r="BE976" i="2"/>
  <c r="BE995" i="2"/>
  <c r="BE280" i="2"/>
  <c r="BE301" i="2"/>
  <c r="BE372" i="2"/>
  <c r="BE424" i="2"/>
  <c r="BE487" i="2"/>
  <c r="BE508" i="2"/>
  <c r="BE510" i="2"/>
  <c r="BE524" i="2"/>
  <c r="BE579" i="2"/>
  <c r="BE763" i="2"/>
  <c r="BE806" i="2"/>
  <c r="BE834" i="2"/>
  <c r="BE901" i="2"/>
  <c r="BE938" i="2"/>
  <c r="BE959" i="2"/>
  <c r="BE1003" i="2"/>
  <c r="F37" i="2"/>
  <c r="BD95" i="1" s="1"/>
  <c r="BD94" i="1" s="1"/>
  <c r="W33" i="1" s="1"/>
  <c r="F35" i="2"/>
  <c r="BB95" i="1" s="1"/>
  <c r="BB94" i="1" s="1"/>
  <c r="W31" i="1" s="1"/>
  <c r="J34" i="2"/>
  <c r="AW95" i="1" s="1"/>
  <c r="F34" i="2"/>
  <c r="BA95" i="1" s="1"/>
  <c r="BA94" i="1" s="1"/>
  <c r="W30" i="1" s="1"/>
  <c r="F36" i="2"/>
  <c r="BC95" i="1" s="1"/>
  <c r="BC94" i="1" s="1"/>
  <c r="AY94" i="1" s="1"/>
  <c r="R1057" i="2" l="1"/>
  <c r="T148" i="2"/>
  <c r="T1057" i="2"/>
  <c r="P845" i="2"/>
  <c r="R845" i="2"/>
  <c r="R147" i="2"/>
  <c r="BK148" i="2"/>
  <c r="J148" i="2"/>
  <c r="J97" i="2"/>
  <c r="P1057" i="2"/>
  <c r="P148" i="2"/>
  <c r="P147" i="2" s="1"/>
  <c r="AU95" i="1" s="1"/>
  <c r="AU94" i="1" s="1"/>
  <c r="BK845" i="2"/>
  <c r="J845" i="2" s="1"/>
  <c r="J108" i="2" s="1"/>
  <c r="J149" i="2"/>
  <c r="J98" i="2"/>
  <c r="J1041" i="2"/>
  <c r="J120" i="2"/>
  <c r="BK1057" i="2"/>
  <c r="J1057" i="2"/>
  <c r="J122" i="2"/>
  <c r="AX94" i="1"/>
  <c r="F33" i="2"/>
  <c r="AZ95" i="1" s="1"/>
  <c r="AZ94" i="1" s="1"/>
  <c r="AV94" i="1" s="1"/>
  <c r="AK29" i="1" s="1"/>
  <c r="J33" i="2"/>
  <c r="AV95" i="1" s="1"/>
  <c r="AT95" i="1" s="1"/>
  <c r="AW94" i="1"/>
  <c r="AK30" i="1" s="1"/>
  <c r="W32" i="1"/>
  <c r="T147" i="2" l="1"/>
  <c r="BK147" i="2"/>
  <c r="J147" i="2"/>
  <c r="J96" i="2" s="1"/>
  <c r="AT94" i="1"/>
  <c r="W29" i="1"/>
  <c r="J30" i="2" l="1"/>
  <c r="AG95" i="1"/>
  <c r="AG94" i="1"/>
  <c r="AK26" i="1" s="1"/>
  <c r="AK35" i="1" s="1"/>
  <c r="AN94" i="1" l="1"/>
  <c r="J39" i="2"/>
  <c r="AN95" i="1"/>
</calcChain>
</file>

<file path=xl/sharedStrings.xml><?xml version="1.0" encoding="utf-8"?>
<sst xmlns="http://schemas.openxmlformats.org/spreadsheetml/2006/main" count="10528" uniqueCount="1641">
  <si>
    <t>Export Komplet</t>
  </si>
  <si>
    <t/>
  </si>
  <si>
    <t>2.0</t>
  </si>
  <si>
    <t>False</t>
  </si>
  <si>
    <t>{7433fc32-c581-4b59-8d0f-cc083151d8b1}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</si>
  <si>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</si>
  <si>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</si>
  <si>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</si>
  <si>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</si>
  <si>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</si>
  <si>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</si>
  <si>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</si>
  <si>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</si>
  <si>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</si>
  <si>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2024-11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</si>
  <si>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</si>
  <si>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</si>
  <si>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MĚSTO RTYNĚ V PODKRKONOŠÍ - REKONSTRUKCE VODOJEMU NÁMĚRKA</t>
  </si>
  <si>
    <t>KSO:</t>
  </si>
  <si>
    <t>CC-CZ:</t>
  </si>
  <si>
    <t>Místo:</t>
  </si>
  <si>
    <t>NÁMĚRKA, RTYNĚ V PODKRKONOŠÍ</t>
  </si>
  <si>
    <t>Datum:</t>
  </si>
  <si>
    <t>14. 10. 2024</t>
  </si>
  <si>
    <t>Zadavatel:</t>
  </si>
  <si>
    <t>IČ:</t>
  </si>
  <si>
    <t>00278238</t>
  </si>
  <si>
    <t>město Rtyně v Podkrkonoší, Hronovská 431, 542 33</t>
  </si>
  <si>
    <t>DIČ:</t>
  </si>
  <si>
    <t>CZ00278238</t>
  </si>
  <si>
    <t>Uchazeč:</t>
  </si>
  <si>
    <t>Vyplň údaj</t>
  </si>
  <si>
    <t>Projektant:</t>
  </si>
  <si>
    <t>14561859</t>
  </si>
  <si>
    <t>Ing. Novotný, Vodohospod. kancelář Trutnov</t>
  </si>
  <si>
    <t>CZ5906260701</t>
  </si>
  <si>
    <t>True</t>
  </si>
  <si>
    <t>Zpracovatel:</t>
  </si>
  <si>
    <t>Lenka Benešová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</si>
  <si>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</si>
  <si>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</si>
  <si>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</si>
  <si>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</si>
  <si>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</si>
  <si>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</si>
  <si>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</si>
  <si>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</si>
  <si>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</si>
  <si>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</si>
  <si>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</si>
  <si>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</si>
  <si>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</si>
  <si>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</si>
  <si>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</si>
  <si>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</si>
  <si>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</si>
  <si>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</si>
  <si>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</si>
  <si>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</si>
  <si>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</si>
  <si>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</si>
  <si>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</si>
  <si>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</si>
  <si>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</si>
  <si>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</si>
  <si>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</si>
  <si>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</si>
  <si>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</si>
  <si>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</si>
  <si>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</si>
  <si>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</si>
  <si>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</si>
  <si>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</si>
  <si>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</si>
  <si>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</si>
  <si>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</si>
  <si>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</si>
  <si>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</si>
  <si>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</si>
  <si>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</si>
  <si>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</si>
  <si>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</si>
  <si>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</si>
  <si>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</si>
  <si>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</si>
  <si>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</t>
  </si>
  <si>
    <t>REKONSTRUKCE VODOJEMU NÁMĚRKA</t>
  </si>
  <si>
    <t>STA</t>
  </si>
  <si>
    <t>{01b730c2-a24a-4d5e-8f33-546153c0c1c1}</t>
  </si>
  <si>
    <t>2</t>
  </si>
  <si>
    <t>KRYCÍ LIST SOUPISU PRACÍ</t>
  </si>
  <si>
    <t>Objekt:</t>
  </si>
  <si>
    <t>1 - REKONSTRUKCE VODOJEMU NÁMĚRKA</t>
  </si>
  <si>
    <t>Ing. Novotný, Vodohospod. kancelář, Trutnov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</si>
  <si>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</si>
  <si>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</si>
  <si>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</si>
  <si>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</si>
  <si>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</si>
  <si>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</si>
  <si>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</si>
  <si>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</si>
  <si>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</si>
  <si>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</si>
  <si>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</si>
  <si>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</si>
  <si>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</si>
  <si>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</si>
  <si>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</si>
  <si>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</si>
  <si>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</si>
  <si>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</si>
  <si>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</si>
  <si>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722 - Zdravotechnika - vnitřní vodovod</t>
  </si>
  <si>
    <t xml:space="preserve">    764 - Konstrukce klempířské</t>
  </si>
  <si>
    <t xml:space="preserve">    767 - Konstrukce zámečnické</t>
  </si>
  <si>
    <t xml:space="preserve">    771 - Podlahy z dlaždic</t>
  </si>
  <si>
    <t xml:space="preserve">    781 - Dokončovací práce - obklady</t>
  </si>
  <si>
    <t xml:space="preserve">    782 - Dokončovací práce - obklady z kamene</t>
  </si>
  <si>
    <t xml:space="preserve">    783 - Dokončovací práce - nátěry</t>
  </si>
  <si>
    <t xml:space="preserve">    784 - Dokončovací práce - malby a tapety</t>
  </si>
  <si>
    <t>M - Práce a dodávky M</t>
  </si>
  <si>
    <t xml:space="preserve">    21-M - Elektromontáže</t>
  </si>
  <si>
    <t>HZS - Hodinové zúčtovací sazby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</si>
  <si>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</si>
  <si>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</si>
  <si>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</si>
  <si>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</si>
  <si>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</si>
  <si>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VRN8 - Přesun stavebních kapacit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</si>
  <si>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</si>
  <si>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</si>
  <si>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</si>
  <si>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</si>
  <si>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</si>
  <si>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</si>
  <si>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</si>
  <si>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</si>
  <si>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</si>
  <si>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</si>
  <si>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</si>
  <si>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</si>
  <si>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</si>
  <si>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</si>
  <si>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</si>
  <si>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</si>
  <si>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</si>
  <si>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</si>
  <si>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112211111</t>
  </si>
  <si>
    <t>Spálení pařezu D do 0,3 m</t>
  </si>
  <si>
    <t>kus</t>
  </si>
  <si>
    <t>CS ÚRS 2024 02</t>
  </si>
  <si>
    <t>4</t>
  </si>
  <si>
    <t>-1914620767</t>
  </si>
  <si>
    <t>VV</t>
  </si>
  <si>
    <t>" počet pařezů odhad "</t>
  </si>
  <si>
    <t>5</t>
  </si>
  <si>
    <t>Součet</t>
  </si>
  <si>
    <t>112211112</t>
  </si>
  <si>
    <t>Spálení pařezu D do 0,5 m</t>
  </si>
  <si>
    <t>1973032392</t>
  </si>
  <si>
    <t>" kusy odhad "</t>
  </si>
  <si>
    <t>3</t>
  </si>
  <si>
    <t>112251101</t>
  </si>
  <si>
    <t>Odstranění pařezů průměru přes 100 do 300 mm</t>
  </si>
  <si>
    <t>-2045988668</t>
  </si>
  <si>
    <t>112251102</t>
  </si>
  <si>
    <t>Odstranění pařezů průměru přes 300 do 500 mm</t>
  </si>
  <si>
    <t>5176971</t>
  </si>
  <si>
    <t>115101201</t>
  </si>
  <si>
    <t>Čerpání vody na dopravní výšku do 10 m průměrný přítok do 500 l/min</t>
  </si>
  <si>
    <t>hod</t>
  </si>
  <si>
    <t>" V případě nutnosti "</t>
  </si>
  <si>
    <t>" Odhad "</t>
  </si>
  <si>
    <t>" 5 dní 8 hodin "</t>
  </si>
  <si>
    <t>5*8</t>
  </si>
  <si>
    <t>6</t>
  </si>
  <si>
    <t>115101301</t>
  </si>
  <si>
    <t>Pohotovost čerpací soupravy pro dopravní výšku do 10 m přítok do 500 l/min</t>
  </si>
  <si>
    <t>den</t>
  </si>
  <si>
    <t>7</t>
  </si>
  <si>
    <t>121151104</t>
  </si>
  <si>
    <t>Sejmutí ornice plochy do 100 m2 tl vrstvy přes 200 do 250 mm strojně</t>
  </si>
  <si>
    <t>m2</t>
  </si>
  <si>
    <t>" Mezi VDJ a AŠ a mezi AŠ a výústí "</t>
  </si>
  <si>
    <t>" Plocha větší, než je vlastní výkopová rýha "</t>
  </si>
  <si>
    <t>(8+14)*3</t>
  </si>
  <si>
    <t>8</t>
  </si>
  <si>
    <t>122351103</t>
  </si>
  <si>
    <t>Odkopávky a prokopávky nezapažené v hornině třídy těžitelnosti II skupiny 4 objem do 100 m3 strojně</t>
  </si>
  <si>
    <t>m3</t>
  </si>
  <si>
    <t>709136511</t>
  </si>
  <si>
    <t>" odkopávka násypu nad VDJ "</t>
  </si>
  <si>
    <t>" pro odhalení stáv. stropní desky VDJ "</t>
  </si>
  <si>
    <t>" kubatura odhad "</t>
  </si>
  <si>
    <t>9*9*0,5</t>
  </si>
  <si>
    <t>9</t>
  </si>
  <si>
    <t>131111333</t>
  </si>
  <si>
    <t>Vrtání jamek pro plotové sloupky D přes 200 do 300 mm ručně s motorovým vrtákem</t>
  </si>
  <si>
    <t>m</t>
  </si>
  <si>
    <t>-621441158</t>
  </si>
  <si>
    <t>0,8*35</t>
  </si>
  <si>
    <t>10</t>
  </si>
  <si>
    <t>131111359</t>
  </si>
  <si>
    <t>Příplatek za vrtání v kamenité nebo kořeny prorostlé půdě</t>
  </si>
  <si>
    <t>-700034525</t>
  </si>
  <si>
    <t>11</t>
  </si>
  <si>
    <t>132354101</t>
  </si>
  <si>
    <t>Hloubení rýh zapažených š do 800 mm v hornině třídy těžitelnosti II skupiny 4 objem do 20 m3 strojně</t>
  </si>
  <si>
    <t>" Rýha mezi výústním objektem a AŠ "</t>
  </si>
  <si>
    <t>" zde povede pouze výústní potrubí "</t>
  </si>
  <si>
    <t>(1,1+1,65)/2*2*0,8</t>
  </si>
  <si>
    <t>(1,65+2,4)/2*2,71*0,8</t>
  </si>
  <si>
    <t>(2,4+2,48)/2*1,47*0,8</t>
  </si>
  <si>
    <t>(2,48+2,23)/2*1,94*0,8</t>
  </si>
  <si>
    <t>Mezisoučet</t>
  </si>
  <si>
    <t>" - kubatura již sejmuté ornice "</t>
  </si>
  <si>
    <t>-(8,12*0,8*0,25)</t>
  </si>
  <si>
    <t>132354203</t>
  </si>
  <si>
    <t>Hloubení zapažených rýh š do 2000 mm v hornině třídy těžitelnosti II skupiny 4 objem do 100 m3</t>
  </si>
  <si>
    <t>" Rýha mezi AŠ a VDJ "</t>
  </si>
  <si>
    <t>" pro 4 nová potrubí a chráničky "</t>
  </si>
  <si>
    <t>(2,19+2,14)/2*2,25*2,15</t>
  </si>
  <si>
    <t>(2,14+2,2)/2*2,2*2,15</t>
  </si>
  <si>
    <t>(2,2+2,78)/2*2,55*2,15</t>
  </si>
  <si>
    <t>(2,78+3,27)/2*2,14*2,15</t>
  </si>
  <si>
    <t>(3,27+4,45)/2*3,16*2,15</t>
  </si>
  <si>
    <t>(4,45+5,14)/2*0,9*2,15</t>
  </si>
  <si>
    <t>-(13,2*2,15*0,25)</t>
  </si>
  <si>
    <t>13</t>
  </si>
  <si>
    <t>139001101</t>
  </si>
  <si>
    <t>Příplatek za ztížení vykopávky v blízkosti podzemního vedení a zařízení</t>
  </si>
  <si>
    <t>2122051297</t>
  </si>
  <si>
    <t>" Ztížené vykopávky u výústního objektu, AŠ "</t>
  </si>
  <si>
    <t>" a VDJ "</t>
  </si>
  <si>
    <t>0,8*1*1,1</t>
  </si>
  <si>
    <t>0,8*1*2,23</t>
  </si>
  <si>
    <t>2,15*1*2,19</t>
  </si>
  <si>
    <t>2,15*1*5,14</t>
  </si>
  <si>
    <t>14</t>
  </si>
  <si>
    <t>151101101</t>
  </si>
  <si>
    <t>Zřízení příložného pažení a rozepření stěn rýh hl do 2 m</t>
  </si>
  <si>
    <t>(1,1+1,65)/2*2*2</t>
  </si>
  <si>
    <t>15</t>
  </si>
  <si>
    <t>151101102</t>
  </si>
  <si>
    <t>Zřízení příložného pažení a rozepření stěn rýh hl přes 2 do 4 m</t>
  </si>
  <si>
    <t>(1,65+2,4)/2*2,71*2</t>
  </si>
  <si>
    <t>(2,4+2,48)/2*1,47*2</t>
  </si>
  <si>
    <t>(2,48+2,23)/2*1,94*2</t>
  </si>
  <si>
    <t>(2,19+2,14)/2*2,25*2</t>
  </si>
  <si>
    <t>(2,14+2,2)/2*2,2*2</t>
  </si>
  <si>
    <t>(2,2+2,78)/2*2,55*2</t>
  </si>
  <si>
    <t>(2,78+3,27)/2*2,14*2</t>
  </si>
  <si>
    <t>(3,27+4,45)/2*3,16*2</t>
  </si>
  <si>
    <t>16</t>
  </si>
  <si>
    <t>151101111</t>
  </si>
  <si>
    <t>Odstranění příložného pažení a rozepření stěn rýh hl do 2 m</t>
  </si>
  <si>
    <t>17</t>
  </si>
  <si>
    <t>151101112</t>
  </si>
  <si>
    <t>Odstranění příložného pažení a rozepření stěn rýh hl přes 2 do 4 m</t>
  </si>
  <si>
    <t>18</t>
  </si>
  <si>
    <t>151811142</t>
  </si>
  <si>
    <t>Osazení pažicího boxu hl výkopu do 6 m š přes 1,2 do 2,5 m</t>
  </si>
  <si>
    <t>20</t>
  </si>
  <si>
    <t>(4,45+5,14)/2*0,9*2</t>
  </si>
  <si>
    <t>19</t>
  </si>
  <si>
    <t>151811242</t>
  </si>
  <si>
    <t>Odstranění pažicího boxu hl výkopu do 6 m š přes 1,2 do 2,5 m</t>
  </si>
  <si>
    <t>22</t>
  </si>
  <si>
    <t>155155111R</t>
  </si>
  <si>
    <t>Rozprostření a urovnání vyvrtané hlíny z jamek pro sloupky oplocení kolem těchto jamek a podél nového plotu</t>
  </si>
  <si>
    <t>soub</t>
  </si>
  <si>
    <t>1189430268</t>
  </si>
  <si>
    <t>162251122</t>
  </si>
  <si>
    <t>Vodorovné přemístění přes 20 do 50 m výkopku/sypaniny z horniny třídy těžitelnosti II skupiny 4 a 5</t>
  </si>
  <si>
    <t>24</t>
  </si>
  <si>
    <t>" Odvoz přebytečného výkopku "</t>
  </si>
  <si>
    <t>" k rozprostření kolem místa stavby "</t>
  </si>
  <si>
    <t>" Přebytek = kubatura lože a obsypu "</t>
  </si>
  <si>
    <t>19,648</t>
  </si>
  <si>
    <t>167151102</t>
  </si>
  <si>
    <t>Nakládání výkopku z hornin třídy těžitelnosti II skupiny 4 a 5 do 100 m3</t>
  </si>
  <si>
    <t>26</t>
  </si>
  <si>
    <t>" Nakládání výkopku ležícího podél rýhy "</t>
  </si>
  <si>
    <t>" část určená ke zpětným zásypům "</t>
  </si>
  <si>
    <t>" část určená k rozprostření kolem stavby "</t>
  </si>
  <si>
    <t>88,204</t>
  </si>
  <si>
    <t>23</t>
  </si>
  <si>
    <t>171151101</t>
  </si>
  <si>
    <t>Hutnění boků násypů pro jakýkoliv sklon a míru zhutnění svahu</t>
  </si>
  <si>
    <t>-1757427306</t>
  </si>
  <si>
    <t>" odhad "</t>
  </si>
  <si>
    <t>200</t>
  </si>
  <si>
    <t>171151131</t>
  </si>
  <si>
    <t>Uložení sypaniny z hornin nesoudržných a soudržných střídavě do násypů zhutněných strojně</t>
  </si>
  <si>
    <t>-717329639</t>
  </si>
  <si>
    <t>" provedení zpětného zasypání stropní desky VDJ "</t>
  </si>
  <si>
    <t>40,5</t>
  </si>
  <si>
    <t>25</t>
  </si>
  <si>
    <t>174151101</t>
  </si>
  <si>
    <t>Zásyp jam, šachet rýh nebo kolem objektů sypaninou se zhutněním</t>
  </si>
  <si>
    <t>28</t>
  </si>
  <si>
    <t>" Zpětný zásyp rýh vykopanou zeminou "</t>
  </si>
  <si>
    <t>" Výkopek celkem "</t>
  </si>
  <si>
    <t>11,49+76,714</t>
  </si>
  <si>
    <t>" - lože a obsyp "</t>
  </si>
  <si>
    <t>-19,648</t>
  </si>
  <si>
    <t>181111131</t>
  </si>
  <si>
    <t>Plošná úprava terénu do 500 m2 zemina skupiny 1 až 4 nerovnosti přes 150 do 200 mm v rovinně a svahu do 1:5</t>
  </si>
  <si>
    <t>30</t>
  </si>
  <si>
    <t>66+65,493</t>
  </si>
  <si>
    <t>9*9</t>
  </si>
  <si>
    <t>27</t>
  </si>
  <si>
    <t>181351004</t>
  </si>
  <si>
    <t>Rozprostření ornice tl vrstvy přes 200 do 250 mm pl do 100 m2 v rovině nebo ve svahu do 1:5 strojně</t>
  </si>
  <si>
    <t>32</t>
  </si>
  <si>
    <t>181351888r</t>
  </si>
  <si>
    <t>Rozprostření přebytečné zeminy z rýhy  tl vrstvy přes 250 do 300 mm pl do 100 m2 v rovině nebo ve svahu do 1:5 strojně</t>
  </si>
  <si>
    <t>34</t>
  </si>
  <si>
    <t>19,648/0,3</t>
  </si>
  <si>
    <t>29</t>
  </si>
  <si>
    <t>181411121</t>
  </si>
  <si>
    <t>Založení lučního trávníku výsevem pl do 1000 m2 v rovině a ve svahu do 1:5</t>
  </si>
  <si>
    <t>36</t>
  </si>
  <si>
    <t>412,493</t>
  </si>
  <si>
    <t>M</t>
  </si>
  <si>
    <t>00572100</t>
  </si>
  <si>
    <t>osivo jetelotráva intenzivní víceletá</t>
  </si>
  <si>
    <t>kg</t>
  </si>
  <si>
    <t>38</t>
  </si>
  <si>
    <t>412,493*0,04 "Přepočtené koeficientem množství</t>
  </si>
  <si>
    <t>31</t>
  </si>
  <si>
    <t>185803211</t>
  </si>
  <si>
    <t>Uválcování trávníku v rovině a svahu do 1:5</t>
  </si>
  <si>
    <t>40</t>
  </si>
  <si>
    <t>" 4x "</t>
  </si>
  <si>
    <t>412,493*4</t>
  </si>
  <si>
    <t>186186001</t>
  </si>
  <si>
    <t>D+M Další konfigurace terénu, svahování, úpravy, uhrabání, vysbírání kamenů, zhutnění, zatravnění, apod. dle požadavku investora</t>
  </si>
  <si>
    <t>1333619207</t>
  </si>
  <si>
    <t>Zakládání</t>
  </si>
  <si>
    <t>33</t>
  </si>
  <si>
    <t>219991113</t>
  </si>
  <si>
    <t>Položení chráničky z plastových trubek DN přes 50 do 100 mm</t>
  </si>
  <si>
    <t>42</t>
  </si>
  <si>
    <t>" dvě plastové chráničky "</t>
  </si>
  <si>
    <t>" 1x kabel. vedení, 1x chlór "</t>
  </si>
  <si>
    <t>34571355</t>
  </si>
  <si>
    <t>trubka ohebná dvouplášťová korugovaná HDPE+LDPE (chránička) D 93/110mm</t>
  </si>
  <si>
    <t>44</t>
  </si>
  <si>
    <t>30*1,05 "Přepočtené koeficientem množství</t>
  </si>
  <si>
    <t>35</t>
  </si>
  <si>
    <t>275313333</t>
  </si>
  <si>
    <t>Dod. + Mtž. základ pod rozvaděč RM1 - komplet</t>
  </si>
  <si>
    <t>2130988863</t>
  </si>
  <si>
    <t>275313811</t>
  </si>
  <si>
    <t>Základové patky z betonu tř. C 25/30</t>
  </si>
  <si>
    <t>-1789792608</t>
  </si>
  <si>
    <t>" betonové patky oplocení "</t>
  </si>
  <si>
    <t>(3,14*0,15*0,15)*0,8*35</t>
  </si>
  <si>
    <t>" + prolev - betonáž do země "</t>
  </si>
  <si>
    <t>1,978*0,1</t>
  </si>
  <si>
    <t>Svislé a kompletní konstrukce</t>
  </si>
  <si>
    <t>37</t>
  </si>
  <si>
    <t>338171123</t>
  </si>
  <si>
    <t>Osazování sloupků a vzpěr plotových ocelových v přes 2 do 2,6 m se zabetonováním</t>
  </si>
  <si>
    <t>-1098189292</t>
  </si>
  <si>
    <t>55342253r</t>
  </si>
  <si>
    <t>sloupek plotový průběžný profil 48 mm pozink. a poplastovaný L=2500 mm zelený včetně čepičky</t>
  </si>
  <si>
    <t>524928437</t>
  </si>
  <si>
    <t>39</t>
  </si>
  <si>
    <t>55342255r</t>
  </si>
  <si>
    <t>sloupek plotový pro uchycení branky profil 48 mm pozink. a poplastovaný L=2500 mm zelený včetně čepičky</t>
  </si>
  <si>
    <t>-305653861</t>
  </si>
  <si>
    <t>55342254r</t>
  </si>
  <si>
    <t>šikmá vzpěra plotová profil 38 mm pozink. a poplastovaná L=2500 mm zelená včetně čepičky</t>
  </si>
  <si>
    <t>130552597</t>
  </si>
  <si>
    <t>41</t>
  </si>
  <si>
    <t>55342202</t>
  </si>
  <si>
    <t>objímka pro uchycení vzpěry na sloupek D 40-50mm - barva zelená</t>
  </si>
  <si>
    <t>1967824113</t>
  </si>
  <si>
    <t>348101220</t>
  </si>
  <si>
    <t>Osazení vrat nebo vrátek k oplocení na ocelové sloupky pl přes 2 do 4 m2</t>
  </si>
  <si>
    <t>1111624607</t>
  </si>
  <si>
    <t>" plotová branka "</t>
  </si>
  <si>
    <t>43</t>
  </si>
  <si>
    <t>55342335</t>
  </si>
  <si>
    <t>branka plotová jednokřídlá Pz s PVC vrstvou 1300x2030mm barva zelená</t>
  </si>
  <si>
    <t>-1971183385</t>
  </si>
  <si>
    <t>" branka komplet š. 1000 mm s panty "</t>
  </si>
  <si>
    <t>" a výpletem z pletiva vč. kování "</t>
  </si>
  <si>
    <t>" a zámku FAB "</t>
  </si>
  <si>
    <t>348401130</t>
  </si>
  <si>
    <t>Montáž oplocení ze strojového pletiva s napínacími dráty v přes 1,6 do 2,0 m</t>
  </si>
  <si>
    <t>344287650</t>
  </si>
  <si>
    <t>45</t>
  </si>
  <si>
    <t>31327515</t>
  </si>
  <si>
    <t>pletivo drátěné plastifikované se čtvercovými oky 55/2,5mm v 2000mm barva zelená</t>
  </si>
  <si>
    <t>-1199692473</t>
  </si>
  <si>
    <t>65*1,05 "Přepočtené koeficientem množství</t>
  </si>
  <si>
    <t>46</t>
  </si>
  <si>
    <t>348401350</t>
  </si>
  <si>
    <t>Rozvinutí, montáž a napnutí napínacího drátu na oplocení</t>
  </si>
  <si>
    <t>-570245011</t>
  </si>
  <si>
    <t>65*3</t>
  </si>
  <si>
    <t>47</t>
  </si>
  <si>
    <t>15619100</t>
  </si>
  <si>
    <t>drát kruhový poplastovaný napínací 2,5/3,5mm</t>
  </si>
  <si>
    <t>660112587</t>
  </si>
  <si>
    <t>195*1,05 "Přepočtené koeficientem množství</t>
  </si>
  <si>
    <t>48</t>
  </si>
  <si>
    <t>348401360</t>
  </si>
  <si>
    <t>Přiháčkování strojového pletiva k napínacímu drátu na oplocení</t>
  </si>
  <si>
    <t>-1850319029</t>
  </si>
  <si>
    <t>49</t>
  </si>
  <si>
    <t>348401777r</t>
  </si>
  <si>
    <t>Napínací strojek Zn+PVC na oplocení ze strojového pletiva</t>
  </si>
  <si>
    <t>-989596335</t>
  </si>
  <si>
    <t>50</t>
  </si>
  <si>
    <t>348401888r</t>
  </si>
  <si>
    <t>D+M Další montážní, spojovací a pomocný materiál pro oplocení dle potřeby</t>
  </si>
  <si>
    <t>-1781068682</t>
  </si>
  <si>
    <t>51</t>
  </si>
  <si>
    <t>349231811</t>
  </si>
  <si>
    <t>Přizdívka ostění s ozubem z cihel tl přes 80 do 150 mm</t>
  </si>
  <si>
    <t>396473907</t>
  </si>
  <si>
    <t>" Pro osazení nových vstupních "</t>
  </si>
  <si>
    <t>" dveří do kapličky "</t>
  </si>
  <si>
    <t>0,1*2,1*2</t>
  </si>
  <si>
    <t>Vodorovné konstrukce</t>
  </si>
  <si>
    <t>52</t>
  </si>
  <si>
    <t>451573111</t>
  </si>
  <si>
    <t>Lože pod potrubí otevřený výkop ze štěrkopísku</t>
  </si>
  <si>
    <t>" Lože a obsyp venkovního potrubí "</t>
  </si>
  <si>
    <t>8,12*0,8*0,38</t>
  </si>
  <si>
    <t>13,2*2,15*0,38</t>
  </si>
  <si>
    <t>" lože a obsyp plastových chrániček "</t>
  </si>
  <si>
    <t>0,4*0,4*21,32</t>
  </si>
  <si>
    <t>(0,4*0,35*21,32)/2*2</t>
  </si>
  <si>
    <t>Komunikace pozemní</t>
  </si>
  <si>
    <t>53</t>
  </si>
  <si>
    <t>596911332r</t>
  </si>
  <si>
    <t>Kladení šlapáků z přírodního místního kamene ve svahu přes 1:5 do 1:2</t>
  </si>
  <si>
    <t>-124607739</t>
  </si>
  <si>
    <t>1*0,4*14</t>
  </si>
  <si>
    <t>54</t>
  </si>
  <si>
    <t>58337444r</t>
  </si>
  <si>
    <t>štěrkopísek a štěrkodrť pod šlapáky</t>
  </si>
  <si>
    <t>t</t>
  </si>
  <si>
    <t>502297250</t>
  </si>
  <si>
    <t>58,3333333333333*0,06 'Přepočtené koeficientem množství</t>
  </si>
  <si>
    <t>55</t>
  </si>
  <si>
    <t>58381888</t>
  </si>
  <si>
    <t>šlapák z přírodního kamene tl. 150 mm -  materiál bude upřesněn - cena odhadní</t>
  </si>
  <si>
    <t>1131237556</t>
  </si>
  <si>
    <t>5,6*1,1 'Přepočtené koeficientem množství</t>
  </si>
  <si>
    <t>Úpravy povrchů, podlahy a osazování výplní</t>
  </si>
  <si>
    <t>56</t>
  </si>
  <si>
    <t>611131121</t>
  </si>
  <si>
    <t>Penetrační disperzní nátěr vnitřních stropů nanášený ručně</t>
  </si>
  <si>
    <t>-1375738092</t>
  </si>
  <si>
    <t>" strop kaplička "</t>
  </si>
  <si>
    <t>1,2*2</t>
  </si>
  <si>
    <t>57</t>
  </si>
  <si>
    <t>611142001</t>
  </si>
  <si>
    <t>Pletivo sklovláknité vnitřních stropů vtlačené do tmelu</t>
  </si>
  <si>
    <t>-403899029</t>
  </si>
  <si>
    <t>1,2</t>
  </si>
  <si>
    <t>58</t>
  </si>
  <si>
    <t>611321131</t>
  </si>
  <si>
    <t>Vápenocementový štuk vnitřních rovných stropů tloušťky do 3 mm</t>
  </si>
  <si>
    <t>1331482885</t>
  </si>
  <si>
    <t>59</t>
  </si>
  <si>
    <t>612131101</t>
  </si>
  <si>
    <t>Cementový postřik vnitřních stěn nanášený celoplošně ručně</t>
  </si>
  <si>
    <t>-1789644232</t>
  </si>
  <si>
    <t>" stěny kapličky "</t>
  </si>
  <si>
    <t>9,046</t>
  </si>
  <si>
    <t>60</t>
  </si>
  <si>
    <t>612131121</t>
  </si>
  <si>
    <t>Penetrační disperzní nátěr vnitřních stěn nanášený ručně</t>
  </si>
  <si>
    <t>-1438190912</t>
  </si>
  <si>
    <t>" 2x "</t>
  </si>
  <si>
    <t>9,046*2</t>
  </si>
  <si>
    <t>61</t>
  </si>
  <si>
    <t>612321121</t>
  </si>
  <si>
    <t>Vápenocementová omítka hladká jednovrstvá vnitřních stěn nanášená ručně</t>
  </si>
  <si>
    <t>592241444</t>
  </si>
  <si>
    <t>" Pod obklady v kapličce "</t>
  </si>
  <si>
    <t>(1,2*2+1*2)*2</t>
  </si>
  <si>
    <t>-(0,9*2)</t>
  </si>
  <si>
    <t>0,16*2*2</t>
  </si>
  <si>
    <t>62</t>
  </si>
  <si>
    <t>612321141</t>
  </si>
  <si>
    <t>Vápenocementová omítka štuková dvouvrstvá vnitřních stěn nanášená ručně</t>
  </si>
  <si>
    <t>-2037991234</t>
  </si>
  <si>
    <t>" Kaplička nad obklady "</t>
  </si>
  <si>
    <t>9,046-7,64</t>
  </si>
  <si>
    <t>63</t>
  </si>
  <si>
    <t>612321191</t>
  </si>
  <si>
    <t>Příplatek k vápenocementové omítce vnitřních stěn za každých dalších 5 mm tloušťky ručně</t>
  </si>
  <si>
    <t>-603659992</t>
  </si>
  <si>
    <t>64</t>
  </si>
  <si>
    <t>619991001</t>
  </si>
  <si>
    <t>Zakrytí podlahy fólií</t>
  </si>
  <si>
    <t>-1731574547</t>
  </si>
  <si>
    <t>1*1,2+0,9*0,16</t>
  </si>
  <si>
    <t>65</t>
  </si>
  <si>
    <t>619991011</t>
  </si>
  <si>
    <t>Obalení samostatných konstrukcí a prvků fólií</t>
  </si>
  <si>
    <t>2114483473</t>
  </si>
  <si>
    <t>0,9*2,1</t>
  </si>
  <si>
    <t>0,7*0,7</t>
  </si>
  <si>
    <t>66</t>
  </si>
  <si>
    <t>619995001</t>
  </si>
  <si>
    <t>Začištění omítek kolem oken, dveří, podlah nebo obkladů</t>
  </si>
  <si>
    <t>-1514429885</t>
  </si>
  <si>
    <t>0,9*2+2,1*4+4,72</t>
  </si>
  <si>
    <t>67</t>
  </si>
  <si>
    <t>619999041</t>
  </si>
  <si>
    <t>Příplatek k úpravám povrchů za provádění prací ve stísněném prostoru</t>
  </si>
  <si>
    <t>-62710967</t>
  </si>
  <si>
    <t>" vnitřní prostor kapličky "</t>
  </si>
  <si>
    <t>9,046+1,2</t>
  </si>
  <si>
    <t>68</t>
  </si>
  <si>
    <t>622131121</t>
  </si>
  <si>
    <t>Penetrační nátěr vnějších stěn nanášený ručně</t>
  </si>
  <si>
    <t>2113448140</t>
  </si>
  <si>
    <t>" Vnější povrch kapličky "</t>
  </si>
  <si>
    <t>20*2</t>
  </si>
  <si>
    <t>69</t>
  </si>
  <si>
    <t>622142001</t>
  </si>
  <si>
    <t>Sklovláknité pletivo vnějších stěn vtlačené do tmelu - pancéřová perlinka</t>
  </si>
  <si>
    <t>-2069495306</t>
  </si>
  <si>
    <t>70</t>
  </si>
  <si>
    <t>622142222</t>
  </si>
  <si>
    <t>Potažení vnějších stěn tmelem</t>
  </si>
  <si>
    <t>2094469759</t>
  </si>
  <si>
    <t>71</t>
  </si>
  <si>
    <t>622211021</t>
  </si>
  <si>
    <t>Montáž kontaktního zateplení vnějších stěn lepením a mechanickým kotvením polystyrénových desek do betonu a zdiva tl přes 80 do 120 mm</t>
  </si>
  <si>
    <t>-1966638531</t>
  </si>
  <si>
    <t>72</t>
  </si>
  <si>
    <t>28376422</t>
  </si>
  <si>
    <t>deska XPS hrana polodrážková a hladký povrch 300kPA λ=0,035 tl 100mm</t>
  </si>
  <si>
    <t>1257479519</t>
  </si>
  <si>
    <t>20*1,05 'Přepočtené koeficientem množství</t>
  </si>
  <si>
    <t>73</t>
  </si>
  <si>
    <t>622251101</t>
  </si>
  <si>
    <t>Příplatek k cenám kontaktního zateplení vnějších stěn za zápustnou montáž a použití tepelněizolačních zátek z polystyrenu</t>
  </si>
  <si>
    <t>1520461628</t>
  </si>
  <si>
    <t>74</t>
  </si>
  <si>
    <t>622251201</t>
  </si>
  <si>
    <t>Příplatek k cenám kontaktního zateplení vnějších stěn za použití disperzní (organické) armovací hmoty stěrkování</t>
  </si>
  <si>
    <t>1774130129</t>
  </si>
  <si>
    <t>75</t>
  </si>
  <si>
    <t>622251209</t>
  </si>
  <si>
    <t>Příplatek k cenám kontaktního zateplení vnějších stěn za použití pancéřového sklovláknitého pletiva</t>
  </si>
  <si>
    <t>1576922243</t>
  </si>
  <si>
    <t>76</t>
  </si>
  <si>
    <t>622325203</t>
  </si>
  <si>
    <t>Oprava vnější vápenocementové štukové omítky složitosti 1 stěn v rozsahu přes 30 do 50 %</t>
  </si>
  <si>
    <t>-518519034</t>
  </si>
  <si>
    <t>77</t>
  </si>
  <si>
    <t>632451457</t>
  </si>
  <si>
    <t>Potěr pískocementový tl přes 40 do 50 mm tř. C 30 běžný</t>
  </si>
  <si>
    <t>-1784529397</t>
  </si>
  <si>
    <t>" beton. mazanina stropní desky VK "</t>
  </si>
  <si>
    <t>" z vnější strany "</t>
  </si>
  <si>
    <t>31,315+10,362</t>
  </si>
  <si>
    <t>78</t>
  </si>
  <si>
    <t>632451491</t>
  </si>
  <si>
    <t>Příplatek k potěrům za přehlazení povrchu</t>
  </si>
  <si>
    <t>1513709416</t>
  </si>
  <si>
    <t>79</t>
  </si>
  <si>
    <t>637211311r</t>
  </si>
  <si>
    <t>Okapový chodník z pískovcových kostek nebo dlaždic</t>
  </si>
  <si>
    <t>-1547692250</t>
  </si>
  <si>
    <t>" do lože z písku nebo štěrkopísku "</t>
  </si>
  <si>
    <t>" cena vč. lože "</t>
  </si>
  <si>
    <t>12*0,5</t>
  </si>
  <si>
    <t>80</t>
  </si>
  <si>
    <t>637311122</t>
  </si>
  <si>
    <t>Okapový chodník z betonových chodníkových obrubníků stojatých lože beton</t>
  </si>
  <si>
    <t>1755657009</t>
  </si>
  <si>
    <t>" kolem kapličky "</t>
  </si>
  <si>
    <t>3,1*2+2,9*2</t>
  </si>
  <si>
    <t>81</t>
  </si>
  <si>
    <t>642944121</t>
  </si>
  <si>
    <t>Osazování ocelových zárubní dodatečné pl do 2,5 m2</t>
  </si>
  <si>
    <t>461332640</t>
  </si>
  <si>
    <t>82</t>
  </si>
  <si>
    <t>55331438</t>
  </si>
  <si>
    <t>zárubeň jednokřídlá ocelová pro dodatečnou montáž tl stěny 110-150mm rozměru 900/1970, 2100mm</t>
  </si>
  <si>
    <t>1519891347</t>
  </si>
  <si>
    <t>Trubní vedení</t>
  </si>
  <si>
    <t>83</t>
  </si>
  <si>
    <t>851241131</t>
  </si>
  <si>
    <t>Montáž potrubí z trub litinových hrdlových s integrovaným těsněním otevřený výkop DN 80</t>
  </si>
  <si>
    <t>8,12+13,2*4</t>
  </si>
  <si>
    <t>84</t>
  </si>
  <si>
    <t>55253000</t>
  </si>
  <si>
    <t>trouba vodovodní litinová hrdlová Pz dl 6m DN 80 - určená pro kontakt s pitnou vodou pro lidskou potřebu</t>
  </si>
  <si>
    <t>74,92*1,01 "Přepočtené koeficientem množství</t>
  </si>
  <si>
    <t>85</t>
  </si>
  <si>
    <t>851241192</t>
  </si>
  <si>
    <t>Příplatek za práci ve štole, uzavřeném prostoru, na potrubí z trub litinových hrdlových DN 80 až 250</t>
  </si>
  <si>
    <t>203447207</t>
  </si>
  <si>
    <t>86</t>
  </si>
  <si>
    <t>857241131</t>
  </si>
  <si>
    <t>Montáž litinových tvarovek jednoosých hrdlových otevřený výkop s integrovaným těsněním DN 80</t>
  </si>
  <si>
    <t>-327163861</t>
  </si>
  <si>
    <t>10+12+1+3</t>
  </si>
  <si>
    <t>87</t>
  </si>
  <si>
    <t>552539r</t>
  </si>
  <si>
    <t>koleno hrdlové z tvárné litiny LT DN 80 jištěný spoj</t>
  </si>
  <si>
    <t>204248429</t>
  </si>
  <si>
    <t>88</t>
  </si>
  <si>
    <t>31951003</t>
  </si>
  <si>
    <t>potrubní spojka jištěná proti posuvu na LT 80 hrdlo-příruba DN 80</t>
  </si>
  <si>
    <t>489710089</t>
  </si>
  <si>
    <t>89</t>
  </si>
  <si>
    <t>55254026</t>
  </si>
  <si>
    <t>koleno přírubové z tvárné litiny LT DN 80-90°</t>
  </si>
  <si>
    <t>176984667</t>
  </si>
  <si>
    <t>90</t>
  </si>
  <si>
    <t>42273r</t>
  </si>
  <si>
    <t>montážní vložka DN 80</t>
  </si>
  <si>
    <t>-967187156</t>
  </si>
  <si>
    <t>91</t>
  </si>
  <si>
    <t>857241192</t>
  </si>
  <si>
    <t>Příplatek za práci ve štole, v uzavřeném prostoru při montáži litinových tvarovek jednoosých hrdlových DN 80 až 250</t>
  </si>
  <si>
    <t>66580971</t>
  </si>
  <si>
    <t>92</t>
  </si>
  <si>
    <t>857244122</t>
  </si>
  <si>
    <t>Montáž litinových tvarovek odbočných přírubových otevřený výkop DN 80</t>
  </si>
  <si>
    <t>-1239607729</t>
  </si>
  <si>
    <t>93</t>
  </si>
  <si>
    <t>55253510</t>
  </si>
  <si>
    <t>tvarovka přírubová litinová vodovodní s přírubovou odbočkou PN10/40 T-kus DN 80/80</t>
  </si>
  <si>
    <t>-251956677</t>
  </si>
  <si>
    <t>94</t>
  </si>
  <si>
    <t>857244192</t>
  </si>
  <si>
    <t>Příplatek za práci ve štole při montáži litinových tvarovek odbočných přírubových DN 80 až 250</t>
  </si>
  <si>
    <t>349235717</t>
  </si>
  <si>
    <t>95</t>
  </si>
  <si>
    <t>891181295</t>
  </si>
  <si>
    <t>Příplatek za montáž šoupátek v objektech DN 40 až 1200</t>
  </si>
  <si>
    <t>-22257158</t>
  </si>
  <si>
    <t>96</t>
  </si>
  <si>
    <t>891211222</t>
  </si>
  <si>
    <t>Montáž vodovodních šoupátek s ručním kolečkem v šachtách DN 50</t>
  </si>
  <si>
    <t>393672330</t>
  </si>
  <si>
    <t>97</t>
  </si>
  <si>
    <t>42221444r</t>
  </si>
  <si>
    <t>vzdušník DN 50</t>
  </si>
  <si>
    <t>-1421494387</t>
  </si>
  <si>
    <t>98</t>
  </si>
  <si>
    <t>891241222</t>
  </si>
  <si>
    <t>Montáž vodovodních šoupátek s ručním kolečkem v šachtách DN 80</t>
  </si>
  <si>
    <t>-1099436952</t>
  </si>
  <si>
    <t>99</t>
  </si>
  <si>
    <t>42221116</t>
  </si>
  <si>
    <t>šoupátko s přírubami voda DN 80 PN16</t>
  </si>
  <si>
    <t>2047949138</t>
  </si>
  <si>
    <t>100</t>
  </si>
  <si>
    <t>42210101</t>
  </si>
  <si>
    <t>kolo ruční pro DN 65-80 D 175mm</t>
  </si>
  <si>
    <t>1323447136</t>
  </si>
  <si>
    <t>101</t>
  </si>
  <si>
    <t>891245111</t>
  </si>
  <si>
    <t>Montáž koncových klapek DN 80 ( žabí klapka)</t>
  </si>
  <si>
    <t>325511650</t>
  </si>
  <si>
    <t>102</t>
  </si>
  <si>
    <t>42283017</t>
  </si>
  <si>
    <t>klapka koncová žabí DN 80</t>
  </si>
  <si>
    <t>1945475444</t>
  </si>
  <si>
    <t>103</t>
  </si>
  <si>
    <t>891246331</t>
  </si>
  <si>
    <t>Montáž vtokových košů v objektech DN 80</t>
  </si>
  <si>
    <t>-1654833677</t>
  </si>
  <si>
    <t>104</t>
  </si>
  <si>
    <t>42692302</t>
  </si>
  <si>
    <t>koš vtokový přírubový nerezový DN 80</t>
  </si>
  <si>
    <t>-584109971</t>
  </si>
  <si>
    <t>105</t>
  </si>
  <si>
    <t>891249111</t>
  </si>
  <si>
    <t>Montáž navrtávacích pasů vč. uzávěrů na potrubí z jakýchkoli trub DN 80</t>
  </si>
  <si>
    <t>-1565152039</t>
  </si>
  <si>
    <t>106</t>
  </si>
  <si>
    <t>42273447r</t>
  </si>
  <si>
    <t>navrtávací pas DN 80 + uzávěr</t>
  </si>
  <si>
    <t>-1861657224</t>
  </si>
  <si>
    <t>107</t>
  </si>
  <si>
    <t>891279999r</t>
  </si>
  <si>
    <t>Dod. + Mtž. Dávkovací stanice chlóru (chlorátor. sada) + potrubí + armatury + dávkovací čerpadlo</t>
  </si>
  <si>
    <t>sada</t>
  </si>
  <si>
    <t>-1015565337</t>
  </si>
  <si>
    <t>108</t>
  </si>
  <si>
    <t>891280999r</t>
  </si>
  <si>
    <t>Dod. + Mtž. WAGA spojka DN 80</t>
  </si>
  <si>
    <t>1056230427</t>
  </si>
  <si>
    <t>109</t>
  </si>
  <si>
    <t>892241111</t>
  </si>
  <si>
    <t>Tlaková zkouška vodou potrubí DN do 80</t>
  </si>
  <si>
    <t>60,92+14</t>
  </si>
  <si>
    <t>110</t>
  </si>
  <si>
    <t>892273122</t>
  </si>
  <si>
    <t>Proplach a dezinfekce vodovodního potrubí DN od 80 do 125</t>
  </si>
  <si>
    <t>111</t>
  </si>
  <si>
    <t>892372111</t>
  </si>
  <si>
    <t>Zabezpečení konců potrubí DN do 300 při tlakových zkouškách vodou</t>
  </si>
  <si>
    <t>112</t>
  </si>
  <si>
    <t>899104112</t>
  </si>
  <si>
    <t>Osazení poklopů litinových, ocelových nebo železobetonových včetně rámů pro třídu zatížení D400, E600</t>
  </si>
  <si>
    <t>-1385619001</t>
  </si>
  <si>
    <t>" Nový poklop AŠ "</t>
  </si>
  <si>
    <t>" Nový poklop nad vodní komorou "</t>
  </si>
  <si>
    <t>113</t>
  </si>
  <si>
    <t>552444666</t>
  </si>
  <si>
    <t>poklop šachtový vstupní nerezový s panty vč. rámu 600x600 mm na vstupním komínu do AŠ</t>
  </si>
  <si>
    <t>1065882146</t>
  </si>
  <si>
    <t>114</t>
  </si>
  <si>
    <t>552444777</t>
  </si>
  <si>
    <t>nerezový poklop 700/700 mm s rámem, vodotěsný, při otevření poklopu se zajištěním proti samovolnému zavření, pochozí, zateplený</t>
  </si>
  <si>
    <t>1639419827</t>
  </si>
  <si>
    <t>115</t>
  </si>
  <si>
    <t>899104211</t>
  </si>
  <si>
    <t>Demontáž poklopů litinových nebo ocelových včetně rámů hmotnosti přes 150 kg</t>
  </si>
  <si>
    <t>848788904</t>
  </si>
  <si>
    <t>" AŠ "</t>
  </si>
  <si>
    <t>116</t>
  </si>
  <si>
    <t>899713111</t>
  </si>
  <si>
    <t>Orientační tabulky na sloupku betonovém nebo ocelovém</t>
  </si>
  <si>
    <t>578854021</t>
  </si>
  <si>
    <t>" Dod. + MTž. orientační sloupek "</t>
  </si>
  <si>
    <t>" u výústního objektu "</t>
  </si>
  <si>
    <t>" vč. betonové patky "</t>
  </si>
  <si>
    <t>117</t>
  </si>
  <si>
    <t>899721111</t>
  </si>
  <si>
    <t>Signalizační vodič DN do 150 mm na potrubí</t>
  </si>
  <si>
    <t>" nad potrubím mezi výústí a AŠ "</t>
  </si>
  <si>
    <t>8,12</t>
  </si>
  <si>
    <t>" nad potrubími mezi AŠ a VDJ "</t>
  </si>
  <si>
    <t>13,2*4</t>
  </si>
  <si>
    <t>118</t>
  </si>
  <si>
    <t>899722114</t>
  </si>
  <si>
    <t>Krytí potrubí z plastů výstražnou fólií z PVC přes 34 do 40 cm</t>
  </si>
  <si>
    <t>" fólie nad obsypem chrániček "</t>
  </si>
  <si>
    <t>21,32</t>
  </si>
  <si>
    <t>119</t>
  </si>
  <si>
    <t>899999900r</t>
  </si>
  <si>
    <t>Demontáže a likvidace starých PE a jiných venkovních potrubí propojujících výústní objekt, AŠ a VDJ, vč. armatur a veškerých dalších součástí</t>
  </si>
  <si>
    <t>120</t>
  </si>
  <si>
    <t>899999901r</t>
  </si>
  <si>
    <t>Demontáže a likvidace stávajícího vystrojení AŠ vč. žebříku</t>
  </si>
  <si>
    <t>1065626953</t>
  </si>
  <si>
    <t>121</t>
  </si>
  <si>
    <t>900900001r</t>
  </si>
  <si>
    <t>Dod. + Mtž. Nové odvětrání vodní komory DN 100, nerezové potrubí s kolenem dolů, síťka, mřížka, filtr</t>
  </si>
  <si>
    <t>1881580587</t>
  </si>
  <si>
    <t>122</t>
  </si>
  <si>
    <t>900900022r</t>
  </si>
  <si>
    <t>Dod. + Mtž. Další nutné armatury, tvarovky, spojovací a montážní materiál dle potřeby</t>
  </si>
  <si>
    <t>-1404638557</t>
  </si>
  <si>
    <t>Ostatní konstrukce a práce, bourání</t>
  </si>
  <si>
    <t>123</t>
  </si>
  <si>
    <t>919726122</t>
  </si>
  <si>
    <t>Geotextilie pro ochranu, separaci a filtraci netkaná měrná hm přes 200 do 300 g/m2</t>
  </si>
  <si>
    <t>-1768736103</t>
  </si>
  <si>
    <t>" mezi beton. mazaninou a zásypem nad stropní "</t>
  </si>
  <si>
    <t>" deskou VK "</t>
  </si>
  <si>
    <t>124</t>
  </si>
  <si>
    <t>933901111</t>
  </si>
  <si>
    <t>Provedení zkoušky vodotěsnosti nádrže do 1000 m3</t>
  </si>
  <si>
    <t>-423881534</t>
  </si>
  <si>
    <t>" VDJ "</t>
  </si>
  <si>
    <t>113,04</t>
  </si>
  <si>
    <t>2,1*1,5*2,1</t>
  </si>
  <si>
    <t>125</t>
  </si>
  <si>
    <t>08211321</t>
  </si>
  <si>
    <t>voda pitná pro ostatní odběratele</t>
  </si>
  <si>
    <t>-2073865344</t>
  </si>
  <si>
    <t>126</t>
  </si>
  <si>
    <t>933901311</t>
  </si>
  <si>
    <t>Naplnění a vyprázdnění nádrže pro propláchnutí do 1000 m3</t>
  </si>
  <si>
    <t>-1552364822</t>
  </si>
  <si>
    <t>127</t>
  </si>
  <si>
    <t>936311111</t>
  </si>
  <si>
    <t>Zabetonování potrubí ve vynechaných otvorech z betonu se zvýšenými nároky C 25/30 pl otvoru 0,25 m2</t>
  </si>
  <si>
    <t>-1975476678</t>
  </si>
  <si>
    <t>" zabetonování starých prostupů "</t>
  </si>
  <si>
    <t>" a obetonování kolem nových, nebo zvětšených "</t>
  </si>
  <si>
    <t>" prostupů "</t>
  </si>
  <si>
    <t>1,5</t>
  </si>
  <si>
    <t>128</t>
  </si>
  <si>
    <t>938901411</t>
  </si>
  <si>
    <t>Dezinfekce nádrže roztokem chlornanu sodného</t>
  </si>
  <si>
    <t>-738921441</t>
  </si>
  <si>
    <t>129</t>
  </si>
  <si>
    <t>941111131</t>
  </si>
  <si>
    <t>Montáž lešení řadového trubkového lehkého s podlahami zatížení do 200 kg/m2 š od 1,2 do 1,5 m v do 10 m</t>
  </si>
  <si>
    <t>-1148670130</t>
  </si>
  <si>
    <t>" Venkovní, kolem kapličky "</t>
  </si>
  <si>
    <t>(2,1+1,5*2+1,85+1,5*2+2,1+1,5*2+1,85+1,5*2)*2,7</t>
  </si>
  <si>
    <t>130</t>
  </si>
  <si>
    <t>941111231</t>
  </si>
  <si>
    <t>Příplatek k lešení řadovému trubkovému lehkému s podlahami do 200 kg/m2 š od 1,2 do 1,5 m v do 10 m za každý den použití</t>
  </si>
  <si>
    <t>1333515982</t>
  </si>
  <si>
    <t>53,73*60</t>
  </si>
  <si>
    <t>131</t>
  </si>
  <si>
    <t>941111831</t>
  </si>
  <si>
    <t>Demontáž lešení řadového trubkového lehkého s podlahami zatížení do 200 kg/m2 š od 1,2 do 1,5 m v do 10 m</t>
  </si>
  <si>
    <t>232813855</t>
  </si>
  <si>
    <t>132</t>
  </si>
  <si>
    <t>943211111</t>
  </si>
  <si>
    <t>Montáž lešení prostorového rámového lehkého s podlahami zatížení do 200 kg/m2 v do 10 m</t>
  </si>
  <si>
    <t>-1564439110</t>
  </si>
  <si>
    <t>" Uvnitř VDJ "</t>
  </si>
  <si>
    <t>133</t>
  </si>
  <si>
    <t>943211211</t>
  </si>
  <si>
    <t>Příplatek k lešení prostorovému rámovému lehkému s podlahami do 200 kg/m2 v do 10 m za každý den použití</t>
  </si>
  <si>
    <t>1503370115</t>
  </si>
  <si>
    <t>" Odhad 30. dní "</t>
  </si>
  <si>
    <t>113,04*30</t>
  </si>
  <si>
    <t>134</t>
  </si>
  <si>
    <t>943211811</t>
  </si>
  <si>
    <t>Demontáž lešení prostorového rámového lehkého s podlahami zatížení do 200 kg/m2 v do 10 m</t>
  </si>
  <si>
    <t>832307371</t>
  </si>
  <si>
    <t>135</t>
  </si>
  <si>
    <t>949101111</t>
  </si>
  <si>
    <t>Lešení pomocné pro objekty pozemních staveb s lešeňovou podlahou v do 1,9 m zatížení do 150 kg/m2</t>
  </si>
  <si>
    <t>-645010153</t>
  </si>
  <si>
    <t>" uvnitř kapličky "</t>
  </si>
  <si>
    <t>2,88</t>
  </si>
  <si>
    <t>136</t>
  </si>
  <si>
    <t>952901411</t>
  </si>
  <si>
    <t>Vyčištění ostatních objektů (kanálů, zásobníků, kůlen) při jakékoliv výšce podlaží</t>
  </si>
  <si>
    <t>1513743960</t>
  </si>
  <si>
    <t>" kaplička nad VDJ "</t>
  </si>
  <si>
    <t>1,8*1,6</t>
  </si>
  <si>
    <t>137</t>
  </si>
  <si>
    <t>952902121</t>
  </si>
  <si>
    <t>Čištění budov zametení drsných podlah</t>
  </si>
  <si>
    <t>1281365195</t>
  </si>
  <si>
    <t>" zametení stropní desky VK "</t>
  </si>
  <si>
    <t>31,315*2</t>
  </si>
  <si>
    <t>138</t>
  </si>
  <si>
    <t>952903112</t>
  </si>
  <si>
    <t>Vyčištění objektů ČOV, nádrží, žlabů a kanálů při v do 3,5 m</t>
  </si>
  <si>
    <t>2098503006</t>
  </si>
  <si>
    <t>2,1*1,5</t>
  </si>
  <si>
    <t>28,26</t>
  </si>
  <si>
    <t>139</t>
  </si>
  <si>
    <t>952903119</t>
  </si>
  <si>
    <t>Příplatek za vyčištění prostor v přes 3,5 m čištění objektů ČOV, nádrží, žlabů a kanálů</t>
  </si>
  <si>
    <t>-442986069</t>
  </si>
  <si>
    <t>140</t>
  </si>
  <si>
    <t>953966121r</t>
  </si>
  <si>
    <t xml:space="preserve">Montáž ochranného madla  na stěnu pomocí hmoždinek </t>
  </si>
  <si>
    <t>1488280457</t>
  </si>
  <si>
    <t>141</t>
  </si>
  <si>
    <t>55343555r</t>
  </si>
  <si>
    <t>madlo nerezové materiál 1.4404</t>
  </si>
  <si>
    <t>1956440746</t>
  </si>
  <si>
    <t>2,4*1,1 'Přepočtené koeficientem množství</t>
  </si>
  <si>
    <t>142</t>
  </si>
  <si>
    <t>955955001</t>
  </si>
  <si>
    <t>D+M Výstražné tabulky "Vodní zdroj - pásmo hygienické ochrany I. stupně" a "Nepovolaným vstup zakázán" na oplocení VDJ</t>
  </si>
  <si>
    <t>1016747374</t>
  </si>
  <si>
    <t>143</t>
  </si>
  <si>
    <t>955966977r</t>
  </si>
  <si>
    <t>Demontáž původního vystrojení VDJ a odvoz na místo, které určí investor, nebo provozovatel</t>
  </si>
  <si>
    <t>950906040</t>
  </si>
  <si>
    <t>" Demontované vystrojení bude buď odvezeno "</t>
  </si>
  <si>
    <t>" do sběrných surovin, nebo uloženo na místo "</t>
  </si>
  <si>
    <t>" které určí investor, či provozovatel. "</t>
  </si>
  <si>
    <t>" Cena zahrnuje i demontáž původních žebříků,"</t>
  </si>
  <si>
    <t>" madel a dalších kotevních prvků "</t>
  </si>
  <si>
    <t xml:space="preserve">" včetně likvidace zbytků žebříků, výstroje a opadaného " </t>
  </si>
  <si>
    <t>" betonu stropu ležícího na dně vodní komory "</t>
  </si>
  <si>
    <t>144</t>
  </si>
  <si>
    <t>965043341</t>
  </si>
  <si>
    <t>Bourání podkladů pod dlažby betonových s potěrem nebo teracem tl do 100 mm pl přes 4 m2</t>
  </si>
  <si>
    <t>1661317419</t>
  </si>
  <si>
    <t>" Odstranění beton. mazaniny stropu "</t>
  </si>
  <si>
    <t>" vodní komory z vnější strany "</t>
  </si>
  <si>
    <t>(3,14*3,3*3,3)*0,1</t>
  </si>
  <si>
    <t>" - kaplička "</t>
  </si>
  <si>
    <t>-(1,8*1,6)*0,1</t>
  </si>
  <si>
    <t>145</t>
  </si>
  <si>
    <t>968072455</t>
  </si>
  <si>
    <t>Vybourání kovových dveřních zárubní pl do 2 m2</t>
  </si>
  <si>
    <t>-703642586</t>
  </si>
  <si>
    <t>" zárubeň do kapličky "</t>
  </si>
  <si>
    <t>" 2 ocelové rámy "</t>
  </si>
  <si>
    <t>0,9*2*2</t>
  </si>
  <si>
    <t>146</t>
  </si>
  <si>
    <t>976074131</t>
  </si>
  <si>
    <t>Vybourání kotevních želez ze zdiva cihelného na MC</t>
  </si>
  <si>
    <t>-2131851624</t>
  </si>
  <si>
    <t>147</t>
  </si>
  <si>
    <t>976075211</t>
  </si>
  <si>
    <t>Vybourání ocelových konzol hmotnosti do 20 kg</t>
  </si>
  <si>
    <t>213919710</t>
  </si>
  <si>
    <t>0,3</t>
  </si>
  <si>
    <t>148</t>
  </si>
  <si>
    <t>976082131</t>
  </si>
  <si>
    <t>Vybourání objímek, držáků nebo věšáků ze zdiva cihelného</t>
  </si>
  <si>
    <t>-805941801</t>
  </si>
  <si>
    <t>149</t>
  </si>
  <si>
    <t>976082141</t>
  </si>
  <si>
    <t>Vybourání objímek, držáků nebo věšáků ze zdiva betonového</t>
  </si>
  <si>
    <t>1114961220</t>
  </si>
  <si>
    <t>150</t>
  </si>
  <si>
    <t>977151121</t>
  </si>
  <si>
    <t>Jádrové vrty diamantovými korunkami do stavebních materiálů D přes 110 do 120 mm</t>
  </si>
  <si>
    <t>-1303090698</t>
  </si>
  <si>
    <t>" Zvětšení původních prostupů potrubí "</t>
  </si>
  <si>
    <t>" převrtání  a vrtání nových prostupů "</t>
  </si>
  <si>
    <t>11*0,3</t>
  </si>
  <si>
    <t>7*0,3</t>
  </si>
  <si>
    <t>151</t>
  </si>
  <si>
    <t>977151125</t>
  </si>
  <si>
    <t>Jádrové vrty diamantovými korunkami do stavebních materiálů D přes 180 do 200 mm</t>
  </si>
  <si>
    <t>668887386</t>
  </si>
  <si>
    <t>" nové vrty do stropu VK "</t>
  </si>
  <si>
    <t>" pro odvětrání "</t>
  </si>
  <si>
    <t>0,3*2</t>
  </si>
  <si>
    <t>152</t>
  </si>
  <si>
    <t>977151333</t>
  </si>
  <si>
    <t>D+M Dotěsnění (domazání) spár a nerovností v jádrových vrtech - může se zde nacházet nesourodý materiál (cihly, dřevo apod.)</t>
  </si>
  <si>
    <t>408379329</t>
  </si>
  <si>
    <t>153</t>
  </si>
  <si>
    <t>978011191</t>
  </si>
  <si>
    <t>Otlučení (osekání) vnitřní vápenné nebo vápenocementové omítky stropů v rozsahu přes 50 do 100 %</t>
  </si>
  <si>
    <t>-1468016234</t>
  </si>
  <si>
    <t>" Strop kapličky "</t>
  </si>
  <si>
    <t>1,2*1</t>
  </si>
  <si>
    <t>154</t>
  </si>
  <si>
    <t>978013191</t>
  </si>
  <si>
    <t>Otlučení (osekání) vnitřní vápenné nebo vápenocementové omítky stěn v rozsahu přes 50 do 100 %</t>
  </si>
  <si>
    <t>1344521484</t>
  </si>
  <si>
    <t>" Stěny kapličky "</t>
  </si>
  <si>
    <t>(1,2*2+1*2)*2,3</t>
  </si>
  <si>
    <t>-(0,9*2,1)</t>
  </si>
  <si>
    <t>(0,9+2,1*2)*0,16</t>
  </si>
  <si>
    <t>155</t>
  </si>
  <si>
    <t>978015361</t>
  </si>
  <si>
    <t>Otlučení (osekání) vnější vápenné nebo vápenocementové omítky stupně členitosti 1 a 2 v rozsahu přes 40 do 50 %</t>
  </si>
  <si>
    <t>-147360451</t>
  </si>
  <si>
    <t>156</t>
  </si>
  <si>
    <t>978023411</t>
  </si>
  <si>
    <t>Vyškrabání spár zdiva cihelného mimo komínového</t>
  </si>
  <si>
    <t>1481587260</t>
  </si>
  <si>
    <t>157</t>
  </si>
  <si>
    <t>985131111</t>
  </si>
  <si>
    <t>Očištění ploch stěn, rubu kleneb a podlah tlakovou vodou</t>
  </si>
  <si>
    <t>431344645</t>
  </si>
  <si>
    <t>" Vnitřní prostor AŠ "</t>
  </si>
  <si>
    <t>" stěny a podlaha "</t>
  </si>
  <si>
    <t>(2,1*2+1,5*2)*2,1</t>
  </si>
  <si>
    <t>(0,4*4)*0,15</t>
  </si>
  <si>
    <t>(0,6*4)*0,85</t>
  </si>
  <si>
    <t>" vstupní komín z venkovní strany "</t>
  </si>
  <si>
    <t>(1,2*4)*0,6</t>
  </si>
  <si>
    <t>1,2*1,2</t>
  </si>
  <si>
    <t>-(0,6*0,6)</t>
  </si>
  <si>
    <t>(2*3,14*3)*4</t>
  </si>
  <si>
    <t>(3,14*3*3)</t>
  </si>
  <si>
    <t>0,7*0,2*6</t>
  </si>
  <si>
    <t>" strop VK z vnější strany "</t>
  </si>
  <si>
    <t>158</t>
  </si>
  <si>
    <t>985131311</t>
  </si>
  <si>
    <t>Ruční dočištění ploch stěn, rubu kleneb a podlah ocelových kartáči</t>
  </si>
  <si>
    <t>226501462</t>
  </si>
  <si>
    <t>" VDJ - ruční nebo rotační kartáče "</t>
  </si>
  <si>
    <t>104,46</t>
  </si>
  <si>
    <t>159</t>
  </si>
  <si>
    <t>985132111</t>
  </si>
  <si>
    <t>Očištění ploch líce kleneb a podhledů tlakovou vodou</t>
  </si>
  <si>
    <t>1707488448</t>
  </si>
  <si>
    <t>" AŠ - strop "</t>
  </si>
  <si>
    <t>" VDJ strop "</t>
  </si>
  <si>
    <t>3,14*3*3</t>
  </si>
  <si>
    <t>(0,7*4)*0,3</t>
  </si>
  <si>
    <t>-(0,7*0,7)</t>
  </si>
  <si>
    <t>" kaplička strop "</t>
  </si>
  <si>
    <t>160</t>
  </si>
  <si>
    <t>985132311</t>
  </si>
  <si>
    <t>Ruční dočištění ploch líce kleneb a podhledů ocelových kartáči</t>
  </si>
  <si>
    <t>-499201066</t>
  </si>
  <si>
    <t>2,78</t>
  </si>
  <si>
    <t>" Vodní komora VDJ "</t>
  </si>
  <si>
    <t>" Ruční nebo rotační kartáč "</t>
  </si>
  <si>
    <t>28,61</t>
  </si>
  <si>
    <t>" Kaplička strop "</t>
  </si>
  <si>
    <t>161</t>
  </si>
  <si>
    <t>985139111</t>
  </si>
  <si>
    <t>Příplatek k očištění ploch za práci ve stísněném prostoru</t>
  </si>
  <si>
    <t>405303144</t>
  </si>
  <si>
    <t>2,1*1,5*2</t>
  </si>
  <si>
    <t>162</t>
  </si>
  <si>
    <t>985139112</t>
  </si>
  <si>
    <t>Příplatek k očištění ploch za plochu do 10 m2 jednotlivě</t>
  </si>
  <si>
    <t>617114526</t>
  </si>
  <si>
    <t>163</t>
  </si>
  <si>
    <t>985311112</t>
  </si>
  <si>
    <t>Reprofilace stěn cementovou sanační maltou tl přes 10 do 20 mm</t>
  </si>
  <si>
    <t>1745123678</t>
  </si>
  <si>
    <t>" stěny "</t>
  </si>
  <si>
    <t>164</t>
  </si>
  <si>
    <t>985311212</t>
  </si>
  <si>
    <t>Reprofilace líce kleneb a podhledů cementovou sanační maltou tl přes 10 do 20 mm</t>
  </si>
  <si>
    <t>1148917744</t>
  </si>
  <si>
    <t>" podhled "</t>
  </si>
  <si>
    <t>" Podhled VDJ "</t>
  </si>
  <si>
    <t>" Strop kaplička "</t>
  </si>
  <si>
    <t>165</t>
  </si>
  <si>
    <t>985311312</t>
  </si>
  <si>
    <t>Reprofilace rubu kleneb a podlah cementovou sanační maltou tl přes 10 do 20 mm</t>
  </si>
  <si>
    <t>-1754297009</t>
  </si>
  <si>
    <t>" podlaha "</t>
  </si>
  <si>
    <t>166</t>
  </si>
  <si>
    <t>985311911</t>
  </si>
  <si>
    <t>Příplatek při reprofilaci sanační maltou za práci ve stísněném prostoru</t>
  </si>
  <si>
    <t>-188891494</t>
  </si>
  <si>
    <t>" AŠ - vnitřní prostor "</t>
  </si>
  <si>
    <t>23,34</t>
  </si>
  <si>
    <t>167</t>
  </si>
  <si>
    <t>985311912</t>
  </si>
  <si>
    <t>Příplatek při reprofilaci sanační maltou za plochu do 10 m2 jednotlivě</t>
  </si>
  <si>
    <t>1678818763</t>
  </si>
  <si>
    <t>27,3+1,2</t>
  </si>
  <si>
    <t>168</t>
  </si>
  <si>
    <t>985312114</t>
  </si>
  <si>
    <t>Stěrka k vyrovnání betonových ploch stěn tl do 5 mm</t>
  </si>
  <si>
    <t>-2137065063</t>
  </si>
  <si>
    <t>21,12</t>
  </si>
  <si>
    <t>169</t>
  </si>
  <si>
    <t>985312124</t>
  </si>
  <si>
    <t>Stěrka k vyrovnání betonových ploch líce kleneb a podhledů tl do 5 mm</t>
  </si>
  <si>
    <t>713555137</t>
  </si>
  <si>
    <t>2,79</t>
  </si>
  <si>
    <t>170</t>
  </si>
  <si>
    <t>985312134</t>
  </si>
  <si>
    <t>Stěrka k vyrovnání betonových ploch rubu kleneb a podlah tl do 5 mm</t>
  </si>
  <si>
    <t>1267125378</t>
  </si>
  <si>
    <t>3,39</t>
  </si>
  <si>
    <t>171</t>
  </si>
  <si>
    <t>985312191</t>
  </si>
  <si>
    <t>Příplatek ke stěrce pro vyrovnání betonových ploch za práci ve stísněném prostoru</t>
  </si>
  <si>
    <t>-1507142117</t>
  </si>
  <si>
    <t>172</t>
  </si>
  <si>
    <t>985312192</t>
  </si>
  <si>
    <t>Příplatek ke stěrce pro vyrovnání betonových ploch za plochu do 10 m2 jednotlivě</t>
  </si>
  <si>
    <t>-2006457303</t>
  </si>
  <si>
    <t>173</t>
  </si>
  <si>
    <t>985321211</t>
  </si>
  <si>
    <t>Ochranný nátěr výztuže na epoxidové bázi stěn, líce kleneb a podhledů  a podlah 1 vrstva tl 1 mm</t>
  </si>
  <si>
    <t>1219966855</t>
  </si>
  <si>
    <t>27,3</t>
  </si>
  <si>
    <t>" VDJ - pouze strop vodní komory "</t>
  </si>
  <si>
    <t>174</t>
  </si>
  <si>
    <t>985321911</t>
  </si>
  <si>
    <t>Příplatek k cenám ochranného nátěru výztuže za práce ve stísněném prostoru</t>
  </si>
  <si>
    <t>1500616121</t>
  </si>
  <si>
    <t>175</t>
  </si>
  <si>
    <t>985321912</t>
  </si>
  <si>
    <t>Příplatek k cenám ochranného nátěru výztuže za plochu do 10 m2 jednotlivě</t>
  </si>
  <si>
    <t>1288239149</t>
  </si>
  <si>
    <t>176</t>
  </si>
  <si>
    <t>985531222r</t>
  </si>
  <si>
    <t>Dod. + Mtž. Oprava výústního objektu - očištění tlak. vodou reprofilace cementovou sanační maltou tl. min. 15 mm</t>
  </si>
  <si>
    <t>2078284190</t>
  </si>
  <si>
    <t>177</t>
  </si>
  <si>
    <t>993111111</t>
  </si>
  <si>
    <t>Dovoz a odvoz lešení řadového do 10 km včetně naložení a složení</t>
  </si>
  <si>
    <t>292803523</t>
  </si>
  <si>
    <t>178</t>
  </si>
  <si>
    <t>993111119</t>
  </si>
  <si>
    <t>Příplatek k ceně dovozu a odvozu lešení řadového ZKD 10 km přes 10 km</t>
  </si>
  <si>
    <t>381962746</t>
  </si>
  <si>
    <t>53,73*5</t>
  </si>
  <si>
    <t>179</t>
  </si>
  <si>
    <t>993121111</t>
  </si>
  <si>
    <t>Dovoz a odvoz lešení prostorového lehkého do 10 km včetně naložení a složení</t>
  </si>
  <si>
    <t>-1193817717</t>
  </si>
  <si>
    <t>180</t>
  </si>
  <si>
    <t>993121119</t>
  </si>
  <si>
    <t>Příplatek k ceně dovozu a odvozu lešení prostorového lehkého ZKD 10 km přes 10 km</t>
  </si>
  <si>
    <t>1352320130</t>
  </si>
  <si>
    <t>113,04*5</t>
  </si>
  <si>
    <t>181</t>
  </si>
  <si>
    <t>999009001</t>
  </si>
  <si>
    <t xml:space="preserve">Vypuštění vodojemu a zajištění náhradního (provizorního) zásobování obyvatelstva pitnou vodou </t>
  </si>
  <si>
    <t>512</t>
  </si>
  <si>
    <t>475398243</t>
  </si>
  <si>
    <t>" Provizorní mobilní zásobní nádrž "</t>
  </si>
  <si>
    <t>" MRAK objemu cca 20 m3 "</t>
  </si>
  <si>
    <t>" Umístění -  3 měsíce "</t>
  </si>
  <si>
    <t>182</t>
  </si>
  <si>
    <t>999009002</t>
  </si>
  <si>
    <t>Doprava nádrže MRAK na místo</t>
  </si>
  <si>
    <t>1298130008</t>
  </si>
  <si>
    <t>183</t>
  </si>
  <si>
    <t>999009003</t>
  </si>
  <si>
    <t>Příprava podkladu pro osazení nádrže MRAK</t>
  </si>
  <si>
    <t>-1043732911</t>
  </si>
  <si>
    <t>184</t>
  </si>
  <si>
    <t>999009004</t>
  </si>
  <si>
    <t>Propojení a signalizace  nádrže MRAK</t>
  </si>
  <si>
    <t>1737749656</t>
  </si>
  <si>
    <t>997</t>
  </si>
  <si>
    <t>Přesun sutě</t>
  </si>
  <si>
    <t>185</t>
  </si>
  <si>
    <t>997013211</t>
  </si>
  <si>
    <t>Vnitrostaveništní doprava suti a vybouraných hmot pro budovy v do 6 m ručně</t>
  </si>
  <si>
    <t>-1006135177</t>
  </si>
  <si>
    <t>186</t>
  </si>
  <si>
    <t>997013501</t>
  </si>
  <si>
    <t>Odvoz suti a vybouraných hmot na skládku nebo meziskládku do 1 km se složením</t>
  </si>
  <si>
    <t>-1729721107</t>
  </si>
  <si>
    <t>187</t>
  </si>
  <si>
    <t>997013509</t>
  </si>
  <si>
    <t>Příplatek k odvozu suti a vybouraných hmot na skládku ZKD 1 km přes 1 km</t>
  </si>
  <si>
    <t>-1975871813</t>
  </si>
  <si>
    <t>9,445*9</t>
  </si>
  <si>
    <t>188</t>
  </si>
  <si>
    <t>997013631</t>
  </si>
  <si>
    <t>Poplatek za uložení na skládce (skládkovné) stavebního odpadu směsného kód odpadu 17 09 04</t>
  </si>
  <si>
    <t>229638246</t>
  </si>
  <si>
    <t>9,445-0,48</t>
  </si>
  <si>
    <t>189</t>
  </si>
  <si>
    <t>997013814</t>
  </si>
  <si>
    <t>Poplatek za uložení na skládce (skládkovné) stavebního odpadu izolací kód odpadu 17 06 04</t>
  </si>
  <si>
    <t>1252830562</t>
  </si>
  <si>
    <t>998</t>
  </si>
  <si>
    <t>Přesun hmot</t>
  </si>
  <si>
    <t>190</t>
  </si>
  <si>
    <t>998142251</t>
  </si>
  <si>
    <t>Přesun hmot pro nádrže, jímky, zásobníky a jámy betonové monolitické v do 25 m</t>
  </si>
  <si>
    <t>-2139540491</t>
  </si>
  <si>
    <t>PSV</t>
  </si>
  <si>
    <t>Práce a dodávky PSV</t>
  </si>
  <si>
    <t>711</t>
  </si>
  <si>
    <t>Izolace proti vodě, vlhkosti a plynům</t>
  </si>
  <si>
    <t>191</t>
  </si>
  <si>
    <t>711111001</t>
  </si>
  <si>
    <t>Provedení izolace proti zemní vlhkosti vodorovné za studena nátěrem penetračním</t>
  </si>
  <si>
    <t>181214065</t>
  </si>
  <si>
    <t>" stropní deska VK z vnější strany "</t>
  </si>
  <si>
    <t>192</t>
  </si>
  <si>
    <t>11163150</t>
  </si>
  <si>
    <t>lak penetrační asfaltový</t>
  </si>
  <si>
    <t>-1683321679</t>
  </si>
  <si>
    <t>62,63*0,0003 'Přepočtené koeficientem množství</t>
  </si>
  <si>
    <t>193</t>
  </si>
  <si>
    <t>711112001</t>
  </si>
  <si>
    <t>Provedení izolace proti zemní vlhkosti svislé za studena nátěrem penetračním</t>
  </si>
  <si>
    <t>-1744654223</t>
  </si>
  <si>
    <t>" obvod kapličky do výše 0,5 m "</t>
  </si>
  <si>
    <t>" Pn 2x "</t>
  </si>
  <si>
    <t>(1,8*2+1,6*2)*0,5*2</t>
  </si>
  <si>
    <t>-(0,9*0,5)*2</t>
  </si>
  <si>
    <t>0,1*0,5*2*2</t>
  </si>
  <si>
    <t>" VK z vnější strany - svisle 0,5 m "</t>
  </si>
  <si>
    <t>10,362*2</t>
  </si>
  <si>
    <t>194</t>
  </si>
  <si>
    <t>-2063832273</t>
  </si>
  <si>
    <t>26,824*0,00034 'Přepočtené koeficientem množství</t>
  </si>
  <si>
    <t>195</t>
  </si>
  <si>
    <t>711141559</t>
  </si>
  <si>
    <t>Provedení izolace proti zemní vlhkosti pásy přitavením vodorovné NAIP</t>
  </si>
  <si>
    <t>-1127865496</t>
  </si>
  <si>
    <t>196</t>
  </si>
  <si>
    <t>62853004</t>
  </si>
  <si>
    <t>pás asfaltový natavitelný modifikovaný SBS s vložkou ze skleněné tkaniny a spalitelnou PE fólií nebo jemnozrnným minerálním posypem na horním povrchu tl 4,0mm</t>
  </si>
  <si>
    <t>-2035749744</t>
  </si>
  <si>
    <t>62,63*1,1 'Přepočtené koeficientem množství</t>
  </si>
  <si>
    <t>197</t>
  </si>
  <si>
    <t>711141821</t>
  </si>
  <si>
    <t>Odstranění izolace proti vodě, vlhkosti a plynům z pásů NAIP přitavených dvouvrstvých z plochy vodorovné</t>
  </si>
  <si>
    <t>-947436191</t>
  </si>
  <si>
    <t>" Odstranění izol. z asf pásů stropu "</t>
  </si>
  <si>
    <t>3,14*3,3*3,3</t>
  </si>
  <si>
    <t>-(1,8*1,6)</t>
  </si>
  <si>
    <t>198</t>
  </si>
  <si>
    <t>711142559</t>
  </si>
  <si>
    <t>Provedení izolace proti zemní vlhkosti pásy přitavením svislé NAIP</t>
  </si>
  <si>
    <t>1126192381</t>
  </si>
  <si>
    <t>199</t>
  </si>
  <si>
    <t>-1599521072</t>
  </si>
  <si>
    <t>26,824*1,221 'Přepočtené koeficientem množství</t>
  </si>
  <si>
    <t>711142821</t>
  </si>
  <si>
    <t>Odstranění izolace proti vodě, vlhkosti a plynům z pásů NAIP přitavených dvouvrstvých z plochy svislé</t>
  </si>
  <si>
    <t>536042190</t>
  </si>
  <si>
    <t>" Odstranění izol. z asf pásů "</t>
  </si>
  <si>
    <t>" svisle 0,5 m po obvodu "</t>
  </si>
  <si>
    <t>(2*3,14*3,3)*0,5</t>
  </si>
  <si>
    <t>201</t>
  </si>
  <si>
    <t>711161273</t>
  </si>
  <si>
    <t>Provedení izolace proti zemní vlhkosti svislé z nopové fólie</t>
  </si>
  <si>
    <t>318046957</t>
  </si>
  <si>
    <t>" obvod kapličky "</t>
  </si>
  <si>
    <t>(1,8*2+1,6*2)*1</t>
  </si>
  <si>
    <t>-(0,9*1)</t>
  </si>
  <si>
    <t>0,1*1*2</t>
  </si>
  <si>
    <t>202</t>
  </si>
  <si>
    <t>28323005</t>
  </si>
  <si>
    <t>fólie profilovaná (nopová) drenážní HDPE s výškou nopů 8mm</t>
  </si>
  <si>
    <t>1323144473</t>
  </si>
  <si>
    <t>6,1*1,221 'Přepočtené koeficientem množství</t>
  </si>
  <si>
    <t>203</t>
  </si>
  <si>
    <t>711161383</t>
  </si>
  <si>
    <t>Izolace proti zemní vlhkosti nopovou fólií ukončení horní lištou</t>
  </si>
  <si>
    <t>1491331602</t>
  </si>
  <si>
    <t>1,8*2+1,6*2+0,1*2</t>
  </si>
  <si>
    <t>-0,9</t>
  </si>
  <si>
    <t>204</t>
  </si>
  <si>
    <t>711199098</t>
  </si>
  <si>
    <t>Příplatek k izolacím proti zemní vlhkosti za plochu do 10 m2 nopovou fólií</t>
  </si>
  <si>
    <t>-70085551</t>
  </si>
  <si>
    <t>205</t>
  </si>
  <si>
    <t>998711311</t>
  </si>
  <si>
    <t>Přesun hmot procentní pro izolace proti vodě, vlhkosti a plynům ruční v objektech v do 6 m</t>
  </si>
  <si>
    <t>%</t>
  </si>
  <si>
    <t>-613249992</t>
  </si>
  <si>
    <t>713</t>
  </si>
  <si>
    <t>Izolace tepelné</t>
  </si>
  <si>
    <t>206</t>
  </si>
  <si>
    <t>713111127</t>
  </si>
  <si>
    <t>Montáž izolace tepelné spodem stropů lepením celoplošně rohoží, pásů, dílců, desek</t>
  </si>
  <si>
    <t>1730006978</t>
  </si>
  <si>
    <t>" strop kapličky "</t>
  </si>
  <si>
    <t>207</t>
  </si>
  <si>
    <t>28376423</t>
  </si>
  <si>
    <t>deska XPS hrana polodrážková a hladký povrch 300kPA λ=0,035 tl 120mm</t>
  </si>
  <si>
    <t>-1964057940</t>
  </si>
  <si>
    <t>208</t>
  </si>
  <si>
    <t>998713311</t>
  </si>
  <si>
    <t>Přesun hmot procentní pro izolace tepelné ruční v objektech v do 6 m</t>
  </si>
  <si>
    <t>1656803868</t>
  </si>
  <si>
    <t>722</t>
  </si>
  <si>
    <t>Zdravotechnika - vnitřní vodovod</t>
  </si>
  <si>
    <t>209</t>
  </si>
  <si>
    <t>722140121</t>
  </si>
  <si>
    <t>Potrubí vodovodní z ušlechtilé oceli spojované lisováním DN 80 - 84/2</t>
  </si>
  <si>
    <t>-1887513517</t>
  </si>
  <si>
    <t>" potrubí nerezové z chrom-niklové oceli "</t>
  </si>
  <si>
    <t>" materiál 1.4301/07 - s atestem pro styk "</t>
  </si>
  <si>
    <t>" s pitnou vodou. Materiál je svařitelný "</t>
  </si>
  <si>
    <t>" + přepad "</t>
  </si>
  <si>
    <t>210</t>
  </si>
  <si>
    <t>722140333r</t>
  </si>
  <si>
    <t>Potrubí vodovodní z ušlechtilé oceli spojované lisováním DN 150</t>
  </si>
  <si>
    <t>-531576937</t>
  </si>
  <si>
    <t>211</t>
  </si>
  <si>
    <t>722219104</t>
  </si>
  <si>
    <t>Montáž armatur vodovodních přírubových DN 80 ostatní typ</t>
  </si>
  <si>
    <t>456414323</t>
  </si>
  <si>
    <t>5+6</t>
  </si>
  <si>
    <t>212</t>
  </si>
  <si>
    <t>34571r</t>
  </si>
  <si>
    <t>koleno nerezové varné DN80-90°</t>
  </si>
  <si>
    <t>-765473073</t>
  </si>
  <si>
    <t>213</t>
  </si>
  <si>
    <t>34572r</t>
  </si>
  <si>
    <t>příruba nerezová varná DN 80</t>
  </si>
  <si>
    <t>-137985808</t>
  </si>
  <si>
    <t>214</t>
  </si>
  <si>
    <t>722219107</t>
  </si>
  <si>
    <t>Montáž armatur vodovodních přírubových DN 150 ostatní typ</t>
  </si>
  <si>
    <t>-659694486</t>
  </si>
  <si>
    <t>215</t>
  </si>
  <si>
    <t>34581</t>
  </si>
  <si>
    <t>koleno nerezové varné DN 150-90°</t>
  </si>
  <si>
    <t>-1852718356</t>
  </si>
  <si>
    <t>216</t>
  </si>
  <si>
    <t>722263102r</t>
  </si>
  <si>
    <t>Dod. + Mtž. Vodoměr DN 80 indukční</t>
  </si>
  <si>
    <t>1156157978</t>
  </si>
  <si>
    <t>217</t>
  </si>
  <si>
    <t>722290215</t>
  </si>
  <si>
    <t>Zkouška těsnosti vodovodního potrubí hrdlového nebo přírubového nerezového DN do 100</t>
  </si>
  <si>
    <t>407283934</t>
  </si>
  <si>
    <t>218</t>
  </si>
  <si>
    <t>722290218</t>
  </si>
  <si>
    <t>Zkouška těsnosti vodovodního potrubí hrdlového nebo přírubového nerezového DN přes 100 do 200</t>
  </si>
  <si>
    <t>-1436694614</t>
  </si>
  <si>
    <t>219</t>
  </si>
  <si>
    <t>722290234</t>
  </si>
  <si>
    <t>Proplach a dezinfekce vodovodního potrubí DN do 80</t>
  </si>
  <si>
    <t>-2127617770</t>
  </si>
  <si>
    <t>220</t>
  </si>
  <si>
    <t>722290237</t>
  </si>
  <si>
    <t>Proplach a dezinfekce vodovodního potrubí DN přes 80 do 200</t>
  </si>
  <si>
    <t>-329659408</t>
  </si>
  <si>
    <t>221</t>
  </si>
  <si>
    <t>722390492</t>
  </si>
  <si>
    <t>Dod.+Mtž. Těsnění, mazivo, nerezové šrouby, podložky, matice, apod. - dle potřeby</t>
  </si>
  <si>
    <t>1870533401</t>
  </si>
  <si>
    <t>222</t>
  </si>
  <si>
    <t>722390493</t>
  </si>
  <si>
    <t>Dod.+Mtž. Objímka nerezová DN 80 s úchyty komplet</t>
  </si>
  <si>
    <t>-986180763</t>
  </si>
  <si>
    <t>223</t>
  </si>
  <si>
    <t>722395561</t>
  </si>
  <si>
    <t>Dod. + Mtž. Prostupový segment DN 100 komplet</t>
  </si>
  <si>
    <t>-204687320</t>
  </si>
  <si>
    <t>224</t>
  </si>
  <si>
    <t>998722311</t>
  </si>
  <si>
    <t>Přesun hmot procentní pro vnitřní vodovod ruční v objektech v do 6 m</t>
  </si>
  <si>
    <t>359773235</t>
  </si>
  <si>
    <t>764</t>
  </si>
  <si>
    <t>Konstrukce klempířské</t>
  </si>
  <si>
    <t>225</t>
  </si>
  <si>
    <t>764121666r</t>
  </si>
  <si>
    <t>Dod. + Mtž. Nové oplechování střechy kapličky v barvě antracit</t>
  </si>
  <si>
    <t>867083119</t>
  </si>
  <si>
    <t>226</t>
  </si>
  <si>
    <t>998764311</t>
  </si>
  <si>
    <t>Přesun hmot procentní pro konstrukce klempířské ruční v objektech v do 6 m</t>
  </si>
  <si>
    <t>-667559690</t>
  </si>
  <si>
    <t>767</t>
  </si>
  <si>
    <t>Konstrukce zámečnické</t>
  </si>
  <si>
    <t>227</t>
  </si>
  <si>
    <t>767-01</t>
  </si>
  <si>
    <t>Dod. + Mtž. Venkovní nerezová větrací žaluzie se sítí proti hmyzu 200x200 mm (vč. odstranění a likvidace původní)</t>
  </si>
  <si>
    <t>-1244513795</t>
  </si>
  <si>
    <t>228</t>
  </si>
  <si>
    <t>767640111</t>
  </si>
  <si>
    <t>Montáž dveří ocelových nebo hliníkových vchodových jednokřídlových bez nadsvětlíku</t>
  </si>
  <si>
    <t>1768545296</t>
  </si>
  <si>
    <t>" Vstupní dveře do kapličky "</t>
  </si>
  <si>
    <t>229</t>
  </si>
  <si>
    <t>55341211</t>
  </si>
  <si>
    <t>dveře jednokřídlé ocelové vchodové plné hladké zateplené 900x2100mm vč. zámku a kování a povrchové úpravy</t>
  </si>
  <si>
    <t>-97836574</t>
  </si>
  <si>
    <t>230</t>
  </si>
  <si>
    <t>767691822</t>
  </si>
  <si>
    <t>Vyvěšení nebo zavěšení kovových křídel dveří do 2 m2</t>
  </si>
  <si>
    <t>-1181708578</t>
  </si>
  <si>
    <t>231</t>
  </si>
  <si>
    <t>767831022</t>
  </si>
  <si>
    <t>Montáž vnitřních kovových žebříků přímých kotvených do betonu</t>
  </si>
  <si>
    <t>-1113987487</t>
  </si>
  <si>
    <t>2,8</t>
  </si>
  <si>
    <t>" Vodní komora "</t>
  </si>
  <si>
    <t>3,5</t>
  </si>
  <si>
    <t>232</t>
  </si>
  <si>
    <t>44983033</t>
  </si>
  <si>
    <t xml:space="preserve">žebřík výstupový jednoduchý přímý z nerezové oceli dl 2,8 m, š. 400 mm,  stupně protiskluzové - AŠ </t>
  </si>
  <si>
    <t>809957568</t>
  </si>
  <si>
    <t>233</t>
  </si>
  <si>
    <t>44983034</t>
  </si>
  <si>
    <t>žebřík výstupový jednoduchý přímý z nerezové oceli 1.4404 dl 3,5 m, š. 400 mm,  stupně protiskluzové - vodní komora</t>
  </si>
  <si>
    <t>-525219458</t>
  </si>
  <si>
    <t>234</t>
  </si>
  <si>
    <t>767861333r</t>
  </si>
  <si>
    <t>Dod. + Mtž. Nerezové konzoly a kotvy pro uchycení žebříků do betonu</t>
  </si>
  <si>
    <t>907407622</t>
  </si>
  <si>
    <t>235</t>
  </si>
  <si>
    <t>998767311</t>
  </si>
  <si>
    <t>Přesun hmot procentní pro zámečnické konstrukce ruční v objektech v do 6 m</t>
  </si>
  <si>
    <t>-2063158608</t>
  </si>
  <si>
    <t>771</t>
  </si>
  <si>
    <t>Podlahy z dlaždic</t>
  </si>
  <si>
    <t>236</t>
  </si>
  <si>
    <t>771111011</t>
  </si>
  <si>
    <t>Vysátí podkladu před pokládkou dlažby</t>
  </si>
  <si>
    <t>-1710243215</t>
  </si>
  <si>
    <t>" Podlaha kapličky "</t>
  </si>
  <si>
    <t>237</t>
  </si>
  <si>
    <t>771121011</t>
  </si>
  <si>
    <t>Nátěr penetrační na podlahu</t>
  </si>
  <si>
    <t>1898614920</t>
  </si>
  <si>
    <t>238</t>
  </si>
  <si>
    <t>771121025</t>
  </si>
  <si>
    <t>Broušení stávajícího podkladu před litím stěrky před pokládkou dlažby</t>
  </si>
  <si>
    <t>-41533436</t>
  </si>
  <si>
    <t>239</t>
  </si>
  <si>
    <t>771151023</t>
  </si>
  <si>
    <t>Samonivelační stěrka podlah pevnosti 30 MPa tl přes 5 do 8 mm</t>
  </si>
  <si>
    <t>1200997313</t>
  </si>
  <si>
    <t>240</t>
  </si>
  <si>
    <t>771161022</t>
  </si>
  <si>
    <t>Montáž profilu pro schodové hrany nebo ukončení dlažby</t>
  </si>
  <si>
    <t>-752573692</t>
  </si>
  <si>
    <t xml:space="preserve">" ve dveřním otvoru " </t>
  </si>
  <si>
    <t>0,9</t>
  </si>
  <si>
    <t>241</t>
  </si>
  <si>
    <t>59054444r</t>
  </si>
  <si>
    <t>lišta nerezová Schluter</t>
  </si>
  <si>
    <t>386944444</t>
  </si>
  <si>
    <t>0,9*1,1 'Přepočtené koeficientem množství</t>
  </si>
  <si>
    <t>242</t>
  </si>
  <si>
    <t>771574479</t>
  </si>
  <si>
    <t>Montáž podlah keramických pro mechanické zatížení lepených cementovým flexibilním lepidlem přes 22 do 25 ks/m2</t>
  </si>
  <si>
    <t>1658988793</t>
  </si>
  <si>
    <t>243</t>
  </si>
  <si>
    <t>59761171</t>
  </si>
  <si>
    <t>dlažba keramická slinutá  tl do 10mm přes 22 do 25ks/m2 - dlažba dle výběru investora</t>
  </si>
  <si>
    <t>469541359</t>
  </si>
  <si>
    <t>1*1,2 'Přepočtené koeficientem množství</t>
  </si>
  <si>
    <t>244</t>
  </si>
  <si>
    <t>771577211</t>
  </si>
  <si>
    <t>Příplatek k montáži podlah keramických lepených cementovým flexibilním lepidlem za plochu do 5 m2</t>
  </si>
  <si>
    <t>-909019907</t>
  </si>
  <si>
    <t>245</t>
  </si>
  <si>
    <t>771577212</t>
  </si>
  <si>
    <t>Příplatek k montáži podlah keramických lepených cementovým flexibilním lepidlem za omezený prostor</t>
  </si>
  <si>
    <t>-1406680241</t>
  </si>
  <si>
    <t>246</t>
  </si>
  <si>
    <t>771591112</t>
  </si>
  <si>
    <t>Izolace pod dlažbu nátěrem nebo stěrkou ve dvou vrstvách</t>
  </si>
  <si>
    <t>431075960</t>
  </si>
  <si>
    <t>247</t>
  </si>
  <si>
    <t>771591115</t>
  </si>
  <si>
    <t>Podlahy spárování silikonem</t>
  </si>
  <si>
    <t>-1140984222</t>
  </si>
  <si>
    <t>1,2*2+0,16*2+1*2</t>
  </si>
  <si>
    <t>0,7*4</t>
  </si>
  <si>
    <t>248</t>
  </si>
  <si>
    <t>771591184</t>
  </si>
  <si>
    <t>Pracnější řezání podlah z dlaždic keramických rovné</t>
  </si>
  <si>
    <t>1892006784</t>
  </si>
  <si>
    <t>249</t>
  </si>
  <si>
    <t>771591264</t>
  </si>
  <si>
    <t>Izolace těsnícími pásy mezi podlahou a stěnou</t>
  </si>
  <si>
    <t>-1033828077</t>
  </si>
  <si>
    <t>250</t>
  </si>
  <si>
    <t>998771311</t>
  </si>
  <si>
    <t>Přesun hmot procentní pro podlahy z dlaždic ruční v objektech v do 6 m</t>
  </si>
  <si>
    <t>1870205035</t>
  </si>
  <si>
    <t>781</t>
  </si>
  <si>
    <t>Dokončovací práce - obklady</t>
  </si>
  <si>
    <t>251</t>
  </si>
  <si>
    <t>781121011</t>
  </si>
  <si>
    <t>Nátěr penetrační na stěnu</t>
  </si>
  <si>
    <t>-890432305</t>
  </si>
  <si>
    <t>252</t>
  </si>
  <si>
    <t>781131112</t>
  </si>
  <si>
    <t>Izolace pod obklad nátěrem nebo stěrkou ve dvou vrstvách</t>
  </si>
  <si>
    <t>-218998708</t>
  </si>
  <si>
    <t>253</t>
  </si>
  <si>
    <t>781131241</t>
  </si>
  <si>
    <t>Izolace pod obklad těsnícími pásy vnitřní kout</t>
  </si>
  <si>
    <t>15600290</t>
  </si>
  <si>
    <t>2*6</t>
  </si>
  <si>
    <t>254</t>
  </si>
  <si>
    <t>781472219</t>
  </si>
  <si>
    <t>Montáž obkladů keramických hladkých lepených cementovým flexibilním lepidlem přes 22 do 25 ks/m2</t>
  </si>
  <si>
    <t>1989063560</t>
  </si>
  <si>
    <t>255</t>
  </si>
  <si>
    <t>59761704</t>
  </si>
  <si>
    <t>obklad keramický povrch hladký/lesklý tl do 10mm přes 22 do 25ks/m2 - obklad dle výběru investora</t>
  </si>
  <si>
    <t>1414370167</t>
  </si>
  <si>
    <t>7,64*1,15 'Přepočtené koeficientem množství</t>
  </si>
  <si>
    <t>256</t>
  </si>
  <si>
    <t>781472291</t>
  </si>
  <si>
    <t>Příplatek k montáži obkladů keramických lepených cementovým flexibilním lepidlem za plochu do 10 m2</t>
  </si>
  <si>
    <t>909551905</t>
  </si>
  <si>
    <t>257</t>
  </si>
  <si>
    <t>781472292</t>
  </si>
  <si>
    <t>Příplatek k montáži obkladů keramických lepených cementovým flexibilním lepidlem za omezený prostor</t>
  </si>
  <si>
    <t>241968800</t>
  </si>
  <si>
    <t>258</t>
  </si>
  <si>
    <t>781492211</t>
  </si>
  <si>
    <t>Montáž profilů rohových lepených flexibilním cementovým lepidlem</t>
  </si>
  <si>
    <t>-339587361</t>
  </si>
  <si>
    <t>2*2</t>
  </si>
  <si>
    <t>259</t>
  </si>
  <si>
    <t>28342003</t>
  </si>
  <si>
    <t>lišta ukončovací z PVC 10mm</t>
  </si>
  <si>
    <t>1923459397</t>
  </si>
  <si>
    <t>4*1,1 'Přepočtené koeficientem množství</t>
  </si>
  <si>
    <t>260</t>
  </si>
  <si>
    <t>781495115</t>
  </si>
  <si>
    <t>Spárování vnitřních obkladů silikonem</t>
  </si>
  <si>
    <t>1138669745</t>
  </si>
  <si>
    <t>2*6+0,9</t>
  </si>
  <si>
    <t>261</t>
  </si>
  <si>
    <t>781495117</t>
  </si>
  <si>
    <t>Spárování vnitřních obkladů akrylem</t>
  </si>
  <si>
    <t>1721840696</t>
  </si>
  <si>
    <t>262</t>
  </si>
  <si>
    <t>781495141</t>
  </si>
  <si>
    <t>Průnik obkladem kruhový do DN 30</t>
  </si>
  <si>
    <t>-988625143</t>
  </si>
  <si>
    <t>263</t>
  </si>
  <si>
    <t>781495184</t>
  </si>
  <si>
    <t>Řezání pracnější rovné keramických obkladaček</t>
  </si>
  <si>
    <t>-209390765</t>
  </si>
  <si>
    <t>264</t>
  </si>
  <si>
    <t>998781311</t>
  </si>
  <si>
    <t>Přesun hmot procentní pro obklady keramické ruční v objektech v do 6 m</t>
  </si>
  <si>
    <t>1653025089</t>
  </si>
  <si>
    <t>782</t>
  </si>
  <si>
    <t>Dokončovací práce - obklady z kamene</t>
  </si>
  <si>
    <t>265</t>
  </si>
  <si>
    <t>782142115</t>
  </si>
  <si>
    <t>Montáž obkladů stěn z dlaždic betonových přes 22 do 25 ks/m2 kladených do lepidla</t>
  </si>
  <si>
    <t>CS ÚRS 2023 02</t>
  </si>
  <si>
    <t>2124573843</t>
  </si>
  <si>
    <t>" obklad betonový "</t>
  </si>
  <si>
    <t>" imitace kamene "</t>
  </si>
  <si>
    <t>" Obnklad provést dle technologického návodu "</t>
  </si>
  <si>
    <t>" výrobce "</t>
  </si>
  <si>
    <t>266</t>
  </si>
  <si>
    <t>59040888</t>
  </si>
  <si>
    <t>Obklad betonový imitace kamene Calibra 1 Mocca Stegu tl. 30 mm (barva dle výběru investora)</t>
  </si>
  <si>
    <t>-752754849</t>
  </si>
  <si>
    <t>20*1,1 'Přepočtené koeficientem množství</t>
  </si>
  <si>
    <t>267</t>
  </si>
  <si>
    <t>636195555</t>
  </si>
  <si>
    <t xml:space="preserve">Spárování obkladu z umělého kamene MC </t>
  </si>
  <si>
    <t>-771060067</t>
  </si>
  <si>
    <t>268</t>
  </si>
  <si>
    <t>998782311</t>
  </si>
  <si>
    <t>Přesun hmot procentní pro obklady kamenné ruční v objektech v do 6 m</t>
  </si>
  <si>
    <t>-1819634266</t>
  </si>
  <si>
    <t>783</t>
  </si>
  <si>
    <t>Dokončovací práce - nátěry</t>
  </si>
  <si>
    <t>269</t>
  </si>
  <si>
    <t>783-01</t>
  </si>
  <si>
    <t>Nátěr nové ocelové dveřní zárubně 900/2100 mm</t>
  </si>
  <si>
    <t>1452727632</t>
  </si>
  <si>
    <t>784</t>
  </si>
  <si>
    <t>Dokončovací práce - malby a tapety</t>
  </si>
  <si>
    <t>270</t>
  </si>
  <si>
    <t>784111001</t>
  </si>
  <si>
    <t>Oprášení (ometení ) podkladu v místnostech v do 3,80 m</t>
  </si>
  <si>
    <t>1535842534</t>
  </si>
  <si>
    <t>271</t>
  </si>
  <si>
    <t>784181121</t>
  </si>
  <si>
    <t>Hloubková jednonásobná bezbarvá penetrace podkladu v místnostech v do 3,80 m</t>
  </si>
  <si>
    <t>1565293376</t>
  </si>
  <si>
    <t>272</t>
  </si>
  <si>
    <t>784211101</t>
  </si>
  <si>
    <t>Dvojnásobné bílé malby ze směsí za mokra výborně oděruvzdorných v místnostech v do 3,80 m</t>
  </si>
  <si>
    <t>-1068342346</t>
  </si>
  <si>
    <t>273</t>
  </si>
  <si>
    <t>784211141</t>
  </si>
  <si>
    <t>Příplatek k cenám 2x maleb ze směsí za mokra oděruvzdorných za provádění pl do 5 m2</t>
  </si>
  <si>
    <t>58328033</t>
  </si>
  <si>
    <t>Práce a dodávky M</t>
  </si>
  <si>
    <t>21-M</t>
  </si>
  <si>
    <t>Elektromontáže</t>
  </si>
  <si>
    <t>274</t>
  </si>
  <si>
    <t>210-001</t>
  </si>
  <si>
    <t>Dod.+Mtž. Technologická elektroinstalace a SŘTP - viz. samostatný položkový rozpočet a výkaz výměr  (samostatná příloha)</t>
  </si>
  <si>
    <t>58216679</t>
  </si>
  <si>
    <t>" Rozvaděče, radiový přenos dat, "</t>
  </si>
  <si>
    <t>" PLC automat, hromosvod a uzemnění "</t>
  </si>
  <si>
    <t>" snímače, senzory, revize, atd. "</t>
  </si>
  <si>
    <t>" Blíže dle samostatné přílohy "</t>
  </si>
  <si>
    <t>275</t>
  </si>
  <si>
    <t>210-002</t>
  </si>
  <si>
    <t>Demontáže staré elektroinstalace v kapličce a likvidace podle platných právních předpisů</t>
  </si>
  <si>
    <t>-1387900513</t>
  </si>
  <si>
    <t>HZS</t>
  </si>
  <si>
    <t>Hodinové zúčtovací sazby</t>
  </si>
  <si>
    <t>276</t>
  </si>
  <si>
    <t>HZS1292</t>
  </si>
  <si>
    <t>Hodinová zúčtovací sazba stavební dělník</t>
  </si>
  <si>
    <t>262144</t>
  </si>
  <si>
    <t>603522832</t>
  </si>
  <si>
    <t>" Případné stavební přípomoce při výměně "</t>
  </si>
  <si>
    <t>" vystrojení VDJ a AŠ a stavební přípomoce pro "</t>
  </si>
  <si>
    <t>" elektrikáře "</t>
  </si>
  <si>
    <t>VRN</t>
  </si>
  <si>
    <t>Vedlejší rozpočtové náklady</t>
  </si>
  <si>
    <t>VRN1</t>
  </si>
  <si>
    <t>Průzkumné, geodetické a projektové práce</t>
  </si>
  <si>
    <t>277</t>
  </si>
  <si>
    <t>012103000</t>
  </si>
  <si>
    <t>Geodetické práce před výstavbou - vytýčení směrové i výškové veškerých stávajících podzemních vedení a zařízení, zajištění geodet. podkladu v trase a ochrana sítí</t>
  </si>
  <si>
    <t>CS ÚRS 2019 01</t>
  </si>
  <si>
    <t>1024</t>
  </si>
  <si>
    <t>-1400427334</t>
  </si>
  <si>
    <t>278</t>
  </si>
  <si>
    <t>012203000</t>
  </si>
  <si>
    <t>Geodetické práce při provádění stavby - zaměření skutečného provedení nových potrubí, oplocení, atd.  oprávněným geodetem</t>
  </si>
  <si>
    <t>-917492068</t>
  </si>
  <si>
    <t>279</t>
  </si>
  <si>
    <t>013254000</t>
  </si>
  <si>
    <t>Dokumentace skutečného provedení stavby</t>
  </si>
  <si>
    <t>667800807</t>
  </si>
  <si>
    <t>280</t>
  </si>
  <si>
    <t>013254033</t>
  </si>
  <si>
    <t>Fotodokumentace</t>
  </si>
  <si>
    <t>-369106509</t>
  </si>
  <si>
    <t>281</t>
  </si>
  <si>
    <t>013294000</t>
  </si>
  <si>
    <t>Ostatní dokumentace - dílenská dokumentace dodavatelské firmy pro ocelové konstrukce</t>
  </si>
  <si>
    <t>-1093581167</t>
  </si>
  <si>
    <t>282</t>
  </si>
  <si>
    <t>013294222</t>
  </si>
  <si>
    <t>Technologický postup a kontrolní plán vypracovaný dodavatelem (musí být předložen projektantovi k odsouhlasení)</t>
  </si>
  <si>
    <t>-942778480</t>
  </si>
  <si>
    <t>VRN3</t>
  </si>
  <si>
    <t>Zařízení staveniště</t>
  </si>
  <si>
    <t>283</t>
  </si>
  <si>
    <t>032103000</t>
  </si>
  <si>
    <t>Náklady na zařízení staveniště (buňky, chemické WC, plochy pro uskladnění materiálů, atd. - dle potřeb dodavatele)</t>
  </si>
  <si>
    <t>-978836576</t>
  </si>
  <si>
    <t>284</t>
  </si>
  <si>
    <t>034103000</t>
  </si>
  <si>
    <t>Zajištění výkopů proti pádu osob, označení staveniště výstražnými a informačními tabulkami, se zákazem vstupu na staveniště</t>
  </si>
  <si>
    <t>-615007891</t>
  </si>
  <si>
    <t>VRN4</t>
  </si>
  <si>
    <t>Inženýrská činnost</t>
  </si>
  <si>
    <t>477109413</t>
  </si>
  <si>
    <t>-574165064</t>
  </si>
  <si>
    <t>287</t>
  </si>
  <si>
    <t>043103000</t>
  </si>
  <si>
    <t>Krácený rozbor vzorku pitné vody</t>
  </si>
  <si>
    <t>1639746697</t>
  </si>
  <si>
    <t>288</t>
  </si>
  <si>
    <t>043194000</t>
  </si>
  <si>
    <t>Ostatní zkoušky a revize</t>
  </si>
  <si>
    <t>-1376123331</t>
  </si>
  <si>
    <t>289</t>
  </si>
  <si>
    <t>045303000</t>
  </si>
  <si>
    <t>Konzultační a koordinační činnost</t>
  </si>
  <si>
    <t>1285881437</t>
  </si>
  <si>
    <t>VRN7</t>
  </si>
  <si>
    <t>Provozní vlivy</t>
  </si>
  <si>
    <t>290</t>
  </si>
  <si>
    <t>075203000</t>
  </si>
  <si>
    <t>Ochranná pásma vodárenská - práce v ochranném pásmu vodního zdroje I. stupně</t>
  </si>
  <si>
    <t>CS ÚRS 2023 01</t>
  </si>
  <si>
    <t>1512269442</t>
  </si>
  <si>
    <t>VRN8</t>
  </si>
  <si>
    <t>Přesun stavebních kapacit</t>
  </si>
  <si>
    <t>291</t>
  </si>
  <si>
    <t>081103000</t>
  </si>
  <si>
    <t>Mimostaveništní doprava materiálů a pracovníků</t>
  </si>
  <si>
    <t>-1062209243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</si>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</sst>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4" fontId="25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167" fontId="36" fillId="0" borderId="22" xfId="0" applyNumberFormat="1" applyFont="1" applyBorder="1" applyAlignment="1" applyProtection="1">
      <alignment vertical="center"/>
      <protection locked="0"/>
    </xf>
    <xf numFmtId="4" fontId="36" fillId="3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3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8" xfId="0" applyFont="1" applyFill="1" applyBorder="1" applyAlignment="1">
      <alignment horizontal="left"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opLeftCell="A29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50000000000003" customHeight="1">
      <c r="AR2" s="224" t="s">
        <v>5</v>
      </c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190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189" t="s">
        <v>14</v>
      </c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R5" s="20"/>
      <c r="BE5" s="186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191" t="s">
        <v>17</v>
      </c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R6" s="20"/>
      <c r="BE6" s="187"/>
      <c r="BS6" s="17" t="s">
        <v>6</v>
      </c>
    </row>
    <row r="7" spans="1:74" ht="12" customHeight="1">
      <c r="B7" s="20"/>
      <c r="D7" s="27" t="s">
        <v>18</v>
      </c>
      <c r="K7" s="25" t="s">
        <v>1</v>
      </c>
      <c r="AK7" s="27" t="s">
        <v>19</v>
      </c>
      <c r="AN7" s="25" t="s">
        <v>1</v>
      </c>
      <c r="AR7" s="20"/>
      <c r="BE7" s="187"/>
      <c r="BS7" s="17" t="s">
        <v>6</v>
      </c>
    </row>
    <row r="8" spans="1:74" ht="12" customHeight="1">
      <c r="B8" s="20"/>
      <c r="D8" s="27" t="s">
        <v>20</v>
      </c>
      <c r="K8" s="25" t="s">
        <v>21</v>
      </c>
      <c r="AK8" s="27" t="s">
        <v>22</v>
      </c>
      <c r="AN8" s="28" t="s">
        <v>23</v>
      </c>
      <c r="AR8" s="20"/>
      <c r="BE8" s="187"/>
      <c r="BS8" s="17" t="s">
        <v>6</v>
      </c>
    </row>
    <row r="9" spans="1:74" ht="14.45" customHeight="1">
      <c r="B9" s="20"/>
      <c r="AR9" s="20"/>
      <c r="BE9" s="187"/>
      <c r="BS9" s="17" t="s">
        <v>6</v>
      </c>
    </row>
    <row r="10" spans="1:74" ht="12" customHeight="1">
      <c r="B10" s="20"/>
      <c r="D10" s="27" t="s">
        <v>24</v>
      </c>
      <c r="AK10" s="27" t="s">
        <v>25</v>
      </c>
      <c r="AN10" s="25" t="s">
        <v>26</v>
      </c>
      <c r="AR10" s="20"/>
      <c r="BE10" s="187"/>
      <c r="BS10" s="17" t="s">
        <v>6</v>
      </c>
    </row>
    <row r="11" spans="1:74" ht="18.399999999999999" customHeight="1">
      <c r="B11" s="20"/>
      <c r="E11" s="25" t="s">
        <v>27</v>
      </c>
      <c r="AK11" s="27" t="s">
        <v>28</v>
      </c>
      <c r="AN11" s="25" t="s">
        <v>29</v>
      </c>
      <c r="AR11" s="20"/>
      <c r="BE11" s="187"/>
      <c r="BS11" s="17" t="s">
        <v>6</v>
      </c>
    </row>
    <row r="12" spans="1:74" ht="6.95" customHeight="1">
      <c r="B12" s="20"/>
      <c r="AR12" s="20"/>
      <c r="BE12" s="187"/>
      <c r="BS12" s="17" t="s">
        <v>6</v>
      </c>
    </row>
    <row r="13" spans="1:74" ht="12" customHeight="1">
      <c r="B13" s="20"/>
      <c r="D13" s="27" t="s">
        <v>30</v>
      </c>
      <c r="AK13" s="27" t="s">
        <v>25</v>
      </c>
      <c r="AN13" s="29" t="s">
        <v>31</v>
      </c>
      <c r="AR13" s="20"/>
      <c r="BE13" s="187"/>
      <c r="BS13" s="17" t="s">
        <v>6</v>
      </c>
    </row>
    <row r="14" spans="1:74" ht="12.75">
      <c r="B14" s="20"/>
      <c r="E14" s="192" t="s">
        <v>31</v>
      </c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  <c r="AD14" s="193"/>
      <c r="AE14" s="193"/>
      <c r="AF14" s="193"/>
      <c r="AG14" s="193"/>
      <c r="AH14" s="193"/>
      <c r="AI14" s="193"/>
      <c r="AJ14" s="193"/>
      <c r="AK14" s="27" t="s">
        <v>28</v>
      </c>
      <c r="AN14" s="29" t="s">
        <v>31</v>
      </c>
      <c r="AR14" s="20"/>
      <c r="BE14" s="187"/>
      <c r="BS14" s="17" t="s">
        <v>6</v>
      </c>
    </row>
    <row r="15" spans="1:74" ht="6.95" customHeight="1">
      <c r="B15" s="20"/>
      <c r="AR15" s="20"/>
      <c r="BE15" s="187"/>
      <c r="BS15" s="17" t="s">
        <v>3</v>
      </c>
    </row>
    <row r="16" spans="1:74" ht="12" customHeight="1">
      <c r="B16" s="20"/>
      <c r="D16" s="27" t="s">
        <v>32</v>
      </c>
      <c r="AK16" s="27" t="s">
        <v>25</v>
      </c>
      <c r="AN16" s="25" t="s">
        <v>33</v>
      </c>
      <c r="AR16" s="20"/>
      <c r="BE16" s="187"/>
      <c r="BS16" s="17" t="s">
        <v>3</v>
      </c>
    </row>
    <row r="17" spans="2:71" ht="18.399999999999999" customHeight="1">
      <c r="B17" s="20"/>
      <c r="E17" s="25" t="s">
        <v>34</v>
      </c>
      <c r="AK17" s="27" t="s">
        <v>28</v>
      </c>
      <c r="AN17" s="25" t="s">
        <v>35</v>
      </c>
      <c r="AR17" s="20"/>
      <c r="BE17" s="187"/>
      <c r="BS17" s="17" t="s">
        <v>36</v>
      </c>
    </row>
    <row r="18" spans="2:71" ht="6.95" customHeight="1">
      <c r="B18" s="20"/>
      <c r="AR18" s="20"/>
      <c r="BE18" s="187"/>
      <c r="BS18" s="17" t="s">
        <v>6</v>
      </c>
    </row>
    <row r="19" spans="2:71" ht="12" customHeight="1">
      <c r="B19" s="20"/>
      <c r="D19" s="27" t="s">
        <v>37</v>
      </c>
      <c r="AK19" s="27" t="s">
        <v>25</v>
      </c>
      <c r="AN19" s="25" t="s">
        <v>1</v>
      </c>
      <c r="AR19" s="20"/>
      <c r="BE19" s="187"/>
      <c r="BS19" s="17" t="s">
        <v>6</v>
      </c>
    </row>
    <row r="20" spans="2:71" ht="18.399999999999999" customHeight="1">
      <c r="B20" s="20"/>
      <c r="E20" s="25" t="s">
        <v>38</v>
      </c>
      <c r="AK20" s="27" t="s">
        <v>28</v>
      </c>
      <c r="AN20" s="25" t="s">
        <v>1</v>
      </c>
      <c r="AR20" s="20"/>
      <c r="BE20" s="187"/>
      <c r="BS20" s="17" t="s">
        <v>36</v>
      </c>
    </row>
    <row r="21" spans="2:71" ht="6.95" customHeight="1">
      <c r="B21" s="20"/>
      <c r="AR21" s="20"/>
      <c r="BE21" s="187"/>
    </row>
    <row r="22" spans="2:71" ht="12" customHeight="1">
      <c r="B22" s="20"/>
      <c r="D22" s="27" t="s">
        <v>39</v>
      </c>
      <c r="AR22" s="20"/>
      <c r="BE22" s="187"/>
    </row>
    <row r="23" spans="2:71" ht="16.5" customHeight="1">
      <c r="B23" s="20"/>
      <c r="E23" s="194" t="s">
        <v>1</v>
      </c>
      <c r="F23" s="194"/>
      <c r="G23" s="194"/>
      <c r="H23" s="194"/>
      <c r="I23" s="194"/>
      <c r="J23" s="194"/>
      <c r="K23" s="194"/>
      <c r="L23" s="194"/>
      <c r="M23" s="194"/>
      <c r="N23" s="194"/>
      <c r="O23" s="194"/>
      <c r="P23" s="194"/>
      <c r="Q23" s="194"/>
      <c r="R23" s="194"/>
      <c r="S23" s="194"/>
      <c r="T23" s="194"/>
      <c r="U23" s="194"/>
      <c r="V23" s="194"/>
      <c r="W23" s="194"/>
      <c r="X23" s="194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  <c r="AM23" s="194"/>
      <c r="AN23" s="194"/>
      <c r="AR23" s="20"/>
      <c r="BE23" s="187"/>
    </row>
    <row r="24" spans="2:71" ht="6.95" customHeight="1">
      <c r="B24" s="20"/>
      <c r="AR24" s="20"/>
      <c r="BE24" s="187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187"/>
    </row>
    <row r="26" spans="2:71" s="1" customFormat="1" ht="25.9" customHeight="1">
      <c r="B26" s="32"/>
      <c r="D26" s="33" t="s">
        <v>40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195">
        <f>ROUND(AG94,2)</f>
        <v>0</v>
      </c>
      <c r="AL26" s="196"/>
      <c r="AM26" s="196"/>
      <c r="AN26" s="196"/>
      <c r="AO26" s="196"/>
      <c r="AR26" s="32"/>
      <c r="BE26" s="187"/>
    </row>
    <row r="27" spans="2:71" s="1" customFormat="1" ht="6.95" customHeight="1">
      <c r="B27" s="32"/>
      <c r="AR27" s="32"/>
      <c r="BE27" s="187"/>
    </row>
    <row r="28" spans="2:71" s="1" customFormat="1" ht="12.75">
      <c r="B28" s="32"/>
      <c r="L28" s="197" t="s">
        <v>41</v>
      </c>
      <c r="M28" s="197"/>
      <c r="N28" s="197"/>
      <c r="O28" s="197"/>
      <c r="P28" s="197"/>
      <c r="W28" s="197" t="s">
        <v>42</v>
      </c>
      <c r="X28" s="197"/>
      <c r="Y28" s="197"/>
      <c r="Z28" s="197"/>
      <c r="AA28" s="197"/>
      <c r="AB28" s="197"/>
      <c r="AC28" s="197"/>
      <c r="AD28" s="197"/>
      <c r="AE28" s="197"/>
      <c r="AK28" s="197" t="s">
        <v>43</v>
      </c>
      <c r="AL28" s="197"/>
      <c r="AM28" s="197"/>
      <c r="AN28" s="197"/>
      <c r="AO28" s="197"/>
      <c r="AR28" s="32"/>
      <c r="BE28" s="187"/>
    </row>
    <row r="29" spans="2:71" s="2" customFormat="1" ht="14.45" customHeight="1">
      <c r="B29" s="36"/>
      <c r="D29" s="27" t="s">
        <v>44</v>
      </c>
      <c r="F29" s="27" t="s">
        <v>45</v>
      </c>
      <c r="L29" s="200">
        <v>0.21</v>
      </c>
      <c r="M29" s="199"/>
      <c r="N29" s="199"/>
      <c r="O29" s="199"/>
      <c r="P29" s="199"/>
      <c r="W29" s="198">
        <f>ROUND(AZ94, 2)</f>
        <v>0</v>
      </c>
      <c r="X29" s="199"/>
      <c r="Y29" s="199"/>
      <c r="Z29" s="199"/>
      <c r="AA29" s="199"/>
      <c r="AB29" s="199"/>
      <c r="AC29" s="199"/>
      <c r="AD29" s="199"/>
      <c r="AE29" s="199"/>
      <c r="AK29" s="198">
        <f>ROUND(AV94, 2)</f>
        <v>0</v>
      </c>
      <c r="AL29" s="199"/>
      <c r="AM29" s="199"/>
      <c r="AN29" s="199"/>
      <c r="AO29" s="199"/>
      <c r="AR29" s="36"/>
      <c r="BE29" s="188"/>
    </row>
    <row r="30" spans="2:71" s="2" customFormat="1" ht="14.45" customHeight="1">
      <c r="B30" s="36"/>
      <c r="F30" s="27" t="s">
        <v>46</v>
      </c>
      <c r="L30" s="200">
        <v>0.12</v>
      </c>
      <c r="M30" s="199"/>
      <c r="N30" s="199"/>
      <c r="O30" s="199"/>
      <c r="P30" s="199"/>
      <c r="W30" s="198">
        <f>ROUND(BA94, 2)</f>
        <v>0</v>
      </c>
      <c r="X30" s="199"/>
      <c r="Y30" s="199"/>
      <c r="Z30" s="199"/>
      <c r="AA30" s="199"/>
      <c r="AB30" s="199"/>
      <c r="AC30" s="199"/>
      <c r="AD30" s="199"/>
      <c r="AE30" s="199"/>
      <c r="AK30" s="198">
        <f>ROUND(AW94, 2)</f>
        <v>0</v>
      </c>
      <c r="AL30" s="199"/>
      <c r="AM30" s="199"/>
      <c r="AN30" s="199"/>
      <c r="AO30" s="199"/>
      <c r="AR30" s="36"/>
      <c r="BE30" s="188"/>
    </row>
    <row r="31" spans="2:71" s="2" customFormat="1" ht="14.45" hidden="1" customHeight="1">
      <c r="B31" s="36"/>
      <c r="F31" s="27" t="s">
        <v>47</v>
      </c>
      <c r="L31" s="200">
        <v>0.21</v>
      </c>
      <c r="M31" s="199"/>
      <c r="N31" s="199"/>
      <c r="O31" s="199"/>
      <c r="P31" s="199"/>
      <c r="W31" s="198">
        <f>ROUND(BB94, 2)</f>
        <v>0</v>
      </c>
      <c r="X31" s="199"/>
      <c r="Y31" s="199"/>
      <c r="Z31" s="199"/>
      <c r="AA31" s="199"/>
      <c r="AB31" s="199"/>
      <c r="AC31" s="199"/>
      <c r="AD31" s="199"/>
      <c r="AE31" s="199"/>
      <c r="AK31" s="198">
        <v>0</v>
      </c>
      <c r="AL31" s="199"/>
      <c r="AM31" s="199"/>
      <c r="AN31" s="199"/>
      <c r="AO31" s="199"/>
      <c r="AR31" s="36"/>
      <c r="BE31" s="188"/>
    </row>
    <row r="32" spans="2:71" s="2" customFormat="1" ht="14.45" hidden="1" customHeight="1">
      <c r="B32" s="36"/>
      <c r="F32" s="27" t="s">
        <v>48</v>
      </c>
      <c r="L32" s="200">
        <v>0.12</v>
      </c>
      <c r="M32" s="199"/>
      <c r="N32" s="199"/>
      <c r="O32" s="199"/>
      <c r="P32" s="199"/>
      <c r="W32" s="198">
        <f>ROUND(BC94, 2)</f>
        <v>0</v>
      </c>
      <c r="X32" s="199"/>
      <c r="Y32" s="199"/>
      <c r="Z32" s="199"/>
      <c r="AA32" s="199"/>
      <c r="AB32" s="199"/>
      <c r="AC32" s="199"/>
      <c r="AD32" s="199"/>
      <c r="AE32" s="199"/>
      <c r="AK32" s="198">
        <v>0</v>
      </c>
      <c r="AL32" s="199"/>
      <c r="AM32" s="199"/>
      <c r="AN32" s="199"/>
      <c r="AO32" s="199"/>
      <c r="AR32" s="36"/>
      <c r="BE32" s="188"/>
    </row>
    <row r="33" spans="2:57" s="2" customFormat="1" ht="14.45" hidden="1" customHeight="1">
      <c r="B33" s="36"/>
      <c r="F33" s="27" t="s">
        <v>49</v>
      </c>
      <c r="L33" s="200">
        <v>0</v>
      </c>
      <c r="M33" s="199"/>
      <c r="N33" s="199"/>
      <c r="O33" s="199"/>
      <c r="P33" s="199"/>
      <c r="W33" s="198">
        <f>ROUND(BD94, 2)</f>
        <v>0</v>
      </c>
      <c r="X33" s="199"/>
      <c r="Y33" s="199"/>
      <c r="Z33" s="199"/>
      <c r="AA33" s="199"/>
      <c r="AB33" s="199"/>
      <c r="AC33" s="199"/>
      <c r="AD33" s="199"/>
      <c r="AE33" s="199"/>
      <c r="AK33" s="198">
        <v>0</v>
      </c>
      <c r="AL33" s="199"/>
      <c r="AM33" s="199"/>
      <c r="AN33" s="199"/>
      <c r="AO33" s="199"/>
      <c r="AR33" s="36"/>
      <c r="BE33" s="188"/>
    </row>
    <row r="34" spans="2:57" s="1" customFormat="1" ht="6.95" customHeight="1">
      <c r="B34" s="32"/>
      <c r="AR34" s="32"/>
      <c r="BE34" s="187"/>
    </row>
    <row r="35" spans="2:57" s="1" customFormat="1" ht="25.9" customHeight="1">
      <c r="B35" s="32"/>
      <c r="C35" s="37"/>
      <c r="D35" s="38" t="s">
        <v>50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51</v>
      </c>
      <c r="U35" s="39"/>
      <c r="V35" s="39"/>
      <c r="W35" s="39"/>
      <c r="X35" s="201" t="s">
        <v>52</v>
      </c>
      <c r="Y35" s="202"/>
      <c r="Z35" s="202"/>
      <c r="AA35" s="202"/>
      <c r="AB35" s="202"/>
      <c r="AC35" s="39"/>
      <c r="AD35" s="39"/>
      <c r="AE35" s="39"/>
      <c r="AF35" s="39"/>
      <c r="AG35" s="39"/>
      <c r="AH35" s="39"/>
      <c r="AI35" s="39"/>
      <c r="AJ35" s="39"/>
      <c r="AK35" s="203">
        <f>SUM(AK26:AK33)</f>
        <v>0</v>
      </c>
      <c r="AL35" s="202"/>
      <c r="AM35" s="202"/>
      <c r="AN35" s="202"/>
      <c r="AO35" s="204"/>
      <c r="AP35" s="37"/>
      <c r="AQ35" s="37"/>
      <c r="AR35" s="32"/>
    </row>
    <row r="36" spans="2:57" s="1" customFormat="1" ht="6.95" customHeight="1">
      <c r="B36" s="32"/>
      <c r="AR36" s="32"/>
    </row>
    <row r="37" spans="2:57" s="1" customFormat="1" ht="14.45" customHeight="1">
      <c r="B37" s="32"/>
      <c r="AR37" s="32"/>
    </row>
    <row r="38" spans="2:57" ht="14.45" customHeight="1">
      <c r="B38" s="20"/>
      <c r="AR38" s="20"/>
    </row>
    <row r="39" spans="2:57" ht="14.45" customHeight="1">
      <c r="B39" s="20"/>
      <c r="AR39" s="20"/>
    </row>
    <row r="40" spans="2:57" ht="14.45" customHeight="1">
      <c r="B40" s="20"/>
      <c r="AR40" s="20"/>
    </row>
    <row r="41" spans="2:57" ht="14.45" customHeight="1">
      <c r="B41" s="20"/>
      <c r="AR41" s="20"/>
    </row>
    <row r="42" spans="2:57" ht="14.45" customHeight="1">
      <c r="B42" s="20"/>
      <c r="AR42" s="20"/>
    </row>
    <row r="43" spans="2:57" ht="14.45" customHeight="1">
      <c r="B43" s="20"/>
      <c r="AR43" s="20"/>
    </row>
    <row r="44" spans="2:57" ht="14.45" customHeight="1">
      <c r="B44" s="20"/>
      <c r="AR44" s="20"/>
    </row>
    <row r="45" spans="2:57" ht="14.45" customHeight="1">
      <c r="B45" s="20"/>
      <c r="AR45" s="20"/>
    </row>
    <row r="46" spans="2:57" ht="14.45" customHeight="1">
      <c r="B46" s="20"/>
      <c r="AR46" s="20"/>
    </row>
    <row r="47" spans="2:57" ht="14.45" customHeight="1">
      <c r="B47" s="20"/>
      <c r="AR47" s="20"/>
    </row>
    <row r="48" spans="2:57" ht="14.45" customHeight="1">
      <c r="B48" s="20"/>
      <c r="AR48" s="20"/>
    </row>
    <row r="49" spans="2:44" s="1" customFormat="1" ht="14.45" customHeight="1">
      <c r="B49" s="32"/>
      <c r="D49" s="41" t="s">
        <v>53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54</v>
      </c>
      <c r="AI49" s="42"/>
      <c r="AJ49" s="42"/>
      <c r="AK49" s="42"/>
      <c r="AL49" s="42"/>
      <c r="AM49" s="42"/>
      <c r="AN49" s="42"/>
      <c r="AO49" s="42"/>
      <c r="AR49" s="32"/>
    </row>
    <row r="50" spans="2:44" ht="11.25">
      <c r="B50" s="20"/>
      <c r="AR50" s="20"/>
    </row>
    <row r="51" spans="2:44" ht="11.25">
      <c r="B51" s="20"/>
      <c r="AR51" s="20"/>
    </row>
    <row r="52" spans="2:44" ht="11.25">
      <c r="B52" s="20"/>
      <c r="AR52" s="20"/>
    </row>
    <row r="53" spans="2:44" ht="11.25">
      <c r="B53" s="20"/>
      <c r="AR53" s="20"/>
    </row>
    <row r="54" spans="2:44" ht="11.25">
      <c r="B54" s="20"/>
      <c r="AR54" s="20"/>
    </row>
    <row r="55" spans="2:44" ht="11.25">
      <c r="B55" s="20"/>
      <c r="AR55" s="20"/>
    </row>
    <row r="56" spans="2:44" ht="11.25">
      <c r="B56" s="20"/>
      <c r="AR56" s="20"/>
    </row>
    <row r="57" spans="2:44" ht="11.25">
      <c r="B57" s="20"/>
      <c r="AR57" s="20"/>
    </row>
    <row r="58" spans="2:44" ht="11.25">
      <c r="B58" s="20"/>
      <c r="AR58" s="20"/>
    </row>
    <row r="59" spans="2:44" ht="11.25">
      <c r="B59" s="20"/>
      <c r="AR59" s="20"/>
    </row>
    <row r="60" spans="2:44" s="1" customFormat="1" ht="12.75">
      <c r="B60" s="32"/>
      <c r="D60" s="43" t="s">
        <v>55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3" t="s">
        <v>56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3" t="s">
        <v>55</v>
      </c>
      <c r="AI60" s="34"/>
      <c r="AJ60" s="34"/>
      <c r="AK60" s="34"/>
      <c r="AL60" s="34"/>
      <c r="AM60" s="43" t="s">
        <v>56</v>
      </c>
      <c r="AN60" s="34"/>
      <c r="AO60" s="34"/>
      <c r="AR60" s="32"/>
    </row>
    <row r="61" spans="2:44" ht="11.25">
      <c r="B61" s="20"/>
      <c r="AR61" s="20"/>
    </row>
    <row r="62" spans="2:44" ht="11.25">
      <c r="B62" s="20"/>
      <c r="AR62" s="20"/>
    </row>
    <row r="63" spans="2:44" ht="11.25">
      <c r="B63" s="20"/>
      <c r="AR63" s="20"/>
    </row>
    <row r="64" spans="2:44" s="1" customFormat="1" ht="12.75">
      <c r="B64" s="32"/>
      <c r="D64" s="41" t="s">
        <v>57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58</v>
      </c>
      <c r="AI64" s="42"/>
      <c r="AJ64" s="42"/>
      <c r="AK64" s="42"/>
      <c r="AL64" s="42"/>
      <c r="AM64" s="42"/>
      <c r="AN64" s="42"/>
      <c r="AO64" s="42"/>
      <c r="AR64" s="32"/>
    </row>
    <row r="65" spans="2:44" ht="11.25">
      <c r="B65" s="20"/>
      <c r="AR65" s="20"/>
    </row>
    <row r="66" spans="2:44" ht="11.25">
      <c r="B66" s="20"/>
      <c r="AR66" s="20"/>
    </row>
    <row r="67" spans="2:44" ht="11.25">
      <c r="B67" s="20"/>
      <c r="AR67" s="20"/>
    </row>
    <row r="68" spans="2:44" ht="11.25">
      <c r="B68" s="20"/>
      <c r="AR68" s="20"/>
    </row>
    <row r="69" spans="2:44" ht="11.25">
      <c r="B69" s="20"/>
      <c r="AR69" s="20"/>
    </row>
    <row r="70" spans="2:44" ht="11.25">
      <c r="B70" s="20"/>
      <c r="AR70" s="20"/>
    </row>
    <row r="71" spans="2:44" ht="11.25">
      <c r="B71" s="20"/>
      <c r="AR71" s="20"/>
    </row>
    <row r="72" spans="2:44" ht="11.25">
      <c r="B72" s="20"/>
      <c r="AR72" s="20"/>
    </row>
    <row r="73" spans="2:44" ht="11.25">
      <c r="B73" s="20"/>
      <c r="AR73" s="20"/>
    </row>
    <row r="74" spans="2:44" ht="11.25">
      <c r="B74" s="20"/>
      <c r="AR74" s="20"/>
    </row>
    <row r="75" spans="2:44" s="1" customFormat="1" ht="12.75">
      <c r="B75" s="32"/>
      <c r="D75" s="43" t="s">
        <v>55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3" t="s">
        <v>56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3" t="s">
        <v>55</v>
      </c>
      <c r="AI75" s="34"/>
      <c r="AJ75" s="34"/>
      <c r="AK75" s="34"/>
      <c r="AL75" s="34"/>
      <c r="AM75" s="43" t="s">
        <v>56</v>
      </c>
      <c r="AN75" s="34"/>
      <c r="AO75" s="34"/>
      <c r="AR75" s="32"/>
    </row>
    <row r="76" spans="2:44" s="1" customFormat="1" ht="11.25">
      <c r="B76" s="32"/>
      <c r="AR76" s="32"/>
    </row>
    <row r="77" spans="2:44" s="1" customFormat="1" ht="6.9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2"/>
    </row>
    <row r="81" spans="1:91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2"/>
    </row>
    <row r="82" spans="1:91" s="1" customFormat="1" ht="24.95" customHeight="1">
      <c r="B82" s="32"/>
      <c r="C82" s="21" t="s">
        <v>59</v>
      </c>
      <c r="AR82" s="32"/>
    </row>
    <row r="83" spans="1:91" s="1" customFormat="1" ht="6.95" customHeight="1">
      <c r="B83" s="32"/>
      <c r="AR83" s="32"/>
    </row>
    <row r="84" spans="1:91" s="3" customFormat="1" ht="12" customHeight="1">
      <c r="B84" s="48"/>
      <c r="C84" s="27" t="s">
        <v>13</v>
      </c>
      <c r="L84" s="3" t="str">
        <f>K5</f>
        <v>2024-11</v>
      </c>
      <c r="AR84" s="48"/>
    </row>
    <row r="85" spans="1:91" s="4" customFormat="1" ht="36.950000000000003" customHeight="1">
      <c r="B85" s="49"/>
      <c r="C85" s="50" t="s">
        <v>16</v>
      </c>
      <c r="L85" s="205" t="str">
        <f>K6</f>
        <v>MĚSTO RTYNĚ V PODKRKONOŠÍ - REKONSTRUKCE VODOJEMU NÁMĚRKA</v>
      </c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  <c r="AD85" s="206"/>
      <c r="AE85" s="206"/>
      <c r="AF85" s="206"/>
      <c r="AG85" s="206"/>
      <c r="AH85" s="206"/>
      <c r="AI85" s="206"/>
      <c r="AJ85" s="206"/>
      <c r="AR85" s="49"/>
    </row>
    <row r="86" spans="1:91" s="1" customFormat="1" ht="6.95" customHeight="1">
      <c r="B86" s="32"/>
      <c r="AR86" s="32"/>
    </row>
    <row r="87" spans="1:91" s="1" customFormat="1" ht="12" customHeight="1">
      <c r="B87" s="32"/>
      <c r="C87" s="27" t="s">
        <v>20</v>
      </c>
      <c r="L87" s="51" t="str">
        <f>IF(K8="","",K8)</f>
        <v>NÁMĚRKA, RTYNĚ V PODKRKONOŠÍ</v>
      </c>
      <c r="AI87" s="27" t="s">
        <v>22</v>
      </c>
      <c r="AM87" s="207" t="str">
        <f>IF(AN8= "","",AN8)</f>
        <v>14. 10. 2024</v>
      </c>
      <c r="AN87" s="207"/>
      <c r="AR87" s="32"/>
    </row>
    <row r="88" spans="1:91" s="1" customFormat="1" ht="6.95" customHeight="1">
      <c r="B88" s="32"/>
      <c r="AR88" s="32"/>
    </row>
    <row r="89" spans="1:91" s="1" customFormat="1" ht="25.7" customHeight="1">
      <c r="B89" s="32"/>
      <c r="C89" s="27" t="s">
        <v>24</v>
      </c>
      <c r="L89" s="3" t="str">
        <f>IF(E11= "","",E11)</f>
        <v>město Rtyně v Podkrkonoší, Hronovská 431, 542 33</v>
      </c>
      <c r="AI89" s="27" t="s">
        <v>32</v>
      </c>
      <c r="AM89" s="208" t="str">
        <f>IF(E17="","",E17)</f>
        <v>Ing. Novotný, Vodohospod. kancelář Trutnov</v>
      </c>
      <c r="AN89" s="209"/>
      <c r="AO89" s="209"/>
      <c r="AP89" s="209"/>
      <c r="AR89" s="32"/>
      <c r="AS89" s="210" t="s">
        <v>60</v>
      </c>
      <c r="AT89" s="211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2" customHeight="1">
      <c r="B90" s="32"/>
      <c r="C90" s="27" t="s">
        <v>30</v>
      </c>
      <c r="L90" s="3" t="str">
        <f>IF(E14= "Vyplň údaj","",E14)</f>
        <v/>
      </c>
      <c r="AI90" s="27" t="s">
        <v>37</v>
      </c>
      <c r="AM90" s="208" t="str">
        <f>IF(E20="","",E20)</f>
        <v>Lenka Benešová</v>
      </c>
      <c r="AN90" s="209"/>
      <c r="AO90" s="209"/>
      <c r="AP90" s="209"/>
      <c r="AR90" s="32"/>
      <c r="AS90" s="212"/>
      <c r="AT90" s="213"/>
      <c r="BD90" s="56"/>
    </row>
    <row r="91" spans="1:91" s="1" customFormat="1" ht="10.9" customHeight="1">
      <c r="B91" s="32"/>
      <c r="AR91" s="32"/>
      <c r="AS91" s="212"/>
      <c r="AT91" s="213"/>
      <c r="BD91" s="56"/>
    </row>
    <row r="92" spans="1:91" s="1" customFormat="1" ht="29.25" customHeight="1">
      <c r="B92" s="32"/>
      <c r="C92" s="214" t="s">
        <v>61</v>
      </c>
      <c r="D92" s="215"/>
      <c r="E92" s="215"/>
      <c r="F92" s="215"/>
      <c r="G92" s="215"/>
      <c r="H92" s="57"/>
      <c r="I92" s="216" t="s">
        <v>62</v>
      </c>
      <c r="J92" s="215"/>
      <c r="K92" s="215"/>
      <c r="L92" s="215"/>
      <c r="M92" s="215"/>
      <c r="N92" s="215"/>
      <c r="O92" s="215"/>
      <c r="P92" s="215"/>
      <c r="Q92" s="215"/>
      <c r="R92" s="215"/>
      <c r="S92" s="215"/>
      <c r="T92" s="215"/>
      <c r="U92" s="215"/>
      <c r="V92" s="215"/>
      <c r="W92" s="215"/>
      <c r="X92" s="215"/>
      <c r="Y92" s="215"/>
      <c r="Z92" s="215"/>
      <c r="AA92" s="215"/>
      <c r="AB92" s="215"/>
      <c r="AC92" s="215"/>
      <c r="AD92" s="215"/>
      <c r="AE92" s="215"/>
      <c r="AF92" s="215"/>
      <c r="AG92" s="217" t="s">
        <v>63</v>
      </c>
      <c r="AH92" s="215"/>
      <c r="AI92" s="215"/>
      <c r="AJ92" s="215"/>
      <c r="AK92" s="215"/>
      <c r="AL92" s="215"/>
      <c r="AM92" s="215"/>
      <c r="AN92" s="216" t="s">
        <v>64</v>
      </c>
      <c r="AO92" s="215"/>
      <c r="AP92" s="218"/>
      <c r="AQ92" s="58" t="s">
        <v>65</v>
      </c>
      <c r="AR92" s="32"/>
      <c r="AS92" s="59" t="s">
        <v>66</v>
      </c>
      <c r="AT92" s="60" t="s">
        <v>67</v>
      </c>
      <c r="AU92" s="60" t="s">
        <v>68</v>
      </c>
      <c r="AV92" s="60" t="s">
        <v>69</v>
      </c>
      <c r="AW92" s="60" t="s">
        <v>70</v>
      </c>
      <c r="AX92" s="60" t="s">
        <v>71</v>
      </c>
      <c r="AY92" s="60" t="s">
        <v>72</v>
      </c>
      <c r="AZ92" s="60" t="s">
        <v>73</v>
      </c>
      <c r="BA92" s="60" t="s">
        <v>74</v>
      </c>
      <c r="BB92" s="60" t="s">
        <v>75</v>
      </c>
      <c r="BC92" s="60" t="s">
        <v>76</v>
      </c>
      <c r="BD92" s="61" t="s">
        <v>77</v>
      </c>
    </row>
    <row r="93" spans="1:91" s="1" customFormat="1" ht="10.9" customHeight="1">
      <c r="B93" s="32"/>
      <c r="AR93" s="32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50000000000003" customHeight="1">
      <c r="B94" s="63"/>
      <c r="C94" s="64" t="s">
        <v>78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22">
        <f>ROUND(AG95,2)</f>
        <v>0</v>
      </c>
      <c r="AH94" s="222"/>
      <c r="AI94" s="222"/>
      <c r="AJ94" s="222"/>
      <c r="AK94" s="222"/>
      <c r="AL94" s="222"/>
      <c r="AM94" s="222"/>
      <c r="AN94" s="223">
        <f>SUM(AG94,AT94)</f>
        <v>0</v>
      </c>
      <c r="AO94" s="223"/>
      <c r="AP94" s="223"/>
      <c r="AQ94" s="67" t="s">
        <v>1</v>
      </c>
      <c r="AR94" s="63"/>
      <c r="AS94" s="68">
        <f>ROUND(AS95,2)</f>
        <v>0</v>
      </c>
      <c r="AT94" s="69">
        <f>ROUND(SUM(AV94:AW94),2)</f>
        <v>0</v>
      </c>
      <c r="AU94" s="70">
        <f>ROUND(AU95,5)</f>
        <v>0</v>
      </c>
      <c r="AV94" s="69">
        <f>ROUND(AZ94*L29,2)</f>
        <v>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ROUND(AZ95,2)</f>
        <v>0</v>
      </c>
      <c r="BA94" s="69">
        <f>ROUND(BA95,2)</f>
        <v>0</v>
      </c>
      <c r="BB94" s="69">
        <f>ROUND(BB95,2)</f>
        <v>0</v>
      </c>
      <c r="BC94" s="69">
        <f>ROUND(BC95,2)</f>
        <v>0</v>
      </c>
      <c r="BD94" s="71">
        <f>ROUND(BD95,2)</f>
        <v>0</v>
      </c>
      <c r="BS94" s="72" t="s">
        <v>79</v>
      </c>
      <c r="BT94" s="72" t="s">
        <v>80</v>
      </c>
      <c r="BU94" s="73" t="s">
        <v>81</v>
      </c>
      <c r="BV94" s="72" t="s">
        <v>82</v>
      </c>
      <c r="BW94" s="72" t="s">
        <v>4</v>
      </c>
      <c r="BX94" s="72" t="s">
        <v>83</v>
      </c>
      <c r="CL94" s="72" t="s">
        <v>1</v>
      </c>
    </row>
    <row r="95" spans="1:91" s="6" customFormat="1" ht="24.75" customHeight="1">
      <c r="A95" s="74" t="s">
        <v>84</v>
      </c>
      <c r="B95" s="75"/>
      <c r="C95" s="76"/>
      <c r="D95" s="221" t="s">
        <v>85</v>
      </c>
      <c r="E95" s="221"/>
      <c r="F95" s="221"/>
      <c r="G95" s="221"/>
      <c r="H95" s="221"/>
      <c r="I95" s="77"/>
      <c r="J95" s="221" t="s">
        <v>86</v>
      </c>
      <c r="K95" s="221"/>
      <c r="L95" s="221"/>
      <c r="M95" s="221"/>
      <c r="N95" s="221"/>
      <c r="O95" s="221"/>
      <c r="P95" s="221"/>
      <c r="Q95" s="221"/>
      <c r="R95" s="221"/>
      <c r="S95" s="221"/>
      <c r="T95" s="221"/>
      <c r="U95" s="221"/>
      <c r="V95" s="221"/>
      <c r="W95" s="221"/>
      <c r="X95" s="221"/>
      <c r="Y95" s="221"/>
      <c r="Z95" s="221"/>
      <c r="AA95" s="221"/>
      <c r="AB95" s="221"/>
      <c r="AC95" s="221"/>
      <c r="AD95" s="221"/>
      <c r="AE95" s="221"/>
      <c r="AF95" s="221"/>
      <c r="AG95" s="219">
        <f>'1 - REKONSTRUKCE VODOJEMU...'!J30</f>
        <v>0</v>
      </c>
      <c r="AH95" s="220"/>
      <c r="AI95" s="220"/>
      <c r="AJ95" s="220"/>
      <c r="AK95" s="220"/>
      <c r="AL95" s="220"/>
      <c r="AM95" s="220"/>
      <c r="AN95" s="219">
        <f>SUM(AG95,AT95)</f>
        <v>0</v>
      </c>
      <c r="AO95" s="220"/>
      <c r="AP95" s="220"/>
      <c r="AQ95" s="78" t="s">
        <v>87</v>
      </c>
      <c r="AR95" s="75"/>
      <c r="AS95" s="79">
        <v>0</v>
      </c>
      <c r="AT95" s="80">
        <f>ROUND(SUM(AV95:AW95),2)</f>
        <v>0</v>
      </c>
      <c r="AU95" s="81">
        <f>'1 - REKONSTRUKCE VODOJEMU...'!P147</f>
        <v>0</v>
      </c>
      <c r="AV95" s="80">
        <f>'1 - REKONSTRUKCE VODOJEMU...'!J33</f>
        <v>0</v>
      </c>
      <c r="AW95" s="80">
        <f>'1 - REKONSTRUKCE VODOJEMU...'!J34</f>
        <v>0</v>
      </c>
      <c r="AX95" s="80">
        <f>'1 - REKONSTRUKCE VODOJEMU...'!J35</f>
        <v>0</v>
      </c>
      <c r="AY95" s="80">
        <f>'1 - REKONSTRUKCE VODOJEMU...'!J36</f>
        <v>0</v>
      </c>
      <c r="AZ95" s="80">
        <f>'1 - REKONSTRUKCE VODOJEMU...'!F33</f>
        <v>0</v>
      </c>
      <c r="BA95" s="80">
        <f>'1 - REKONSTRUKCE VODOJEMU...'!F34</f>
        <v>0</v>
      </c>
      <c r="BB95" s="80">
        <f>'1 - REKONSTRUKCE VODOJEMU...'!F35</f>
        <v>0</v>
      </c>
      <c r="BC95" s="80">
        <f>'1 - REKONSTRUKCE VODOJEMU...'!F36</f>
        <v>0</v>
      </c>
      <c r="BD95" s="82">
        <f>'1 - REKONSTRUKCE VODOJEMU...'!F37</f>
        <v>0</v>
      </c>
      <c r="BT95" s="83" t="s">
        <v>85</v>
      </c>
      <c r="BV95" s="83" t="s">
        <v>82</v>
      </c>
      <c r="BW95" s="83" t="s">
        <v>88</v>
      </c>
      <c r="BX95" s="83" t="s">
        <v>4</v>
      </c>
      <c r="CL95" s="83" t="s">
        <v>1</v>
      </c>
      <c r="CM95" s="83" t="s">
        <v>89</v>
      </c>
    </row>
    <row r="96" spans="1:91" s="1" customFormat="1" ht="30" customHeight="1">
      <c r="B96" s="32"/>
      <c r="AR96" s="32"/>
    </row>
    <row r="97" spans="2:44" s="1" customFormat="1" ht="6.95" customHeight="1"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32"/>
    </row>
  </sheetData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1 - REKONSTRUKCE VODOJEMU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078"/>
  <sheetViews>
    <sheetView showGridLines="0" tabSelected="1" topLeftCell="A1063" workbookViewId="0">
      <selection activeCell="K1070" sqref="K1070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4" t="s">
        <v>5</v>
      </c>
      <c r="M2" s="190"/>
      <c r="N2" s="190"/>
      <c r="O2" s="190"/>
      <c r="P2" s="190"/>
      <c r="Q2" s="190"/>
      <c r="R2" s="190"/>
      <c r="S2" s="190"/>
      <c r="T2" s="190"/>
      <c r="U2" s="190"/>
      <c r="V2" s="190"/>
      <c r="AT2" s="17" t="s">
        <v>88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89</v>
      </c>
    </row>
    <row r="4" spans="2:46" ht="24.95" customHeight="1">
      <c r="B4" s="20"/>
      <c r="D4" s="21" t="s">
        <v>90</v>
      </c>
      <c r="L4" s="20"/>
      <c r="M4" s="84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26.25" customHeight="1">
      <c r="B7" s="20"/>
      <c r="E7" s="225" t="str">
        <f>'Rekapitulace stavby'!K6</f>
        <v>MĚSTO RTYNĚ V PODKRKONOŠÍ - REKONSTRUKCE VODOJEMU NÁMĚRKA</v>
      </c>
      <c r="F7" s="226"/>
      <c r="G7" s="226"/>
      <c r="H7" s="226"/>
      <c r="L7" s="20"/>
    </row>
    <row r="8" spans="2:46" s="1" customFormat="1" ht="12" customHeight="1">
      <c r="B8" s="32"/>
      <c r="D8" s="27" t="s">
        <v>91</v>
      </c>
      <c r="L8" s="32"/>
    </row>
    <row r="9" spans="2:46" s="1" customFormat="1" ht="16.5" customHeight="1">
      <c r="B9" s="32"/>
      <c r="E9" s="205" t="s">
        <v>92</v>
      </c>
      <c r="F9" s="227"/>
      <c r="G9" s="227"/>
      <c r="H9" s="227"/>
      <c r="L9" s="32"/>
    </row>
    <row r="10" spans="2:46" s="1" customFormat="1" ht="11.25">
      <c r="B10" s="32"/>
      <c r="L10" s="32"/>
    </row>
    <row r="11" spans="2:46" s="1" customFormat="1" ht="12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14. 10. 2024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customHeight="1">
      <c r="B15" s="32"/>
      <c r="E15" s="25" t="s">
        <v>27</v>
      </c>
      <c r="I15" s="27" t="s">
        <v>28</v>
      </c>
      <c r="J15" s="25" t="s">
        <v>29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28" t="str">
        <f>'Rekapitulace stavby'!E14</f>
        <v>Vyplň údaj</v>
      </c>
      <c r="F18" s="189"/>
      <c r="G18" s="189"/>
      <c r="H18" s="189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25</v>
      </c>
      <c r="J20" s="25" t="s">
        <v>33</v>
      </c>
      <c r="L20" s="32"/>
    </row>
    <row r="21" spans="2:12" s="1" customFormat="1" ht="18" customHeight="1">
      <c r="B21" s="32"/>
      <c r="E21" s="25" t="s">
        <v>93</v>
      </c>
      <c r="I21" s="27" t="s">
        <v>28</v>
      </c>
      <c r="J21" s="25" t="s">
        <v>35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37</v>
      </c>
      <c r="I23" s="27" t="s">
        <v>25</v>
      </c>
      <c r="J23" s="25" t="s">
        <v>1</v>
      </c>
      <c r="L23" s="32"/>
    </row>
    <row r="24" spans="2:12" s="1" customFormat="1" ht="18" customHeight="1">
      <c r="B24" s="32"/>
      <c r="E24" s="25" t="s">
        <v>38</v>
      </c>
      <c r="I24" s="27" t="s">
        <v>28</v>
      </c>
      <c r="J24" s="25" t="s">
        <v>1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39</v>
      </c>
      <c r="L26" s="32"/>
    </row>
    <row r="27" spans="2:12" s="7" customFormat="1" ht="16.5" customHeight="1">
      <c r="B27" s="85"/>
      <c r="E27" s="194" t="s">
        <v>1</v>
      </c>
      <c r="F27" s="194"/>
      <c r="G27" s="194"/>
      <c r="H27" s="194"/>
      <c r="L27" s="85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86" t="s">
        <v>40</v>
      </c>
      <c r="J30" s="66">
        <f>ROUND(J147,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42</v>
      </c>
      <c r="I32" s="35" t="s">
        <v>41</v>
      </c>
      <c r="J32" s="35" t="s">
        <v>43</v>
      </c>
      <c r="L32" s="32"/>
    </row>
    <row r="33" spans="2:12" s="1" customFormat="1" ht="14.45" customHeight="1">
      <c r="B33" s="32"/>
      <c r="D33" s="55" t="s">
        <v>44</v>
      </c>
      <c r="E33" s="27" t="s">
        <v>45</v>
      </c>
      <c r="F33" s="87">
        <f>ROUND((SUM(BE147:BE1077)),  2)</f>
        <v>0</v>
      </c>
      <c r="I33" s="88">
        <v>0.21</v>
      </c>
      <c r="J33" s="87">
        <f>ROUND(((SUM(BE147:BE1077))*I33),  2)</f>
        <v>0</v>
      </c>
      <c r="L33" s="32"/>
    </row>
    <row r="34" spans="2:12" s="1" customFormat="1" ht="14.45" customHeight="1">
      <c r="B34" s="32"/>
      <c r="E34" s="27" t="s">
        <v>46</v>
      </c>
      <c r="F34" s="87">
        <f>ROUND((SUM(BF147:BF1077)),  2)</f>
        <v>0</v>
      </c>
      <c r="I34" s="88">
        <v>0.12</v>
      </c>
      <c r="J34" s="87">
        <f>ROUND(((SUM(BF147:BF1077))*I34),  2)</f>
        <v>0</v>
      </c>
      <c r="L34" s="32"/>
    </row>
    <row r="35" spans="2:12" s="1" customFormat="1" ht="14.45" hidden="1" customHeight="1">
      <c r="B35" s="32"/>
      <c r="E35" s="27" t="s">
        <v>47</v>
      </c>
      <c r="F35" s="87">
        <f>ROUND((SUM(BG147:BG1077)),  2)</f>
        <v>0</v>
      </c>
      <c r="I35" s="88">
        <v>0.21</v>
      </c>
      <c r="J35" s="87">
        <f>0</f>
        <v>0</v>
      </c>
      <c r="L35" s="32"/>
    </row>
    <row r="36" spans="2:12" s="1" customFormat="1" ht="14.45" hidden="1" customHeight="1">
      <c r="B36" s="32"/>
      <c r="E36" s="27" t="s">
        <v>48</v>
      </c>
      <c r="F36" s="87">
        <f>ROUND((SUM(BH147:BH1077)),  2)</f>
        <v>0</v>
      </c>
      <c r="I36" s="88">
        <v>0.12</v>
      </c>
      <c r="J36" s="87">
        <f>0</f>
        <v>0</v>
      </c>
      <c r="L36" s="32"/>
    </row>
    <row r="37" spans="2:12" s="1" customFormat="1" ht="14.45" hidden="1" customHeight="1">
      <c r="B37" s="32"/>
      <c r="E37" s="27" t="s">
        <v>49</v>
      </c>
      <c r="F37" s="87">
        <f>ROUND((SUM(BI147:BI1077)),  2)</f>
        <v>0</v>
      </c>
      <c r="I37" s="88">
        <v>0</v>
      </c>
      <c r="J37" s="87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89"/>
      <c r="D39" s="90" t="s">
        <v>50</v>
      </c>
      <c r="E39" s="57"/>
      <c r="F39" s="57"/>
      <c r="G39" s="91" t="s">
        <v>51</v>
      </c>
      <c r="H39" s="92" t="s">
        <v>52</v>
      </c>
      <c r="I39" s="57"/>
      <c r="J39" s="93">
        <f>SUM(J30:J37)</f>
        <v>0</v>
      </c>
      <c r="K39" s="94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53</v>
      </c>
      <c r="E50" s="42"/>
      <c r="F50" s="42"/>
      <c r="G50" s="41" t="s">
        <v>54</v>
      </c>
      <c r="H50" s="42"/>
      <c r="I50" s="42"/>
      <c r="J50" s="42"/>
      <c r="K50" s="42"/>
      <c r="L50" s="32"/>
    </row>
    <row r="51" spans="2:12" ht="11.25">
      <c r="B51" s="20"/>
      <c r="L51" s="20"/>
    </row>
    <row r="52" spans="2:12" ht="11.25">
      <c r="B52" s="20"/>
      <c r="L52" s="20"/>
    </row>
    <row r="53" spans="2:12" ht="11.25">
      <c r="B53" s="20"/>
      <c r="L53" s="20"/>
    </row>
    <row r="54" spans="2:12" ht="11.25">
      <c r="B54" s="20"/>
      <c r="L54" s="20"/>
    </row>
    <row r="55" spans="2:12" ht="11.25">
      <c r="B55" s="20"/>
      <c r="L55" s="20"/>
    </row>
    <row r="56" spans="2:12" ht="11.25">
      <c r="B56" s="20"/>
      <c r="L56" s="20"/>
    </row>
    <row r="57" spans="2:12" ht="11.25">
      <c r="B57" s="20"/>
      <c r="L57" s="20"/>
    </row>
    <row r="58" spans="2:12" ht="11.25">
      <c r="B58" s="20"/>
      <c r="L58" s="20"/>
    </row>
    <row r="59" spans="2:12" ht="11.25">
      <c r="B59" s="20"/>
      <c r="L59" s="20"/>
    </row>
    <row r="60" spans="2:12" ht="11.25">
      <c r="B60" s="20"/>
      <c r="L60" s="20"/>
    </row>
    <row r="61" spans="2:12" s="1" customFormat="1" ht="12.75">
      <c r="B61" s="32"/>
      <c r="D61" s="43" t="s">
        <v>55</v>
      </c>
      <c r="E61" s="34"/>
      <c r="F61" s="95" t="s">
        <v>56</v>
      </c>
      <c r="G61" s="43" t="s">
        <v>55</v>
      </c>
      <c r="H61" s="34"/>
      <c r="I61" s="34"/>
      <c r="J61" s="96" t="s">
        <v>56</v>
      </c>
      <c r="K61" s="34"/>
      <c r="L61" s="32"/>
    </row>
    <row r="62" spans="2:12" ht="11.25">
      <c r="B62" s="20"/>
      <c r="L62" s="20"/>
    </row>
    <row r="63" spans="2:12" ht="11.25">
      <c r="B63" s="20"/>
      <c r="L63" s="20"/>
    </row>
    <row r="64" spans="2:12" ht="11.25">
      <c r="B64" s="20"/>
      <c r="L64" s="20"/>
    </row>
    <row r="65" spans="2:12" s="1" customFormat="1" ht="12.75">
      <c r="B65" s="32"/>
      <c r="D65" s="41" t="s">
        <v>57</v>
      </c>
      <c r="E65" s="42"/>
      <c r="F65" s="42"/>
      <c r="G65" s="41" t="s">
        <v>58</v>
      </c>
      <c r="H65" s="42"/>
      <c r="I65" s="42"/>
      <c r="J65" s="42"/>
      <c r="K65" s="42"/>
      <c r="L65" s="32"/>
    </row>
    <row r="66" spans="2:12" ht="11.25">
      <c r="B66" s="20"/>
      <c r="L66" s="20"/>
    </row>
    <row r="67" spans="2:12" ht="11.25">
      <c r="B67" s="20"/>
      <c r="L67" s="20"/>
    </row>
    <row r="68" spans="2:12" ht="11.25">
      <c r="B68" s="20"/>
      <c r="L68" s="20"/>
    </row>
    <row r="69" spans="2:12" ht="11.25">
      <c r="B69" s="20"/>
      <c r="L69" s="20"/>
    </row>
    <row r="70" spans="2:12" ht="11.25">
      <c r="B70" s="20"/>
      <c r="L70" s="20"/>
    </row>
    <row r="71" spans="2:12" ht="11.25">
      <c r="B71" s="20"/>
      <c r="L71" s="20"/>
    </row>
    <row r="72" spans="2:12" ht="11.25">
      <c r="B72" s="20"/>
      <c r="L72" s="20"/>
    </row>
    <row r="73" spans="2:12" ht="11.25">
      <c r="B73" s="20"/>
      <c r="L73" s="20"/>
    </row>
    <row r="74" spans="2:12" ht="11.25">
      <c r="B74" s="20"/>
      <c r="L74" s="20"/>
    </row>
    <row r="75" spans="2:12" ht="11.25">
      <c r="B75" s="20"/>
      <c r="L75" s="20"/>
    </row>
    <row r="76" spans="2:12" s="1" customFormat="1" ht="12.75">
      <c r="B76" s="32"/>
      <c r="D76" s="43" t="s">
        <v>55</v>
      </c>
      <c r="E76" s="34"/>
      <c r="F76" s="95" t="s">
        <v>56</v>
      </c>
      <c r="G76" s="43" t="s">
        <v>55</v>
      </c>
      <c r="H76" s="34"/>
      <c r="I76" s="34"/>
      <c r="J76" s="96" t="s">
        <v>56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94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26.25" customHeight="1">
      <c r="B85" s="32"/>
      <c r="E85" s="225" t="str">
        <f>E7</f>
        <v>MĚSTO RTYNĚ V PODKRKONOŠÍ - REKONSTRUKCE VODOJEMU NÁMĚRKA</v>
      </c>
      <c r="F85" s="226"/>
      <c r="G85" s="226"/>
      <c r="H85" s="226"/>
      <c r="L85" s="32"/>
    </row>
    <row r="86" spans="2:47" s="1" customFormat="1" ht="12" customHeight="1">
      <c r="B86" s="32"/>
      <c r="C86" s="27" t="s">
        <v>91</v>
      </c>
      <c r="L86" s="32"/>
    </row>
    <row r="87" spans="2:47" s="1" customFormat="1" ht="16.5" customHeight="1">
      <c r="B87" s="32"/>
      <c r="E87" s="205" t="str">
        <f>E9</f>
        <v>1 - REKONSTRUKCE VODOJEMU NÁMĚRKA</v>
      </c>
      <c r="F87" s="227"/>
      <c r="G87" s="227"/>
      <c r="H87" s="227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NÁMĚRKA, RTYNĚ V PODKRKONOŠÍ</v>
      </c>
      <c r="I89" s="27" t="s">
        <v>22</v>
      </c>
      <c r="J89" s="52" t="str">
        <f>IF(J12="","",J12)</f>
        <v>14. 10. 2024</v>
      </c>
      <c r="L89" s="32"/>
    </row>
    <row r="90" spans="2:47" s="1" customFormat="1" ht="6.95" customHeight="1">
      <c r="B90" s="32"/>
      <c r="L90" s="32"/>
    </row>
    <row r="91" spans="2:47" s="1" customFormat="1" ht="40.15" customHeight="1">
      <c r="B91" s="32"/>
      <c r="C91" s="27" t="s">
        <v>24</v>
      </c>
      <c r="F91" s="25" t="str">
        <f>E15</f>
        <v>město Rtyně v Podkrkonoší, Hronovská 431, 542 33</v>
      </c>
      <c r="I91" s="27" t="s">
        <v>32</v>
      </c>
      <c r="J91" s="30" t="str">
        <f>E21</f>
        <v>Ing. Novotný, Vodohospod. kancelář, Trutnov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37</v>
      </c>
      <c r="J92" s="30" t="str">
        <f>E24</f>
        <v>Lenka Benešová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97" t="s">
        <v>95</v>
      </c>
      <c r="D94" s="89"/>
      <c r="E94" s="89"/>
      <c r="F94" s="89"/>
      <c r="G94" s="89"/>
      <c r="H94" s="89"/>
      <c r="I94" s="89"/>
      <c r="J94" s="98" t="s">
        <v>96</v>
      </c>
      <c r="K94" s="89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99" t="s">
        <v>97</v>
      </c>
      <c r="J96" s="66">
        <f>J147</f>
        <v>0</v>
      </c>
      <c r="L96" s="32"/>
      <c r="AU96" s="17" t="s">
        <v>98</v>
      </c>
    </row>
    <row r="97" spans="2:12" s="8" customFormat="1" ht="24.95" customHeight="1">
      <c r="B97" s="100"/>
      <c r="D97" s="101" t="s">
        <v>99</v>
      </c>
      <c r="E97" s="102"/>
      <c r="F97" s="102"/>
      <c r="G97" s="102"/>
      <c r="H97" s="102"/>
      <c r="I97" s="102"/>
      <c r="J97" s="103">
        <f>J148</f>
        <v>0</v>
      </c>
      <c r="L97" s="100"/>
    </row>
    <row r="98" spans="2:12" s="9" customFormat="1" ht="19.899999999999999" customHeight="1">
      <c r="B98" s="104"/>
      <c r="D98" s="105" t="s">
        <v>100</v>
      </c>
      <c r="E98" s="106"/>
      <c r="F98" s="106"/>
      <c r="G98" s="106"/>
      <c r="H98" s="106"/>
      <c r="I98" s="106"/>
      <c r="J98" s="107">
        <f>J149</f>
        <v>0</v>
      </c>
      <c r="L98" s="104"/>
    </row>
    <row r="99" spans="2:12" s="9" customFormat="1" ht="19.899999999999999" customHeight="1">
      <c r="B99" s="104"/>
      <c r="D99" s="105" t="s">
        <v>101</v>
      </c>
      <c r="E99" s="106"/>
      <c r="F99" s="106"/>
      <c r="G99" s="106"/>
      <c r="H99" s="106"/>
      <c r="I99" s="106"/>
      <c r="J99" s="107">
        <f>J291</f>
        <v>0</v>
      </c>
      <c r="L99" s="104"/>
    </row>
    <row r="100" spans="2:12" s="9" customFormat="1" ht="19.899999999999999" customHeight="1">
      <c r="B100" s="104"/>
      <c r="D100" s="105" t="s">
        <v>102</v>
      </c>
      <c r="E100" s="106"/>
      <c r="F100" s="106"/>
      <c r="G100" s="106"/>
      <c r="H100" s="106"/>
      <c r="I100" s="106"/>
      <c r="J100" s="107">
        <f>J309</f>
        <v>0</v>
      </c>
      <c r="L100" s="104"/>
    </row>
    <row r="101" spans="2:12" s="9" customFormat="1" ht="19.899999999999999" customHeight="1">
      <c r="B101" s="104"/>
      <c r="D101" s="105" t="s">
        <v>103</v>
      </c>
      <c r="E101" s="106"/>
      <c r="F101" s="106"/>
      <c r="G101" s="106"/>
      <c r="H101" s="106"/>
      <c r="I101" s="106"/>
      <c r="J101" s="107">
        <f>J343</f>
        <v>0</v>
      </c>
      <c r="L101" s="104"/>
    </row>
    <row r="102" spans="2:12" s="9" customFormat="1" ht="19.899999999999999" customHeight="1">
      <c r="B102" s="104"/>
      <c r="D102" s="105" t="s">
        <v>104</v>
      </c>
      <c r="E102" s="106"/>
      <c r="F102" s="106"/>
      <c r="G102" s="106"/>
      <c r="H102" s="106"/>
      <c r="I102" s="106"/>
      <c r="J102" s="107">
        <f>J354</f>
        <v>0</v>
      </c>
      <c r="L102" s="104"/>
    </row>
    <row r="103" spans="2:12" s="9" customFormat="1" ht="19.899999999999999" customHeight="1">
      <c r="B103" s="104"/>
      <c r="D103" s="105" t="s">
        <v>105</v>
      </c>
      <c r="E103" s="106"/>
      <c r="F103" s="106"/>
      <c r="G103" s="106"/>
      <c r="H103" s="106"/>
      <c r="I103" s="106"/>
      <c r="J103" s="107">
        <f>J362</f>
        <v>0</v>
      </c>
      <c r="L103" s="104"/>
    </row>
    <row r="104" spans="2:12" s="9" customFormat="1" ht="19.899999999999999" customHeight="1">
      <c r="B104" s="104"/>
      <c r="D104" s="105" t="s">
        <v>106</v>
      </c>
      <c r="E104" s="106"/>
      <c r="F104" s="106"/>
      <c r="G104" s="106"/>
      <c r="H104" s="106"/>
      <c r="I104" s="106"/>
      <c r="J104" s="107">
        <f>J436</f>
        <v>0</v>
      </c>
      <c r="L104" s="104"/>
    </row>
    <row r="105" spans="2:12" s="9" customFormat="1" ht="19.899999999999999" customHeight="1">
      <c r="B105" s="104"/>
      <c r="D105" s="105" t="s">
        <v>107</v>
      </c>
      <c r="E105" s="106"/>
      <c r="F105" s="106"/>
      <c r="G105" s="106"/>
      <c r="H105" s="106"/>
      <c r="I105" s="106"/>
      <c r="J105" s="107">
        <f>J511</f>
        <v>0</v>
      </c>
      <c r="L105" s="104"/>
    </row>
    <row r="106" spans="2:12" s="9" customFormat="1" ht="19.899999999999999" customHeight="1">
      <c r="B106" s="104"/>
      <c r="D106" s="105" t="s">
        <v>108</v>
      </c>
      <c r="E106" s="106"/>
      <c r="F106" s="106"/>
      <c r="G106" s="106"/>
      <c r="H106" s="106"/>
      <c r="I106" s="106"/>
      <c r="J106" s="107">
        <f>J833</f>
        <v>0</v>
      </c>
      <c r="L106" s="104"/>
    </row>
    <row r="107" spans="2:12" s="9" customFormat="1" ht="19.899999999999999" customHeight="1">
      <c r="B107" s="104"/>
      <c r="D107" s="105" t="s">
        <v>109</v>
      </c>
      <c r="E107" s="106"/>
      <c r="F107" s="106"/>
      <c r="G107" s="106"/>
      <c r="H107" s="106"/>
      <c r="I107" s="106"/>
      <c r="J107" s="107">
        <f>J843</f>
        <v>0</v>
      </c>
      <c r="L107" s="104"/>
    </row>
    <row r="108" spans="2:12" s="8" customFormat="1" ht="24.95" customHeight="1">
      <c r="B108" s="100"/>
      <c r="D108" s="101" t="s">
        <v>110</v>
      </c>
      <c r="E108" s="102"/>
      <c r="F108" s="102"/>
      <c r="G108" s="102"/>
      <c r="H108" s="102"/>
      <c r="I108" s="102"/>
      <c r="J108" s="103">
        <f>J845</f>
        <v>0</v>
      </c>
      <c r="L108" s="100"/>
    </row>
    <row r="109" spans="2:12" s="9" customFormat="1" ht="19.899999999999999" customHeight="1">
      <c r="B109" s="104"/>
      <c r="D109" s="105" t="s">
        <v>111</v>
      </c>
      <c r="E109" s="106"/>
      <c r="F109" s="106"/>
      <c r="G109" s="106"/>
      <c r="H109" s="106"/>
      <c r="I109" s="106"/>
      <c r="J109" s="107">
        <f>J846</f>
        <v>0</v>
      </c>
      <c r="L109" s="104"/>
    </row>
    <row r="110" spans="2:12" s="9" customFormat="1" ht="19.899999999999999" customHeight="1">
      <c r="B110" s="104"/>
      <c r="D110" s="105" t="s">
        <v>112</v>
      </c>
      <c r="E110" s="106"/>
      <c r="F110" s="106"/>
      <c r="G110" s="106"/>
      <c r="H110" s="106"/>
      <c r="I110" s="106"/>
      <c r="J110" s="107">
        <f>J902</f>
        <v>0</v>
      </c>
      <c r="L110" s="104"/>
    </row>
    <row r="111" spans="2:12" s="9" customFormat="1" ht="19.899999999999999" customHeight="1">
      <c r="B111" s="104"/>
      <c r="D111" s="105" t="s">
        <v>113</v>
      </c>
      <c r="E111" s="106"/>
      <c r="F111" s="106"/>
      <c r="G111" s="106"/>
      <c r="H111" s="106"/>
      <c r="I111" s="106"/>
      <c r="J111" s="107">
        <f>J909</f>
        <v>0</v>
      </c>
      <c r="L111" s="104"/>
    </row>
    <row r="112" spans="2:12" s="9" customFormat="1" ht="19.899999999999999" customHeight="1">
      <c r="B112" s="104"/>
      <c r="D112" s="105" t="s">
        <v>114</v>
      </c>
      <c r="E112" s="106"/>
      <c r="F112" s="106"/>
      <c r="G112" s="106"/>
      <c r="H112" s="106"/>
      <c r="I112" s="106"/>
      <c r="J112" s="107">
        <f>J940</f>
        <v>0</v>
      </c>
      <c r="L112" s="104"/>
    </row>
    <row r="113" spans="2:12" s="9" customFormat="1" ht="19.899999999999999" customHeight="1">
      <c r="B113" s="104"/>
      <c r="D113" s="105" t="s">
        <v>115</v>
      </c>
      <c r="E113" s="106"/>
      <c r="F113" s="106"/>
      <c r="G113" s="106"/>
      <c r="H113" s="106"/>
      <c r="I113" s="106"/>
      <c r="J113" s="107">
        <f>J943</f>
        <v>0</v>
      </c>
      <c r="L113" s="104"/>
    </row>
    <row r="114" spans="2:12" s="9" customFormat="1" ht="19.899999999999999" customHeight="1">
      <c r="B114" s="104"/>
      <c r="D114" s="105" t="s">
        <v>116</v>
      </c>
      <c r="E114" s="106"/>
      <c r="F114" s="106"/>
      <c r="G114" s="106"/>
      <c r="H114" s="106"/>
      <c r="I114" s="106"/>
      <c r="J114" s="107">
        <f>J961</f>
        <v>0</v>
      </c>
      <c r="L114" s="104"/>
    </row>
    <row r="115" spans="2:12" s="9" customFormat="1" ht="19.899999999999999" customHeight="1">
      <c r="B115" s="104"/>
      <c r="D115" s="105" t="s">
        <v>117</v>
      </c>
      <c r="E115" s="106"/>
      <c r="F115" s="106"/>
      <c r="G115" s="106"/>
      <c r="H115" s="106"/>
      <c r="I115" s="106"/>
      <c r="J115" s="107">
        <f>J992</f>
        <v>0</v>
      </c>
      <c r="L115" s="104"/>
    </row>
    <row r="116" spans="2:12" s="9" customFormat="1" ht="19.899999999999999" customHeight="1">
      <c r="B116" s="104"/>
      <c r="D116" s="105" t="s">
        <v>118</v>
      </c>
      <c r="E116" s="106"/>
      <c r="F116" s="106"/>
      <c r="G116" s="106"/>
      <c r="H116" s="106"/>
      <c r="I116" s="106"/>
      <c r="J116" s="107">
        <f>J1017</f>
        <v>0</v>
      </c>
      <c r="L116" s="104"/>
    </row>
    <row r="117" spans="2:12" s="9" customFormat="1" ht="19.899999999999999" customHeight="1">
      <c r="B117" s="104"/>
      <c r="D117" s="105" t="s">
        <v>119</v>
      </c>
      <c r="E117" s="106"/>
      <c r="F117" s="106"/>
      <c r="G117" s="106"/>
      <c r="H117" s="106"/>
      <c r="I117" s="106"/>
      <c r="J117" s="107">
        <f>J1029</f>
        <v>0</v>
      </c>
      <c r="L117" s="104"/>
    </row>
    <row r="118" spans="2:12" s="9" customFormat="1" ht="19.899999999999999" customHeight="1">
      <c r="B118" s="104"/>
      <c r="D118" s="105" t="s">
        <v>120</v>
      </c>
      <c r="E118" s="106"/>
      <c r="F118" s="106"/>
      <c r="G118" s="106"/>
      <c r="H118" s="106"/>
      <c r="I118" s="106"/>
      <c r="J118" s="107">
        <f>J1031</f>
        <v>0</v>
      </c>
      <c r="L118" s="104"/>
    </row>
    <row r="119" spans="2:12" s="8" customFormat="1" ht="24.95" customHeight="1">
      <c r="B119" s="100"/>
      <c r="D119" s="101" t="s">
        <v>121</v>
      </c>
      <c r="E119" s="102"/>
      <c r="F119" s="102"/>
      <c r="G119" s="102"/>
      <c r="H119" s="102"/>
      <c r="I119" s="102"/>
      <c r="J119" s="103">
        <f>J1040</f>
        <v>0</v>
      </c>
      <c r="L119" s="100"/>
    </row>
    <row r="120" spans="2:12" s="9" customFormat="1" ht="19.899999999999999" customHeight="1">
      <c r="B120" s="104"/>
      <c r="D120" s="105" t="s">
        <v>122</v>
      </c>
      <c r="E120" s="106"/>
      <c r="F120" s="106"/>
      <c r="G120" s="106"/>
      <c r="H120" s="106"/>
      <c r="I120" s="106"/>
      <c r="J120" s="107">
        <f>J1041</f>
        <v>0</v>
      </c>
      <c r="L120" s="104"/>
    </row>
    <row r="121" spans="2:12" s="8" customFormat="1" ht="24.95" customHeight="1">
      <c r="B121" s="100"/>
      <c r="D121" s="101" t="s">
        <v>123</v>
      </c>
      <c r="E121" s="102"/>
      <c r="F121" s="102"/>
      <c r="G121" s="102"/>
      <c r="H121" s="102"/>
      <c r="I121" s="102"/>
      <c r="J121" s="103">
        <f>J1050</f>
        <v>0</v>
      </c>
      <c r="L121" s="100"/>
    </row>
    <row r="122" spans="2:12" s="8" customFormat="1" ht="24.95" customHeight="1">
      <c r="B122" s="100"/>
      <c r="D122" s="101" t="s">
        <v>124</v>
      </c>
      <c r="E122" s="102"/>
      <c r="F122" s="102"/>
      <c r="G122" s="102"/>
      <c r="H122" s="102"/>
      <c r="I122" s="102"/>
      <c r="J122" s="103">
        <f>J1057</f>
        <v>0</v>
      </c>
      <c r="L122" s="100"/>
    </row>
    <row r="123" spans="2:12" s="9" customFormat="1" ht="19.899999999999999" customHeight="1">
      <c r="B123" s="104"/>
      <c r="D123" s="105" t="s">
        <v>125</v>
      </c>
      <c r="E123" s="106"/>
      <c r="F123" s="106"/>
      <c r="G123" s="106"/>
      <c r="H123" s="106"/>
      <c r="I123" s="106"/>
      <c r="J123" s="107">
        <f>J1058</f>
        <v>0</v>
      </c>
      <c r="L123" s="104"/>
    </row>
    <row r="124" spans="2:12" s="9" customFormat="1" ht="19.899999999999999" customHeight="1">
      <c r="B124" s="104"/>
      <c r="D124" s="105" t="s">
        <v>126</v>
      </c>
      <c r="E124" s="106"/>
      <c r="F124" s="106"/>
      <c r="G124" s="106"/>
      <c r="H124" s="106"/>
      <c r="I124" s="106"/>
      <c r="J124" s="107">
        <f>J1065</f>
        <v>0</v>
      </c>
      <c r="L124" s="104"/>
    </row>
    <row r="125" spans="2:12" s="9" customFormat="1" ht="19.899999999999999" customHeight="1">
      <c r="B125" s="104"/>
      <c r="D125" s="105" t="s">
        <v>127</v>
      </c>
      <c r="E125" s="106"/>
      <c r="F125" s="106"/>
      <c r="G125" s="106"/>
      <c r="H125" s="106"/>
      <c r="I125" s="106"/>
      <c r="J125" s="107">
        <f>J1068</f>
        <v>0</v>
      </c>
      <c r="L125" s="104"/>
    </row>
    <row r="126" spans="2:12" s="9" customFormat="1" ht="19.899999999999999" customHeight="1">
      <c r="B126" s="104"/>
      <c r="D126" s="105" t="s">
        <v>128</v>
      </c>
      <c r="E126" s="106"/>
      <c r="F126" s="106"/>
      <c r="G126" s="106"/>
      <c r="H126" s="106"/>
      <c r="I126" s="106"/>
      <c r="J126" s="107">
        <f>J1074</f>
        <v>0</v>
      </c>
      <c r="L126" s="104"/>
    </row>
    <row r="127" spans="2:12" s="9" customFormat="1" ht="19.899999999999999" customHeight="1">
      <c r="B127" s="104"/>
      <c r="D127" s="105" t="s">
        <v>129</v>
      </c>
      <c r="E127" s="106"/>
      <c r="F127" s="106"/>
      <c r="G127" s="106"/>
      <c r="H127" s="106"/>
      <c r="I127" s="106"/>
      <c r="J127" s="107">
        <f>J1076</f>
        <v>0</v>
      </c>
      <c r="L127" s="104"/>
    </row>
    <row r="128" spans="2:12" s="1" customFormat="1" ht="21.75" customHeight="1">
      <c r="B128" s="32"/>
      <c r="L128" s="32"/>
    </row>
    <row r="129" spans="2:12" s="1" customFormat="1" ht="6.95" customHeight="1">
      <c r="B129" s="44"/>
      <c r="C129" s="45"/>
      <c r="D129" s="45"/>
      <c r="E129" s="45"/>
      <c r="F129" s="45"/>
      <c r="G129" s="45"/>
      <c r="H129" s="45"/>
      <c r="I129" s="45"/>
      <c r="J129" s="45"/>
      <c r="K129" s="45"/>
      <c r="L129" s="32"/>
    </row>
    <row r="133" spans="2:12" s="1" customFormat="1" ht="6.95" customHeight="1">
      <c r="B133" s="46"/>
      <c r="C133" s="47"/>
      <c r="D133" s="47"/>
      <c r="E133" s="47"/>
      <c r="F133" s="47"/>
      <c r="G133" s="47"/>
      <c r="H133" s="47"/>
      <c r="I133" s="47"/>
      <c r="J133" s="47"/>
      <c r="K133" s="47"/>
      <c r="L133" s="32"/>
    </row>
    <row r="134" spans="2:12" s="1" customFormat="1" ht="24.95" customHeight="1">
      <c r="B134" s="32"/>
      <c r="C134" s="21" t="s">
        <v>130</v>
      </c>
      <c r="L134" s="32"/>
    </row>
    <row r="135" spans="2:12" s="1" customFormat="1" ht="6.95" customHeight="1">
      <c r="B135" s="32"/>
      <c r="L135" s="32"/>
    </row>
    <row r="136" spans="2:12" s="1" customFormat="1" ht="12" customHeight="1">
      <c r="B136" s="32"/>
      <c r="C136" s="27" t="s">
        <v>16</v>
      </c>
      <c r="L136" s="32"/>
    </row>
    <row r="137" spans="2:12" s="1" customFormat="1" ht="26.25" customHeight="1">
      <c r="B137" s="32"/>
      <c r="E137" s="225" t="str">
        <f>E7</f>
        <v>MĚSTO RTYNĚ V PODKRKONOŠÍ - REKONSTRUKCE VODOJEMU NÁMĚRKA</v>
      </c>
      <c r="F137" s="226"/>
      <c r="G137" s="226"/>
      <c r="H137" s="226"/>
      <c r="L137" s="32"/>
    </row>
    <row r="138" spans="2:12" s="1" customFormat="1" ht="12" customHeight="1">
      <c r="B138" s="32"/>
      <c r="C138" s="27" t="s">
        <v>91</v>
      </c>
      <c r="L138" s="32"/>
    </row>
    <row r="139" spans="2:12" s="1" customFormat="1" ht="16.5" customHeight="1">
      <c r="B139" s="32"/>
      <c r="E139" s="205" t="str">
        <f>E9</f>
        <v>1 - REKONSTRUKCE VODOJEMU NÁMĚRKA</v>
      </c>
      <c r="F139" s="227"/>
      <c r="G139" s="227"/>
      <c r="H139" s="227"/>
      <c r="L139" s="32"/>
    </row>
    <row r="140" spans="2:12" s="1" customFormat="1" ht="6.95" customHeight="1">
      <c r="B140" s="32"/>
      <c r="L140" s="32"/>
    </row>
    <row r="141" spans="2:12" s="1" customFormat="1" ht="12" customHeight="1">
      <c r="B141" s="32"/>
      <c r="C141" s="27" t="s">
        <v>20</v>
      </c>
      <c r="F141" s="25" t="str">
        <f>F12</f>
        <v>NÁMĚRKA, RTYNĚ V PODKRKONOŠÍ</v>
      </c>
      <c r="I141" s="27" t="s">
        <v>22</v>
      </c>
      <c r="J141" s="52" t="str">
        <f>IF(J12="","",J12)</f>
        <v>14. 10. 2024</v>
      </c>
      <c r="L141" s="32"/>
    </row>
    <row r="142" spans="2:12" s="1" customFormat="1" ht="6.95" customHeight="1">
      <c r="B142" s="32"/>
      <c r="L142" s="32"/>
    </row>
    <row r="143" spans="2:12" s="1" customFormat="1" ht="40.15" customHeight="1">
      <c r="B143" s="32"/>
      <c r="C143" s="27" t="s">
        <v>24</v>
      </c>
      <c r="F143" s="25" t="str">
        <f>E15</f>
        <v>město Rtyně v Podkrkonoší, Hronovská 431, 542 33</v>
      </c>
      <c r="I143" s="27" t="s">
        <v>32</v>
      </c>
      <c r="J143" s="30" t="str">
        <f>E21</f>
        <v>Ing. Novotný, Vodohospod. kancelář, Trutnov</v>
      </c>
      <c r="L143" s="32"/>
    </row>
    <row r="144" spans="2:12" s="1" customFormat="1" ht="15.2" customHeight="1">
      <c r="B144" s="32"/>
      <c r="C144" s="27" t="s">
        <v>30</v>
      </c>
      <c r="F144" s="25" t="str">
        <f>IF(E18="","",E18)</f>
        <v>Vyplň údaj</v>
      </c>
      <c r="I144" s="27" t="s">
        <v>37</v>
      </c>
      <c r="J144" s="30" t="str">
        <f>E24</f>
        <v>Lenka Benešová</v>
      </c>
      <c r="L144" s="32"/>
    </row>
    <row r="145" spans="2:65" s="1" customFormat="1" ht="10.35" customHeight="1">
      <c r="B145" s="32"/>
      <c r="L145" s="32"/>
    </row>
    <row r="146" spans="2:65" s="10" customFormat="1" ht="29.25" customHeight="1">
      <c r="B146" s="108"/>
      <c r="C146" s="109" t="s">
        <v>131</v>
      </c>
      <c r="D146" s="110" t="s">
        <v>65</v>
      </c>
      <c r="E146" s="110" t="s">
        <v>61</v>
      </c>
      <c r="F146" s="110" t="s">
        <v>62</v>
      </c>
      <c r="G146" s="110" t="s">
        <v>132</v>
      </c>
      <c r="H146" s="110" t="s">
        <v>133</v>
      </c>
      <c r="I146" s="110" t="s">
        <v>134</v>
      </c>
      <c r="J146" s="110" t="s">
        <v>96</v>
      </c>
      <c r="K146" s="111" t="s">
        <v>135</v>
      </c>
      <c r="L146" s="108"/>
      <c r="M146" s="59" t="s">
        <v>1</v>
      </c>
      <c r="N146" s="60" t="s">
        <v>44</v>
      </c>
      <c r="O146" s="60" t="s">
        <v>136</v>
      </c>
      <c r="P146" s="60" t="s">
        <v>137</v>
      </c>
      <c r="Q146" s="60" t="s">
        <v>138</v>
      </c>
      <c r="R146" s="60" t="s">
        <v>139</v>
      </c>
      <c r="S146" s="60" t="s">
        <v>140</v>
      </c>
      <c r="T146" s="61" t="s">
        <v>141</v>
      </c>
    </row>
    <row r="147" spans="2:65" s="1" customFormat="1" ht="22.9" customHeight="1">
      <c r="B147" s="32"/>
      <c r="C147" s="64" t="s">
        <v>142</v>
      </c>
      <c r="J147" s="112">
        <f>BK147</f>
        <v>0</v>
      </c>
      <c r="L147" s="32"/>
      <c r="M147" s="62"/>
      <c r="N147" s="53"/>
      <c r="O147" s="53"/>
      <c r="P147" s="113">
        <f>P148+P845+P1040+P1050+P1057</f>
        <v>0</v>
      </c>
      <c r="Q147" s="53"/>
      <c r="R147" s="113">
        <f>R148+R845+R1040+R1050+R1057</f>
        <v>29.343308919999998</v>
      </c>
      <c r="S147" s="53"/>
      <c r="T147" s="114">
        <f>T148+T845+T1040+T1050+T1057</f>
        <v>9.444630440000001</v>
      </c>
      <c r="AT147" s="17" t="s">
        <v>79</v>
      </c>
      <c r="AU147" s="17" t="s">
        <v>98</v>
      </c>
      <c r="BK147" s="115">
        <f>BK148+BK845+BK1040+BK1050+BK1057</f>
        <v>0</v>
      </c>
    </row>
    <row r="148" spans="2:65" s="11" customFormat="1" ht="25.9" customHeight="1">
      <c r="B148" s="116"/>
      <c r="D148" s="117" t="s">
        <v>79</v>
      </c>
      <c r="E148" s="118" t="s">
        <v>143</v>
      </c>
      <c r="F148" s="118" t="s">
        <v>144</v>
      </c>
      <c r="I148" s="119"/>
      <c r="J148" s="120">
        <f>BK148</f>
        <v>0</v>
      </c>
      <c r="L148" s="116"/>
      <c r="M148" s="121"/>
      <c r="P148" s="122">
        <f>P149+P291+P309+P343+P354+P362+P436+P511+P833+P843</f>
        <v>0</v>
      </c>
      <c r="R148" s="122">
        <f>R149+R291+R309+R343+R354+R362+R436+R511+R833+R843</f>
        <v>26.421185379999997</v>
      </c>
      <c r="T148" s="123">
        <f>T149+T291+T309+T343+T354+T362+T436+T511+T833+T843</f>
        <v>8.9861834400000014</v>
      </c>
      <c r="AR148" s="117" t="s">
        <v>85</v>
      </c>
      <c r="AT148" s="124" t="s">
        <v>79</v>
      </c>
      <c r="AU148" s="124" t="s">
        <v>80</v>
      </c>
      <c r="AY148" s="117" t="s">
        <v>145</v>
      </c>
      <c r="BK148" s="125">
        <f>BK149+BK291+BK309+BK343+BK354+BK362+BK436+BK511+BK833+BK843</f>
        <v>0</v>
      </c>
    </row>
    <row r="149" spans="2:65" s="11" customFormat="1" ht="22.9" customHeight="1">
      <c r="B149" s="116"/>
      <c r="D149" s="117" t="s">
        <v>79</v>
      </c>
      <c r="E149" s="126" t="s">
        <v>85</v>
      </c>
      <c r="F149" s="126" t="s">
        <v>146</v>
      </c>
      <c r="I149" s="119"/>
      <c r="J149" s="127">
        <f>BK149</f>
        <v>0</v>
      </c>
      <c r="L149" s="116"/>
      <c r="M149" s="121"/>
      <c r="P149" s="122">
        <f>SUM(P150:P290)</f>
        <v>0</v>
      </c>
      <c r="R149" s="122">
        <f>SUM(R150:R290)</f>
        <v>1.3500000000000001E-3</v>
      </c>
      <c r="T149" s="123">
        <f>SUM(T150:T290)</f>
        <v>0</v>
      </c>
      <c r="AR149" s="117" t="s">
        <v>85</v>
      </c>
      <c r="AT149" s="124" t="s">
        <v>79</v>
      </c>
      <c r="AU149" s="124" t="s">
        <v>85</v>
      </c>
      <c r="AY149" s="117" t="s">
        <v>145</v>
      </c>
      <c r="BK149" s="125">
        <f>SUM(BK150:BK290)</f>
        <v>0</v>
      </c>
    </row>
    <row r="150" spans="2:65" s="1" customFormat="1" ht="16.5" customHeight="1">
      <c r="B150" s="128"/>
      <c r="C150" s="129" t="s">
        <v>85</v>
      </c>
      <c r="D150" s="129" t="s">
        <v>147</v>
      </c>
      <c r="E150" s="130" t="s">
        <v>148</v>
      </c>
      <c r="F150" s="131" t="s">
        <v>149</v>
      </c>
      <c r="G150" s="132" t="s">
        <v>150</v>
      </c>
      <c r="H150" s="133">
        <v>5</v>
      </c>
      <c r="I150" s="134"/>
      <c r="J150" s="135">
        <f>ROUND(I150*H150,2)</f>
        <v>0</v>
      </c>
      <c r="K150" s="131" t="s">
        <v>151</v>
      </c>
      <c r="L150" s="32"/>
      <c r="M150" s="136" t="s">
        <v>1</v>
      </c>
      <c r="N150" s="137" t="s">
        <v>45</v>
      </c>
      <c r="P150" s="138">
        <f>O150*H150</f>
        <v>0</v>
      </c>
      <c r="Q150" s="138">
        <v>9.0000000000000006E-5</v>
      </c>
      <c r="R150" s="138">
        <f>Q150*H150</f>
        <v>4.5000000000000004E-4</v>
      </c>
      <c r="S150" s="138">
        <v>0</v>
      </c>
      <c r="T150" s="139">
        <f>S150*H150</f>
        <v>0</v>
      </c>
      <c r="AR150" s="140" t="s">
        <v>152</v>
      </c>
      <c r="AT150" s="140" t="s">
        <v>147</v>
      </c>
      <c r="AU150" s="140" t="s">
        <v>89</v>
      </c>
      <c r="AY150" s="17" t="s">
        <v>145</v>
      </c>
      <c r="BE150" s="141">
        <f>IF(N150="základní",J150,0)</f>
        <v>0</v>
      </c>
      <c r="BF150" s="141">
        <f>IF(N150="snížená",J150,0)</f>
        <v>0</v>
      </c>
      <c r="BG150" s="141">
        <f>IF(N150="zákl. přenesená",J150,0)</f>
        <v>0</v>
      </c>
      <c r="BH150" s="141">
        <f>IF(N150="sníž. přenesená",J150,0)</f>
        <v>0</v>
      </c>
      <c r="BI150" s="141">
        <f>IF(N150="nulová",J150,0)</f>
        <v>0</v>
      </c>
      <c r="BJ150" s="17" t="s">
        <v>85</v>
      </c>
      <c r="BK150" s="141">
        <f>ROUND(I150*H150,2)</f>
        <v>0</v>
      </c>
      <c r="BL150" s="17" t="s">
        <v>152</v>
      </c>
      <c r="BM150" s="140" t="s">
        <v>153</v>
      </c>
    </row>
    <row r="151" spans="2:65" s="12" customFormat="1" ht="11.25">
      <c r="B151" s="142"/>
      <c r="D151" s="143" t="s">
        <v>154</v>
      </c>
      <c r="E151" s="144" t="s">
        <v>1</v>
      </c>
      <c r="F151" s="145" t="s">
        <v>155</v>
      </c>
      <c r="H151" s="144" t="s">
        <v>1</v>
      </c>
      <c r="I151" s="146"/>
      <c r="L151" s="142"/>
      <c r="M151" s="147"/>
      <c r="T151" s="148"/>
      <c r="AT151" s="144" t="s">
        <v>154</v>
      </c>
      <c r="AU151" s="144" t="s">
        <v>89</v>
      </c>
      <c r="AV151" s="12" t="s">
        <v>85</v>
      </c>
      <c r="AW151" s="12" t="s">
        <v>36</v>
      </c>
      <c r="AX151" s="12" t="s">
        <v>80</v>
      </c>
      <c r="AY151" s="144" t="s">
        <v>145</v>
      </c>
    </row>
    <row r="152" spans="2:65" s="13" customFormat="1" ht="11.25">
      <c r="B152" s="149"/>
      <c r="D152" s="143" t="s">
        <v>154</v>
      </c>
      <c r="E152" s="150" t="s">
        <v>1</v>
      </c>
      <c r="F152" s="151" t="s">
        <v>156</v>
      </c>
      <c r="H152" s="152">
        <v>5</v>
      </c>
      <c r="I152" s="153"/>
      <c r="L152" s="149"/>
      <c r="M152" s="154"/>
      <c r="T152" s="155"/>
      <c r="AT152" s="150" t="s">
        <v>154</v>
      </c>
      <c r="AU152" s="150" t="s">
        <v>89</v>
      </c>
      <c r="AV152" s="13" t="s">
        <v>89</v>
      </c>
      <c r="AW152" s="13" t="s">
        <v>36</v>
      </c>
      <c r="AX152" s="13" t="s">
        <v>80</v>
      </c>
      <c r="AY152" s="150" t="s">
        <v>145</v>
      </c>
    </row>
    <row r="153" spans="2:65" s="14" customFormat="1" ht="11.25">
      <c r="B153" s="156"/>
      <c r="D153" s="143" t="s">
        <v>154</v>
      </c>
      <c r="E153" s="157" t="s">
        <v>1</v>
      </c>
      <c r="F153" s="158" t="s">
        <v>157</v>
      </c>
      <c r="H153" s="159">
        <v>5</v>
      </c>
      <c r="I153" s="160"/>
      <c r="L153" s="156"/>
      <c r="M153" s="161"/>
      <c r="T153" s="162"/>
      <c r="AT153" s="157" t="s">
        <v>154</v>
      </c>
      <c r="AU153" s="157" t="s">
        <v>89</v>
      </c>
      <c r="AV153" s="14" t="s">
        <v>152</v>
      </c>
      <c r="AW153" s="14" t="s">
        <v>36</v>
      </c>
      <c r="AX153" s="14" t="s">
        <v>85</v>
      </c>
      <c r="AY153" s="157" t="s">
        <v>145</v>
      </c>
    </row>
    <row r="154" spans="2:65" s="1" customFormat="1" ht="16.5" customHeight="1">
      <c r="B154" s="128"/>
      <c r="C154" s="129" t="s">
        <v>89</v>
      </c>
      <c r="D154" s="129" t="s">
        <v>147</v>
      </c>
      <c r="E154" s="130" t="s">
        <v>158</v>
      </c>
      <c r="F154" s="131" t="s">
        <v>159</v>
      </c>
      <c r="G154" s="132" t="s">
        <v>150</v>
      </c>
      <c r="H154" s="133">
        <v>5</v>
      </c>
      <c r="I154" s="134"/>
      <c r="J154" s="135">
        <f>ROUND(I154*H154,2)</f>
        <v>0</v>
      </c>
      <c r="K154" s="131" t="s">
        <v>151</v>
      </c>
      <c r="L154" s="32"/>
      <c r="M154" s="136" t="s">
        <v>1</v>
      </c>
      <c r="N154" s="137" t="s">
        <v>45</v>
      </c>
      <c r="P154" s="138">
        <f>O154*H154</f>
        <v>0</v>
      </c>
      <c r="Q154" s="138">
        <v>1.8000000000000001E-4</v>
      </c>
      <c r="R154" s="138">
        <f>Q154*H154</f>
        <v>9.0000000000000008E-4</v>
      </c>
      <c r="S154" s="138">
        <v>0</v>
      </c>
      <c r="T154" s="139">
        <f>S154*H154</f>
        <v>0</v>
      </c>
      <c r="AR154" s="140" t="s">
        <v>152</v>
      </c>
      <c r="AT154" s="140" t="s">
        <v>147</v>
      </c>
      <c r="AU154" s="140" t="s">
        <v>89</v>
      </c>
      <c r="AY154" s="17" t="s">
        <v>145</v>
      </c>
      <c r="BE154" s="141">
        <f>IF(N154="základní",J154,0)</f>
        <v>0</v>
      </c>
      <c r="BF154" s="141">
        <f>IF(N154="snížená",J154,0)</f>
        <v>0</v>
      </c>
      <c r="BG154" s="141">
        <f>IF(N154="zákl. přenesená",J154,0)</f>
        <v>0</v>
      </c>
      <c r="BH154" s="141">
        <f>IF(N154="sníž. přenesená",J154,0)</f>
        <v>0</v>
      </c>
      <c r="BI154" s="141">
        <f>IF(N154="nulová",J154,0)</f>
        <v>0</v>
      </c>
      <c r="BJ154" s="17" t="s">
        <v>85</v>
      </c>
      <c r="BK154" s="141">
        <f>ROUND(I154*H154,2)</f>
        <v>0</v>
      </c>
      <c r="BL154" s="17" t="s">
        <v>152</v>
      </c>
      <c r="BM154" s="140" t="s">
        <v>160</v>
      </c>
    </row>
    <row r="155" spans="2:65" s="12" customFormat="1" ht="11.25">
      <c r="B155" s="142"/>
      <c r="D155" s="143" t="s">
        <v>154</v>
      </c>
      <c r="E155" s="144" t="s">
        <v>1</v>
      </c>
      <c r="F155" s="145" t="s">
        <v>161</v>
      </c>
      <c r="H155" s="144" t="s">
        <v>1</v>
      </c>
      <c r="I155" s="146"/>
      <c r="L155" s="142"/>
      <c r="M155" s="147"/>
      <c r="T155" s="148"/>
      <c r="AT155" s="144" t="s">
        <v>154</v>
      </c>
      <c r="AU155" s="144" t="s">
        <v>89</v>
      </c>
      <c r="AV155" s="12" t="s">
        <v>85</v>
      </c>
      <c r="AW155" s="12" t="s">
        <v>36</v>
      </c>
      <c r="AX155" s="12" t="s">
        <v>80</v>
      </c>
      <c r="AY155" s="144" t="s">
        <v>145</v>
      </c>
    </row>
    <row r="156" spans="2:65" s="13" customFormat="1" ht="11.25">
      <c r="B156" s="149"/>
      <c r="D156" s="143" t="s">
        <v>154</v>
      </c>
      <c r="E156" s="150" t="s">
        <v>1</v>
      </c>
      <c r="F156" s="151" t="s">
        <v>156</v>
      </c>
      <c r="H156" s="152">
        <v>5</v>
      </c>
      <c r="I156" s="153"/>
      <c r="L156" s="149"/>
      <c r="M156" s="154"/>
      <c r="T156" s="155"/>
      <c r="AT156" s="150" t="s">
        <v>154</v>
      </c>
      <c r="AU156" s="150" t="s">
        <v>89</v>
      </c>
      <c r="AV156" s="13" t="s">
        <v>89</v>
      </c>
      <c r="AW156" s="13" t="s">
        <v>36</v>
      </c>
      <c r="AX156" s="13" t="s">
        <v>80</v>
      </c>
      <c r="AY156" s="150" t="s">
        <v>145</v>
      </c>
    </row>
    <row r="157" spans="2:65" s="14" customFormat="1" ht="11.25">
      <c r="B157" s="156"/>
      <c r="D157" s="143" t="s">
        <v>154</v>
      </c>
      <c r="E157" s="157" t="s">
        <v>1</v>
      </c>
      <c r="F157" s="158" t="s">
        <v>157</v>
      </c>
      <c r="H157" s="159">
        <v>5</v>
      </c>
      <c r="I157" s="160"/>
      <c r="L157" s="156"/>
      <c r="M157" s="161"/>
      <c r="T157" s="162"/>
      <c r="AT157" s="157" t="s">
        <v>154</v>
      </c>
      <c r="AU157" s="157" t="s">
        <v>89</v>
      </c>
      <c r="AV157" s="14" t="s">
        <v>152</v>
      </c>
      <c r="AW157" s="14" t="s">
        <v>36</v>
      </c>
      <c r="AX157" s="14" t="s">
        <v>85</v>
      </c>
      <c r="AY157" s="157" t="s">
        <v>145</v>
      </c>
    </row>
    <row r="158" spans="2:65" s="1" customFormat="1" ht="21.75" customHeight="1">
      <c r="B158" s="128"/>
      <c r="C158" s="129" t="s">
        <v>162</v>
      </c>
      <c r="D158" s="129" t="s">
        <v>147</v>
      </c>
      <c r="E158" s="130" t="s">
        <v>163</v>
      </c>
      <c r="F158" s="131" t="s">
        <v>164</v>
      </c>
      <c r="G158" s="132" t="s">
        <v>150</v>
      </c>
      <c r="H158" s="133">
        <v>5</v>
      </c>
      <c r="I158" s="134"/>
      <c r="J158" s="135">
        <f>ROUND(I158*H158,2)</f>
        <v>0</v>
      </c>
      <c r="K158" s="131" t="s">
        <v>151</v>
      </c>
      <c r="L158" s="32"/>
      <c r="M158" s="136" t="s">
        <v>1</v>
      </c>
      <c r="N158" s="137" t="s">
        <v>45</v>
      </c>
      <c r="P158" s="138">
        <f>O158*H158</f>
        <v>0</v>
      </c>
      <c r="Q158" s="138">
        <v>0</v>
      </c>
      <c r="R158" s="138">
        <f>Q158*H158</f>
        <v>0</v>
      </c>
      <c r="S158" s="138">
        <v>0</v>
      </c>
      <c r="T158" s="139">
        <f>S158*H158</f>
        <v>0</v>
      </c>
      <c r="AR158" s="140" t="s">
        <v>152</v>
      </c>
      <c r="AT158" s="140" t="s">
        <v>147</v>
      </c>
      <c r="AU158" s="140" t="s">
        <v>89</v>
      </c>
      <c r="AY158" s="17" t="s">
        <v>145</v>
      </c>
      <c r="BE158" s="141">
        <f>IF(N158="základní",J158,0)</f>
        <v>0</v>
      </c>
      <c r="BF158" s="141">
        <f>IF(N158="snížená",J158,0)</f>
        <v>0</v>
      </c>
      <c r="BG158" s="141">
        <f>IF(N158="zákl. přenesená",J158,0)</f>
        <v>0</v>
      </c>
      <c r="BH158" s="141">
        <f>IF(N158="sníž. přenesená",J158,0)</f>
        <v>0</v>
      </c>
      <c r="BI158" s="141">
        <f>IF(N158="nulová",J158,0)</f>
        <v>0</v>
      </c>
      <c r="BJ158" s="17" t="s">
        <v>85</v>
      </c>
      <c r="BK158" s="141">
        <f>ROUND(I158*H158,2)</f>
        <v>0</v>
      </c>
      <c r="BL158" s="17" t="s">
        <v>152</v>
      </c>
      <c r="BM158" s="140" t="s">
        <v>165</v>
      </c>
    </row>
    <row r="159" spans="2:65" s="1" customFormat="1" ht="21.75" customHeight="1">
      <c r="B159" s="128"/>
      <c r="C159" s="129" t="s">
        <v>152</v>
      </c>
      <c r="D159" s="129" t="s">
        <v>147</v>
      </c>
      <c r="E159" s="130" t="s">
        <v>166</v>
      </c>
      <c r="F159" s="131" t="s">
        <v>167</v>
      </c>
      <c r="G159" s="132" t="s">
        <v>150</v>
      </c>
      <c r="H159" s="133">
        <v>5</v>
      </c>
      <c r="I159" s="134"/>
      <c r="J159" s="135">
        <f>ROUND(I159*H159,2)</f>
        <v>0</v>
      </c>
      <c r="K159" s="131" t="s">
        <v>151</v>
      </c>
      <c r="L159" s="32"/>
      <c r="M159" s="136" t="s">
        <v>1</v>
      </c>
      <c r="N159" s="137" t="s">
        <v>45</v>
      </c>
      <c r="P159" s="138">
        <f>O159*H159</f>
        <v>0</v>
      </c>
      <c r="Q159" s="138">
        <v>0</v>
      </c>
      <c r="R159" s="138">
        <f>Q159*H159</f>
        <v>0</v>
      </c>
      <c r="S159" s="138">
        <v>0</v>
      </c>
      <c r="T159" s="139">
        <f>S159*H159</f>
        <v>0</v>
      </c>
      <c r="AR159" s="140" t="s">
        <v>152</v>
      </c>
      <c r="AT159" s="140" t="s">
        <v>147</v>
      </c>
      <c r="AU159" s="140" t="s">
        <v>89</v>
      </c>
      <c r="AY159" s="17" t="s">
        <v>145</v>
      </c>
      <c r="BE159" s="141">
        <f>IF(N159="základní",J159,0)</f>
        <v>0</v>
      </c>
      <c r="BF159" s="141">
        <f>IF(N159="snížená",J159,0)</f>
        <v>0</v>
      </c>
      <c r="BG159" s="141">
        <f>IF(N159="zákl. přenesená",J159,0)</f>
        <v>0</v>
      </c>
      <c r="BH159" s="141">
        <f>IF(N159="sníž. přenesená",J159,0)</f>
        <v>0</v>
      </c>
      <c r="BI159" s="141">
        <f>IF(N159="nulová",J159,0)</f>
        <v>0</v>
      </c>
      <c r="BJ159" s="17" t="s">
        <v>85</v>
      </c>
      <c r="BK159" s="141">
        <f>ROUND(I159*H159,2)</f>
        <v>0</v>
      </c>
      <c r="BL159" s="17" t="s">
        <v>152</v>
      </c>
      <c r="BM159" s="140" t="s">
        <v>168</v>
      </c>
    </row>
    <row r="160" spans="2:65" s="1" customFormat="1" ht="24.2" customHeight="1">
      <c r="B160" s="128"/>
      <c r="C160" s="129" t="s">
        <v>156</v>
      </c>
      <c r="D160" s="129" t="s">
        <v>147</v>
      </c>
      <c r="E160" s="130" t="s">
        <v>169</v>
      </c>
      <c r="F160" s="131" t="s">
        <v>170</v>
      </c>
      <c r="G160" s="132" t="s">
        <v>171</v>
      </c>
      <c r="H160" s="133">
        <v>40</v>
      </c>
      <c r="I160" s="134"/>
      <c r="J160" s="135">
        <f>ROUND(I160*H160,2)</f>
        <v>0</v>
      </c>
      <c r="K160" s="131" t="s">
        <v>1</v>
      </c>
      <c r="L160" s="32"/>
      <c r="M160" s="136" t="s">
        <v>1</v>
      </c>
      <c r="N160" s="137" t="s">
        <v>45</v>
      </c>
      <c r="P160" s="138">
        <f>O160*H160</f>
        <v>0</v>
      </c>
      <c r="Q160" s="138">
        <v>0</v>
      </c>
      <c r="R160" s="138">
        <f>Q160*H160</f>
        <v>0</v>
      </c>
      <c r="S160" s="138">
        <v>0</v>
      </c>
      <c r="T160" s="139">
        <f>S160*H160</f>
        <v>0</v>
      </c>
      <c r="AR160" s="140" t="s">
        <v>152</v>
      </c>
      <c r="AT160" s="140" t="s">
        <v>147</v>
      </c>
      <c r="AU160" s="140" t="s">
        <v>89</v>
      </c>
      <c r="AY160" s="17" t="s">
        <v>145</v>
      </c>
      <c r="BE160" s="141">
        <f>IF(N160="základní",J160,0)</f>
        <v>0</v>
      </c>
      <c r="BF160" s="141">
        <f>IF(N160="snížená",J160,0)</f>
        <v>0</v>
      </c>
      <c r="BG160" s="141">
        <f>IF(N160="zákl. přenesená",J160,0)</f>
        <v>0</v>
      </c>
      <c r="BH160" s="141">
        <f>IF(N160="sníž. přenesená",J160,0)</f>
        <v>0</v>
      </c>
      <c r="BI160" s="141">
        <f>IF(N160="nulová",J160,0)</f>
        <v>0</v>
      </c>
      <c r="BJ160" s="17" t="s">
        <v>85</v>
      </c>
      <c r="BK160" s="141">
        <f>ROUND(I160*H160,2)</f>
        <v>0</v>
      </c>
      <c r="BL160" s="17" t="s">
        <v>152</v>
      </c>
      <c r="BM160" s="140" t="s">
        <v>89</v>
      </c>
    </row>
    <row r="161" spans="2:65" s="12" customFormat="1" ht="11.25">
      <c r="B161" s="142"/>
      <c r="D161" s="143" t="s">
        <v>154</v>
      </c>
      <c r="E161" s="144" t="s">
        <v>1</v>
      </c>
      <c r="F161" s="145" t="s">
        <v>172</v>
      </c>
      <c r="H161" s="144" t="s">
        <v>1</v>
      </c>
      <c r="I161" s="146"/>
      <c r="L161" s="142"/>
      <c r="M161" s="147"/>
      <c r="T161" s="148"/>
      <c r="AT161" s="144" t="s">
        <v>154</v>
      </c>
      <c r="AU161" s="144" t="s">
        <v>89</v>
      </c>
      <c r="AV161" s="12" t="s">
        <v>85</v>
      </c>
      <c r="AW161" s="12" t="s">
        <v>36</v>
      </c>
      <c r="AX161" s="12" t="s">
        <v>80</v>
      </c>
      <c r="AY161" s="144" t="s">
        <v>145</v>
      </c>
    </row>
    <row r="162" spans="2:65" s="12" customFormat="1" ht="11.25">
      <c r="B162" s="142"/>
      <c r="D162" s="143" t="s">
        <v>154</v>
      </c>
      <c r="E162" s="144" t="s">
        <v>1</v>
      </c>
      <c r="F162" s="145" t="s">
        <v>173</v>
      </c>
      <c r="H162" s="144" t="s">
        <v>1</v>
      </c>
      <c r="I162" s="146"/>
      <c r="L162" s="142"/>
      <c r="M162" s="147"/>
      <c r="T162" s="148"/>
      <c r="AT162" s="144" t="s">
        <v>154</v>
      </c>
      <c r="AU162" s="144" t="s">
        <v>89</v>
      </c>
      <c r="AV162" s="12" t="s">
        <v>85</v>
      </c>
      <c r="AW162" s="12" t="s">
        <v>36</v>
      </c>
      <c r="AX162" s="12" t="s">
        <v>80</v>
      </c>
      <c r="AY162" s="144" t="s">
        <v>145</v>
      </c>
    </row>
    <row r="163" spans="2:65" s="12" customFormat="1" ht="11.25">
      <c r="B163" s="142"/>
      <c r="D163" s="143" t="s">
        <v>154</v>
      </c>
      <c r="E163" s="144" t="s">
        <v>1</v>
      </c>
      <c r="F163" s="145" t="s">
        <v>174</v>
      </c>
      <c r="H163" s="144" t="s">
        <v>1</v>
      </c>
      <c r="I163" s="146"/>
      <c r="L163" s="142"/>
      <c r="M163" s="147"/>
      <c r="T163" s="148"/>
      <c r="AT163" s="144" t="s">
        <v>154</v>
      </c>
      <c r="AU163" s="144" t="s">
        <v>89</v>
      </c>
      <c r="AV163" s="12" t="s">
        <v>85</v>
      </c>
      <c r="AW163" s="12" t="s">
        <v>36</v>
      </c>
      <c r="AX163" s="12" t="s">
        <v>80</v>
      </c>
      <c r="AY163" s="144" t="s">
        <v>145</v>
      </c>
    </row>
    <row r="164" spans="2:65" s="13" customFormat="1" ht="11.25">
      <c r="B164" s="149"/>
      <c r="D164" s="143" t="s">
        <v>154</v>
      </c>
      <c r="E164" s="150" t="s">
        <v>1</v>
      </c>
      <c r="F164" s="151" t="s">
        <v>175</v>
      </c>
      <c r="H164" s="152">
        <v>40</v>
      </c>
      <c r="I164" s="153"/>
      <c r="L164" s="149"/>
      <c r="M164" s="154"/>
      <c r="T164" s="155"/>
      <c r="AT164" s="150" t="s">
        <v>154</v>
      </c>
      <c r="AU164" s="150" t="s">
        <v>89</v>
      </c>
      <c r="AV164" s="13" t="s">
        <v>89</v>
      </c>
      <c r="AW164" s="13" t="s">
        <v>36</v>
      </c>
      <c r="AX164" s="13" t="s">
        <v>80</v>
      </c>
      <c r="AY164" s="150" t="s">
        <v>145</v>
      </c>
    </row>
    <row r="165" spans="2:65" s="14" customFormat="1" ht="11.25">
      <c r="B165" s="156"/>
      <c r="D165" s="143" t="s">
        <v>154</v>
      </c>
      <c r="E165" s="157" t="s">
        <v>1</v>
      </c>
      <c r="F165" s="158" t="s">
        <v>157</v>
      </c>
      <c r="H165" s="159">
        <v>40</v>
      </c>
      <c r="I165" s="160"/>
      <c r="L165" s="156"/>
      <c r="M165" s="161"/>
      <c r="T165" s="162"/>
      <c r="AT165" s="157" t="s">
        <v>154</v>
      </c>
      <c r="AU165" s="157" t="s">
        <v>89</v>
      </c>
      <c r="AV165" s="14" t="s">
        <v>152</v>
      </c>
      <c r="AW165" s="14" t="s">
        <v>36</v>
      </c>
      <c r="AX165" s="14" t="s">
        <v>85</v>
      </c>
      <c r="AY165" s="157" t="s">
        <v>145</v>
      </c>
    </row>
    <row r="166" spans="2:65" s="1" customFormat="1" ht="24.2" customHeight="1">
      <c r="B166" s="128"/>
      <c r="C166" s="129" t="s">
        <v>176</v>
      </c>
      <c r="D166" s="129" t="s">
        <v>147</v>
      </c>
      <c r="E166" s="130" t="s">
        <v>177</v>
      </c>
      <c r="F166" s="131" t="s">
        <v>178</v>
      </c>
      <c r="G166" s="132" t="s">
        <v>179</v>
      </c>
      <c r="H166" s="133">
        <v>5</v>
      </c>
      <c r="I166" s="134"/>
      <c r="J166" s="135">
        <f>ROUND(I166*H166,2)</f>
        <v>0</v>
      </c>
      <c r="K166" s="131" t="s">
        <v>1</v>
      </c>
      <c r="L166" s="32"/>
      <c r="M166" s="136" t="s">
        <v>1</v>
      </c>
      <c r="N166" s="137" t="s">
        <v>45</v>
      </c>
      <c r="P166" s="138">
        <f>O166*H166</f>
        <v>0</v>
      </c>
      <c r="Q166" s="138">
        <v>0</v>
      </c>
      <c r="R166" s="138">
        <f>Q166*H166</f>
        <v>0</v>
      </c>
      <c r="S166" s="138">
        <v>0</v>
      </c>
      <c r="T166" s="139">
        <f>S166*H166</f>
        <v>0</v>
      </c>
      <c r="AR166" s="140" t="s">
        <v>152</v>
      </c>
      <c r="AT166" s="140" t="s">
        <v>147</v>
      </c>
      <c r="AU166" s="140" t="s">
        <v>89</v>
      </c>
      <c r="AY166" s="17" t="s">
        <v>145</v>
      </c>
      <c r="BE166" s="141">
        <f>IF(N166="základní",J166,0)</f>
        <v>0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7" t="s">
        <v>85</v>
      </c>
      <c r="BK166" s="141">
        <f>ROUND(I166*H166,2)</f>
        <v>0</v>
      </c>
      <c r="BL166" s="17" t="s">
        <v>152</v>
      </c>
      <c r="BM166" s="140" t="s">
        <v>152</v>
      </c>
    </row>
    <row r="167" spans="2:65" s="1" customFormat="1" ht="24.2" customHeight="1">
      <c r="B167" s="128"/>
      <c r="C167" s="129" t="s">
        <v>180</v>
      </c>
      <c r="D167" s="129" t="s">
        <v>147</v>
      </c>
      <c r="E167" s="130" t="s">
        <v>181</v>
      </c>
      <c r="F167" s="131" t="s">
        <v>182</v>
      </c>
      <c r="G167" s="132" t="s">
        <v>183</v>
      </c>
      <c r="H167" s="133">
        <v>66</v>
      </c>
      <c r="I167" s="134"/>
      <c r="J167" s="135">
        <f>ROUND(I167*H167,2)</f>
        <v>0</v>
      </c>
      <c r="K167" s="131" t="s">
        <v>1</v>
      </c>
      <c r="L167" s="32"/>
      <c r="M167" s="136" t="s">
        <v>1</v>
      </c>
      <c r="N167" s="137" t="s">
        <v>45</v>
      </c>
      <c r="P167" s="138">
        <f>O167*H167</f>
        <v>0</v>
      </c>
      <c r="Q167" s="138">
        <v>0</v>
      </c>
      <c r="R167" s="138">
        <f>Q167*H167</f>
        <v>0</v>
      </c>
      <c r="S167" s="138">
        <v>0</v>
      </c>
      <c r="T167" s="139">
        <f>S167*H167</f>
        <v>0</v>
      </c>
      <c r="AR167" s="140" t="s">
        <v>152</v>
      </c>
      <c r="AT167" s="140" t="s">
        <v>147</v>
      </c>
      <c r="AU167" s="140" t="s">
        <v>89</v>
      </c>
      <c r="AY167" s="17" t="s">
        <v>145</v>
      </c>
      <c r="BE167" s="141">
        <f>IF(N167="základní",J167,0)</f>
        <v>0</v>
      </c>
      <c r="BF167" s="141">
        <f>IF(N167="snížená",J167,0)</f>
        <v>0</v>
      </c>
      <c r="BG167" s="141">
        <f>IF(N167="zákl. přenesená",J167,0)</f>
        <v>0</v>
      </c>
      <c r="BH167" s="141">
        <f>IF(N167="sníž. přenesená",J167,0)</f>
        <v>0</v>
      </c>
      <c r="BI167" s="141">
        <f>IF(N167="nulová",J167,0)</f>
        <v>0</v>
      </c>
      <c r="BJ167" s="17" t="s">
        <v>85</v>
      </c>
      <c r="BK167" s="141">
        <f>ROUND(I167*H167,2)</f>
        <v>0</v>
      </c>
      <c r="BL167" s="17" t="s">
        <v>152</v>
      </c>
      <c r="BM167" s="140" t="s">
        <v>176</v>
      </c>
    </row>
    <row r="168" spans="2:65" s="12" customFormat="1" ht="11.25">
      <c r="B168" s="142"/>
      <c r="D168" s="143" t="s">
        <v>154</v>
      </c>
      <c r="E168" s="144" t="s">
        <v>1</v>
      </c>
      <c r="F168" s="145" t="s">
        <v>184</v>
      </c>
      <c r="H168" s="144" t="s">
        <v>1</v>
      </c>
      <c r="I168" s="146"/>
      <c r="L168" s="142"/>
      <c r="M168" s="147"/>
      <c r="T168" s="148"/>
      <c r="AT168" s="144" t="s">
        <v>154</v>
      </c>
      <c r="AU168" s="144" t="s">
        <v>89</v>
      </c>
      <c r="AV168" s="12" t="s">
        <v>85</v>
      </c>
      <c r="AW168" s="12" t="s">
        <v>36</v>
      </c>
      <c r="AX168" s="12" t="s">
        <v>80</v>
      </c>
      <c r="AY168" s="144" t="s">
        <v>145</v>
      </c>
    </row>
    <row r="169" spans="2:65" s="12" customFormat="1" ht="11.25">
      <c r="B169" s="142"/>
      <c r="D169" s="143" t="s">
        <v>154</v>
      </c>
      <c r="E169" s="144" t="s">
        <v>1</v>
      </c>
      <c r="F169" s="145" t="s">
        <v>185</v>
      </c>
      <c r="H169" s="144" t="s">
        <v>1</v>
      </c>
      <c r="I169" s="146"/>
      <c r="L169" s="142"/>
      <c r="M169" s="147"/>
      <c r="T169" s="148"/>
      <c r="AT169" s="144" t="s">
        <v>154</v>
      </c>
      <c r="AU169" s="144" t="s">
        <v>89</v>
      </c>
      <c r="AV169" s="12" t="s">
        <v>85</v>
      </c>
      <c r="AW169" s="12" t="s">
        <v>36</v>
      </c>
      <c r="AX169" s="12" t="s">
        <v>80</v>
      </c>
      <c r="AY169" s="144" t="s">
        <v>145</v>
      </c>
    </row>
    <row r="170" spans="2:65" s="13" customFormat="1" ht="11.25">
      <c r="B170" s="149"/>
      <c r="D170" s="143" t="s">
        <v>154</v>
      </c>
      <c r="E170" s="150" t="s">
        <v>1</v>
      </c>
      <c r="F170" s="151" t="s">
        <v>186</v>
      </c>
      <c r="H170" s="152">
        <v>66</v>
      </c>
      <c r="I170" s="153"/>
      <c r="L170" s="149"/>
      <c r="M170" s="154"/>
      <c r="T170" s="155"/>
      <c r="AT170" s="150" t="s">
        <v>154</v>
      </c>
      <c r="AU170" s="150" t="s">
        <v>89</v>
      </c>
      <c r="AV170" s="13" t="s">
        <v>89</v>
      </c>
      <c r="AW170" s="13" t="s">
        <v>36</v>
      </c>
      <c r="AX170" s="13" t="s">
        <v>80</v>
      </c>
      <c r="AY170" s="150" t="s">
        <v>145</v>
      </c>
    </row>
    <row r="171" spans="2:65" s="14" customFormat="1" ht="11.25">
      <c r="B171" s="156"/>
      <c r="D171" s="143" t="s">
        <v>154</v>
      </c>
      <c r="E171" s="157" t="s">
        <v>1</v>
      </c>
      <c r="F171" s="158" t="s">
        <v>157</v>
      </c>
      <c r="H171" s="159">
        <v>66</v>
      </c>
      <c r="I171" s="160"/>
      <c r="L171" s="156"/>
      <c r="M171" s="161"/>
      <c r="T171" s="162"/>
      <c r="AT171" s="157" t="s">
        <v>154</v>
      </c>
      <c r="AU171" s="157" t="s">
        <v>89</v>
      </c>
      <c r="AV171" s="14" t="s">
        <v>152</v>
      </c>
      <c r="AW171" s="14" t="s">
        <v>36</v>
      </c>
      <c r="AX171" s="14" t="s">
        <v>85</v>
      </c>
      <c r="AY171" s="157" t="s">
        <v>145</v>
      </c>
    </row>
    <row r="172" spans="2:65" s="1" customFormat="1" ht="33" customHeight="1">
      <c r="B172" s="128"/>
      <c r="C172" s="129" t="s">
        <v>187</v>
      </c>
      <c r="D172" s="129" t="s">
        <v>147</v>
      </c>
      <c r="E172" s="130" t="s">
        <v>188</v>
      </c>
      <c r="F172" s="131" t="s">
        <v>189</v>
      </c>
      <c r="G172" s="132" t="s">
        <v>190</v>
      </c>
      <c r="H172" s="133">
        <v>40.5</v>
      </c>
      <c r="I172" s="134"/>
      <c r="J172" s="135">
        <f>ROUND(I172*H172,2)</f>
        <v>0</v>
      </c>
      <c r="K172" s="131" t="s">
        <v>151</v>
      </c>
      <c r="L172" s="32"/>
      <c r="M172" s="136" t="s">
        <v>1</v>
      </c>
      <c r="N172" s="137" t="s">
        <v>45</v>
      </c>
      <c r="P172" s="138">
        <f>O172*H172</f>
        <v>0</v>
      </c>
      <c r="Q172" s="138">
        <v>0</v>
      </c>
      <c r="R172" s="138">
        <f>Q172*H172</f>
        <v>0</v>
      </c>
      <c r="S172" s="138">
        <v>0</v>
      </c>
      <c r="T172" s="139">
        <f>S172*H172</f>
        <v>0</v>
      </c>
      <c r="AR172" s="140" t="s">
        <v>152</v>
      </c>
      <c r="AT172" s="140" t="s">
        <v>147</v>
      </c>
      <c r="AU172" s="140" t="s">
        <v>89</v>
      </c>
      <c r="AY172" s="17" t="s">
        <v>145</v>
      </c>
      <c r="BE172" s="141">
        <f>IF(N172="základní",J172,0)</f>
        <v>0</v>
      </c>
      <c r="BF172" s="141">
        <f>IF(N172="snížená",J172,0)</f>
        <v>0</v>
      </c>
      <c r="BG172" s="141">
        <f>IF(N172="zákl. přenesená",J172,0)</f>
        <v>0</v>
      </c>
      <c r="BH172" s="141">
        <f>IF(N172="sníž. přenesená",J172,0)</f>
        <v>0</v>
      </c>
      <c r="BI172" s="141">
        <f>IF(N172="nulová",J172,0)</f>
        <v>0</v>
      </c>
      <c r="BJ172" s="17" t="s">
        <v>85</v>
      </c>
      <c r="BK172" s="141">
        <f>ROUND(I172*H172,2)</f>
        <v>0</v>
      </c>
      <c r="BL172" s="17" t="s">
        <v>152</v>
      </c>
      <c r="BM172" s="140" t="s">
        <v>191</v>
      </c>
    </row>
    <row r="173" spans="2:65" s="12" customFormat="1" ht="11.25">
      <c r="B173" s="142"/>
      <c r="D173" s="143" t="s">
        <v>154</v>
      </c>
      <c r="E173" s="144" t="s">
        <v>1</v>
      </c>
      <c r="F173" s="145" t="s">
        <v>192</v>
      </c>
      <c r="H173" s="144" t="s">
        <v>1</v>
      </c>
      <c r="I173" s="146"/>
      <c r="L173" s="142"/>
      <c r="M173" s="147"/>
      <c r="T173" s="148"/>
      <c r="AT173" s="144" t="s">
        <v>154</v>
      </c>
      <c r="AU173" s="144" t="s">
        <v>89</v>
      </c>
      <c r="AV173" s="12" t="s">
        <v>85</v>
      </c>
      <c r="AW173" s="12" t="s">
        <v>36</v>
      </c>
      <c r="AX173" s="12" t="s">
        <v>80</v>
      </c>
      <c r="AY173" s="144" t="s">
        <v>145</v>
      </c>
    </row>
    <row r="174" spans="2:65" s="12" customFormat="1" ht="11.25">
      <c r="B174" s="142"/>
      <c r="D174" s="143" t="s">
        <v>154</v>
      </c>
      <c r="E174" s="144" t="s">
        <v>1</v>
      </c>
      <c r="F174" s="145" t="s">
        <v>193</v>
      </c>
      <c r="H174" s="144" t="s">
        <v>1</v>
      </c>
      <c r="I174" s="146"/>
      <c r="L174" s="142"/>
      <c r="M174" s="147"/>
      <c r="T174" s="148"/>
      <c r="AT174" s="144" t="s">
        <v>154</v>
      </c>
      <c r="AU174" s="144" t="s">
        <v>89</v>
      </c>
      <c r="AV174" s="12" t="s">
        <v>85</v>
      </c>
      <c r="AW174" s="12" t="s">
        <v>36</v>
      </c>
      <c r="AX174" s="12" t="s">
        <v>80</v>
      </c>
      <c r="AY174" s="144" t="s">
        <v>145</v>
      </c>
    </row>
    <row r="175" spans="2:65" s="12" customFormat="1" ht="11.25">
      <c r="B175" s="142"/>
      <c r="D175" s="143" t="s">
        <v>154</v>
      </c>
      <c r="E175" s="144" t="s">
        <v>1</v>
      </c>
      <c r="F175" s="145" t="s">
        <v>194</v>
      </c>
      <c r="H175" s="144" t="s">
        <v>1</v>
      </c>
      <c r="I175" s="146"/>
      <c r="L175" s="142"/>
      <c r="M175" s="147"/>
      <c r="T175" s="148"/>
      <c r="AT175" s="144" t="s">
        <v>154</v>
      </c>
      <c r="AU175" s="144" t="s">
        <v>89</v>
      </c>
      <c r="AV175" s="12" t="s">
        <v>85</v>
      </c>
      <c r="AW175" s="12" t="s">
        <v>36</v>
      </c>
      <c r="AX175" s="12" t="s">
        <v>80</v>
      </c>
      <c r="AY175" s="144" t="s">
        <v>145</v>
      </c>
    </row>
    <row r="176" spans="2:65" s="13" customFormat="1" ht="11.25">
      <c r="B176" s="149"/>
      <c r="D176" s="143" t="s">
        <v>154</v>
      </c>
      <c r="E176" s="150" t="s">
        <v>1</v>
      </c>
      <c r="F176" s="151" t="s">
        <v>195</v>
      </c>
      <c r="H176" s="152">
        <v>40.5</v>
      </c>
      <c r="I176" s="153"/>
      <c r="L176" s="149"/>
      <c r="M176" s="154"/>
      <c r="T176" s="155"/>
      <c r="AT176" s="150" t="s">
        <v>154</v>
      </c>
      <c r="AU176" s="150" t="s">
        <v>89</v>
      </c>
      <c r="AV176" s="13" t="s">
        <v>89</v>
      </c>
      <c r="AW176" s="13" t="s">
        <v>36</v>
      </c>
      <c r="AX176" s="13" t="s">
        <v>80</v>
      </c>
      <c r="AY176" s="150" t="s">
        <v>145</v>
      </c>
    </row>
    <row r="177" spans="2:65" s="14" customFormat="1" ht="11.25">
      <c r="B177" s="156"/>
      <c r="D177" s="143" t="s">
        <v>154</v>
      </c>
      <c r="E177" s="157" t="s">
        <v>1</v>
      </c>
      <c r="F177" s="158" t="s">
        <v>157</v>
      </c>
      <c r="H177" s="159">
        <v>40.5</v>
      </c>
      <c r="I177" s="160"/>
      <c r="L177" s="156"/>
      <c r="M177" s="161"/>
      <c r="T177" s="162"/>
      <c r="AT177" s="157" t="s">
        <v>154</v>
      </c>
      <c r="AU177" s="157" t="s">
        <v>89</v>
      </c>
      <c r="AV177" s="14" t="s">
        <v>152</v>
      </c>
      <c r="AW177" s="14" t="s">
        <v>36</v>
      </c>
      <c r="AX177" s="14" t="s">
        <v>85</v>
      </c>
      <c r="AY177" s="157" t="s">
        <v>145</v>
      </c>
    </row>
    <row r="178" spans="2:65" s="1" customFormat="1" ht="24.2" customHeight="1">
      <c r="B178" s="128"/>
      <c r="C178" s="129" t="s">
        <v>196</v>
      </c>
      <c r="D178" s="129" t="s">
        <v>147</v>
      </c>
      <c r="E178" s="130" t="s">
        <v>197</v>
      </c>
      <c r="F178" s="131" t="s">
        <v>198</v>
      </c>
      <c r="G178" s="132" t="s">
        <v>199</v>
      </c>
      <c r="H178" s="133">
        <v>28</v>
      </c>
      <c r="I178" s="134"/>
      <c r="J178" s="135">
        <f>ROUND(I178*H178,2)</f>
        <v>0</v>
      </c>
      <c r="K178" s="131" t="s">
        <v>1</v>
      </c>
      <c r="L178" s="32"/>
      <c r="M178" s="136" t="s">
        <v>1</v>
      </c>
      <c r="N178" s="137" t="s">
        <v>45</v>
      </c>
      <c r="P178" s="138">
        <f>O178*H178</f>
        <v>0</v>
      </c>
      <c r="Q178" s="138">
        <v>0</v>
      </c>
      <c r="R178" s="138">
        <f>Q178*H178</f>
        <v>0</v>
      </c>
      <c r="S178" s="138">
        <v>0</v>
      </c>
      <c r="T178" s="139">
        <f>S178*H178</f>
        <v>0</v>
      </c>
      <c r="AR178" s="140" t="s">
        <v>152</v>
      </c>
      <c r="AT178" s="140" t="s">
        <v>147</v>
      </c>
      <c r="AU178" s="140" t="s">
        <v>89</v>
      </c>
      <c r="AY178" s="17" t="s">
        <v>145</v>
      </c>
      <c r="BE178" s="141">
        <f>IF(N178="základní",J178,0)</f>
        <v>0</v>
      </c>
      <c r="BF178" s="141">
        <f>IF(N178="snížená",J178,0)</f>
        <v>0</v>
      </c>
      <c r="BG178" s="141">
        <f>IF(N178="zákl. přenesená",J178,0)</f>
        <v>0</v>
      </c>
      <c r="BH178" s="141">
        <f>IF(N178="sníž. přenesená",J178,0)</f>
        <v>0</v>
      </c>
      <c r="BI178" s="141">
        <f>IF(N178="nulová",J178,0)</f>
        <v>0</v>
      </c>
      <c r="BJ178" s="17" t="s">
        <v>85</v>
      </c>
      <c r="BK178" s="141">
        <f>ROUND(I178*H178,2)</f>
        <v>0</v>
      </c>
      <c r="BL178" s="17" t="s">
        <v>152</v>
      </c>
      <c r="BM178" s="140" t="s">
        <v>200</v>
      </c>
    </row>
    <row r="179" spans="2:65" s="13" customFormat="1" ht="11.25">
      <c r="B179" s="149"/>
      <c r="D179" s="143" t="s">
        <v>154</v>
      </c>
      <c r="E179" s="150" t="s">
        <v>1</v>
      </c>
      <c r="F179" s="151" t="s">
        <v>201</v>
      </c>
      <c r="H179" s="152">
        <v>28</v>
      </c>
      <c r="I179" s="153"/>
      <c r="L179" s="149"/>
      <c r="M179" s="154"/>
      <c r="T179" s="155"/>
      <c r="AT179" s="150" t="s">
        <v>154</v>
      </c>
      <c r="AU179" s="150" t="s">
        <v>89</v>
      </c>
      <c r="AV179" s="13" t="s">
        <v>89</v>
      </c>
      <c r="AW179" s="13" t="s">
        <v>36</v>
      </c>
      <c r="AX179" s="13" t="s">
        <v>80</v>
      </c>
      <c r="AY179" s="150" t="s">
        <v>145</v>
      </c>
    </row>
    <row r="180" spans="2:65" s="14" customFormat="1" ht="11.25">
      <c r="B180" s="156"/>
      <c r="D180" s="143" t="s">
        <v>154</v>
      </c>
      <c r="E180" s="157" t="s">
        <v>1</v>
      </c>
      <c r="F180" s="158" t="s">
        <v>157</v>
      </c>
      <c r="H180" s="159">
        <v>28</v>
      </c>
      <c r="I180" s="160"/>
      <c r="L180" s="156"/>
      <c r="M180" s="161"/>
      <c r="T180" s="162"/>
      <c r="AT180" s="157" t="s">
        <v>154</v>
      </c>
      <c r="AU180" s="157" t="s">
        <v>89</v>
      </c>
      <c r="AV180" s="14" t="s">
        <v>152</v>
      </c>
      <c r="AW180" s="14" t="s">
        <v>36</v>
      </c>
      <c r="AX180" s="14" t="s">
        <v>85</v>
      </c>
      <c r="AY180" s="157" t="s">
        <v>145</v>
      </c>
    </row>
    <row r="181" spans="2:65" s="1" customFormat="1" ht="24.2" customHeight="1">
      <c r="B181" s="128"/>
      <c r="C181" s="129" t="s">
        <v>202</v>
      </c>
      <c r="D181" s="129" t="s">
        <v>147</v>
      </c>
      <c r="E181" s="130" t="s">
        <v>203</v>
      </c>
      <c r="F181" s="131" t="s">
        <v>204</v>
      </c>
      <c r="G181" s="132" t="s">
        <v>199</v>
      </c>
      <c r="H181" s="133">
        <v>28</v>
      </c>
      <c r="I181" s="134"/>
      <c r="J181" s="135">
        <f>ROUND(I181*H181,2)</f>
        <v>0</v>
      </c>
      <c r="K181" s="131" t="s">
        <v>1</v>
      </c>
      <c r="L181" s="32"/>
      <c r="M181" s="136" t="s">
        <v>1</v>
      </c>
      <c r="N181" s="137" t="s">
        <v>45</v>
      </c>
      <c r="P181" s="138">
        <f>O181*H181</f>
        <v>0</v>
      </c>
      <c r="Q181" s="138">
        <v>0</v>
      </c>
      <c r="R181" s="138">
        <f>Q181*H181</f>
        <v>0</v>
      </c>
      <c r="S181" s="138">
        <v>0</v>
      </c>
      <c r="T181" s="139">
        <f>S181*H181</f>
        <v>0</v>
      </c>
      <c r="AR181" s="140" t="s">
        <v>152</v>
      </c>
      <c r="AT181" s="140" t="s">
        <v>147</v>
      </c>
      <c r="AU181" s="140" t="s">
        <v>89</v>
      </c>
      <c r="AY181" s="17" t="s">
        <v>145</v>
      </c>
      <c r="BE181" s="141">
        <f>IF(N181="základní",J181,0)</f>
        <v>0</v>
      </c>
      <c r="BF181" s="141">
        <f>IF(N181="snížená",J181,0)</f>
        <v>0</v>
      </c>
      <c r="BG181" s="141">
        <f>IF(N181="zákl. přenesená",J181,0)</f>
        <v>0</v>
      </c>
      <c r="BH181" s="141">
        <f>IF(N181="sníž. přenesená",J181,0)</f>
        <v>0</v>
      </c>
      <c r="BI181" s="141">
        <f>IF(N181="nulová",J181,0)</f>
        <v>0</v>
      </c>
      <c r="BJ181" s="17" t="s">
        <v>85</v>
      </c>
      <c r="BK181" s="141">
        <f>ROUND(I181*H181,2)</f>
        <v>0</v>
      </c>
      <c r="BL181" s="17" t="s">
        <v>152</v>
      </c>
      <c r="BM181" s="140" t="s">
        <v>205</v>
      </c>
    </row>
    <row r="182" spans="2:65" s="1" customFormat="1" ht="33" customHeight="1">
      <c r="B182" s="128"/>
      <c r="C182" s="129" t="s">
        <v>206</v>
      </c>
      <c r="D182" s="129" t="s">
        <v>147</v>
      </c>
      <c r="E182" s="130" t="s">
        <v>207</v>
      </c>
      <c r="F182" s="131" t="s">
        <v>208</v>
      </c>
      <c r="G182" s="132" t="s">
        <v>190</v>
      </c>
      <c r="H182" s="133">
        <v>11.49</v>
      </c>
      <c r="I182" s="134"/>
      <c r="J182" s="135">
        <f>ROUND(I182*H182,2)</f>
        <v>0</v>
      </c>
      <c r="K182" s="131" t="s">
        <v>1</v>
      </c>
      <c r="L182" s="32"/>
      <c r="M182" s="136" t="s">
        <v>1</v>
      </c>
      <c r="N182" s="137" t="s">
        <v>45</v>
      </c>
      <c r="P182" s="138">
        <f>O182*H182</f>
        <v>0</v>
      </c>
      <c r="Q182" s="138">
        <v>0</v>
      </c>
      <c r="R182" s="138">
        <f>Q182*H182</f>
        <v>0</v>
      </c>
      <c r="S182" s="138">
        <v>0</v>
      </c>
      <c r="T182" s="139">
        <f>S182*H182</f>
        <v>0</v>
      </c>
      <c r="AR182" s="140" t="s">
        <v>152</v>
      </c>
      <c r="AT182" s="140" t="s">
        <v>147</v>
      </c>
      <c r="AU182" s="140" t="s">
        <v>89</v>
      </c>
      <c r="AY182" s="17" t="s">
        <v>145</v>
      </c>
      <c r="BE182" s="141">
        <f>IF(N182="základní",J182,0)</f>
        <v>0</v>
      </c>
      <c r="BF182" s="141">
        <f>IF(N182="snížená",J182,0)</f>
        <v>0</v>
      </c>
      <c r="BG182" s="141">
        <f>IF(N182="zákl. přenesená",J182,0)</f>
        <v>0</v>
      </c>
      <c r="BH182" s="141">
        <f>IF(N182="sníž. přenesená",J182,0)</f>
        <v>0</v>
      </c>
      <c r="BI182" s="141">
        <f>IF(N182="nulová",J182,0)</f>
        <v>0</v>
      </c>
      <c r="BJ182" s="17" t="s">
        <v>85</v>
      </c>
      <c r="BK182" s="141">
        <f>ROUND(I182*H182,2)</f>
        <v>0</v>
      </c>
      <c r="BL182" s="17" t="s">
        <v>152</v>
      </c>
      <c r="BM182" s="140" t="s">
        <v>187</v>
      </c>
    </row>
    <row r="183" spans="2:65" s="12" customFormat="1" ht="11.25">
      <c r="B183" s="142"/>
      <c r="D183" s="143" t="s">
        <v>154</v>
      </c>
      <c r="E183" s="144" t="s">
        <v>1</v>
      </c>
      <c r="F183" s="145" t="s">
        <v>209</v>
      </c>
      <c r="H183" s="144" t="s">
        <v>1</v>
      </c>
      <c r="I183" s="146"/>
      <c r="L183" s="142"/>
      <c r="M183" s="147"/>
      <c r="T183" s="148"/>
      <c r="AT183" s="144" t="s">
        <v>154</v>
      </c>
      <c r="AU183" s="144" t="s">
        <v>89</v>
      </c>
      <c r="AV183" s="12" t="s">
        <v>85</v>
      </c>
      <c r="AW183" s="12" t="s">
        <v>36</v>
      </c>
      <c r="AX183" s="12" t="s">
        <v>80</v>
      </c>
      <c r="AY183" s="144" t="s">
        <v>145</v>
      </c>
    </row>
    <row r="184" spans="2:65" s="12" customFormat="1" ht="11.25">
      <c r="B184" s="142"/>
      <c r="D184" s="143" t="s">
        <v>154</v>
      </c>
      <c r="E184" s="144" t="s">
        <v>1</v>
      </c>
      <c r="F184" s="145" t="s">
        <v>210</v>
      </c>
      <c r="H184" s="144" t="s">
        <v>1</v>
      </c>
      <c r="I184" s="146"/>
      <c r="L184" s="142"/>
      <c r="M184" s="147"/>
      <c r="T184" s="148"/>
      <c r="AT184" s="144" t="s">
        <v>154</v>
      </c>
      <c r="AU184" s="144" t="s">
        <v>89</v>
      </c>
      <c r="AV184" s="12" t="s">
        <v>85</v>
      </c>
      <c r="AW184" s="12" t="s">
        <v>36</v>
      </c>
      <c r="AX184" s="12" t="s">
        <v>80</v>
      </c>
      <c r="AY184" s="144" t="s">
        <v>145</v>
      </c>
    </row>
    <row r="185" spans="2:65" s="13" customFormat="1" ht="11.25">
      <c r="B185" s="149"/>
      <c r="D185" s="143" t="s">
        <v>154</v>
      </c>
      <c r="E185" s="150" t="s">
        <v>1</v>
      </c>
      <c r="F185" s="151" t="s">
        <v>211</v>
      </c>
      <c r="H185" s="152">
        <v>2.2000000000000002</v>
      </c>
      <c r="I185" s="153"/>
      <c r="L185" s="149"/>
      <c r="M185" s="154"/>
      <c r="T185" s="155"/>
      <c r="AT185" s="150" t="s">
        <v>154</v>
      </c>
      <c r="AU185" s="150" t="s">
        <v>89</v>
      </c>
      <c r="AV185" s="13" t="s">
        <v>89</v>
      </c>
      <c r="AW185" s="13" t="s">
        <v>36</v>
      </c>
      <c r="AX185" s="13" t="s">
        <v>80</v>
      </c>
      <c r="AY185" s="150" t="s">
        <v>145</v>
      </c>
    </row>
    <row r="186" spans="2:65" s="13" customFormat="1" ht="11.25">
      <c r="B186" s="149"/>
      <c r="D186" s="143" t="s">
        <v>154</v>
      </c>
      <c r="E186" s="150" t="s">
        <v>1</v>
      </c>
      <c r="F186" s="151" t="s">
        <v>212</v>
      </c>
      <c r="H186" s="152">
        <v>4.3899999999999997</v>
      </c>
      <c r="I186" s="153"/>
      <c r="L186" s="149"/>
      <c r="M186" s="154"/>
      <c r="T186" s="155"/>
      <c r="AT186" s="150" t="s">
        <v>154</v>
      </c>
      <c r="AU186" s="150" t="s">
        <v>89</v>
      </c>
      <c r="AV186" s="13" t="s">
        <v>89</v>
      </c>
      <c r="AW186" s="13" t="s">
        <v>36</v>
      </c>
      <c r="AX186" s="13" t="s">
        <v>80</v>
      </c>
      <c r="AY186" s="150" t="s">
        <v>145</v>
      </c>
    </row>
    <row r="187" spans="2:65" s="13" customFormat="1" ht="11.25">
      <c r="B187" s="149"/>
      <c r="D187" s="143" t="s">
        <v>154</v>
      </c>
      <c r="E187" s="150" t="s">
        <v>1</v>
      </c>
      <c r="F187" s="151" t="s">
        <v>213</v>
      </c>
      <c r="H187" s="152">
        <v>2.8690000000000002</v>
      </c>
      <c r="I187" s="153"/>
      <c r="L187" s="149"/>
      <c r="M187" s="154"/>
      <c r="T187" s="155"/>
      <c r="AT187" s="150" t="s">
        <v>154</v>
      </c>
      <c r="AU187" s="150" t="s">
        <v>89</v>
      </c>
      <c r="AV187" s="13" t="s">
        <v>89</v>
      </c>
      <c r="AW187" s="13" t="s">
        <v>36</v>
      </c>
      <c r="AX187" s="13" t="s">
        <v>80</v>
      </c>
      <c r="AY187" s="150" t="s">
        <v>145</v>
      </c>
    </row>
    <row r="188" spans="2:65" s="13" customFormat="1" ht="11.25">
      <c r="B188" s="149"/>
      <c r="D188" s="143" t="s">
        <v>154</v>
      </c>
      <c r="E188" s="150" t="s">
        <v>1</v>
      </c>
      <c r="F188" s="151" t="s">
        <v>214</v>
      </c>
      <c r="H188" s="152">
        <v>3.6549999999999998</v>
      </c>
      <c r="I188" s="153"/>
      <c r="L188" s="149"/>
      <c r="M188" s="154"/>
      <c r="T188" s="155"/>
      <c r="AT188" s="150" t="s">
        <v>154</v>
      </c>
      <c r="AU188" s="150" t="s">
        <v>89</v>
      </c>
      <c r="AV188" s="13" t="s">
        <v>89</v>
      </c>
      <c r="AW188" s="13" t="s">
        <v>36</v>
      </c>
      <c r="AX188" s="13" t="s">
        <v>80</v>
      </c>
      <c r="AY188" s="150" t="s">
        <v>145</v>
      </c>
    </row>
    <row r="189" spans="2:65" s="15" customFormat="1" ht="11.25">
      <c r="B189" s="163"/>
      <c r="D189" s="143" t="s">
        <v>154</v>
      </c>
      <c r="E189" s="164" t="s">
        <v>1</v>
      </c>
      <c r="F189" s="165" t="s">
        <v>215</v>
      </c>
      <c r="H189" s="166">
        <v>13.114000000000001</v>
      </c>
      <c r="I189" s="167"/>
      <c r="L189" s="163"/>
      <c r="M189" s="168"/>
      <c r="T189" s="169"/>
      <c r="AT189" s="164" t="s">
        <v>154</v>
      </c>
      <c r="AU189" s="164" t="s">
        <v>89</v>
      </c>
      <c r="AV189" s="15" t="s">
        <v>162</v>
      </c>
      <c r="AW189" s="15" t="s">
        <v>36</v>
      </c>
      <c r="AX189" s="15" t="s">
        <v>80</v>
      </c>
      <c r="AY189" s="164" t="s">
        <v>145</v>
      </c>
    </row>
    <row r="190" spans="2:65" s="12" customFormat="1" ht="11.25">
      <c r="B190" s="142"/>
      <c r="D190" s="143" t="s">
        <v>154</v>
      </c>
      <c r="E190" s="144" t="s">
        <v>1</v>
      </c>
      <c r="F190" s="145" t="s">
        <v>216</v>
      </c>
      <c r="H190" s="144" t="s">
        <v>1</v>
      </c>
      <c r="I190" s="146"/>
      <c r="L190" s="142"/>
      <c r="M190" s="147"/>
      <c r="T190" s="148"/>
      <c r="AT190" s="144" t="s">
        <v>154</v>
      </c>
      <c r="AU190" s="144" t="s">
        <v>89</v>
      </c>
      <c r="AV190" s="12" t="s">
        <v>85</v>
      </c>
      <c r="AW190" s="12" t="s">
        <v>36</v>
      </c>
      <c r="AX190" s="12" t="s">
        <v>80</v>
      </c>
      <c r="AY190" s="144" t="s">
        <v>145</v>
      </c>
    </row>
    <row r="191" spans="2:65" s="13" customFormat="1" ht="11.25">
      <c r="B191" s="149"/>
      <c r="D191" s="143" t="s">
        <v>154</v>
      </c>
      <c r="E191" s="150" t="s">
        <v>1</v>
      </c>
      <c r="F191" s="151" t="s">
        <v>217</v>
      </c>
      <c r="H191" s="152">
        <v>-1.6240000000000001</v>
      </c>
      <c r="I191" s="153"/>
      <c r="L191" s="149"/>
      <c r="M191" s="154"/>
      <c r="T191" s="155"/>
      <c r="AT191" s="150" t="s">
        <v>154</v>
      </c>
      <c r="AU191" s="150" t="s">
        <v>89</v>
      </c>
      <c r="AV191" s="13" t="s">
        <v>89</v>
      </c>
      <c r="AW191" s="13" t="s">
        <v>36</v>
      </c>
      <c r="AX191" s="13" t="s">
        <v>80</v>
      </c>
      <c r="AY191" s="150" t="s">
        <v>145</v>
      </c>
    </row>
    <row r="192" spans="2:65" s="15" customFormat="1" ht="11.25">
      <c r="B192" s="163"/>
      <c r="D192" s="143" t="s">
        <v>154</v>
      </c>
      <c r="E192" s="164" t="s">
        <v>1</v>
      </c>
      <c r="F192" s="165" t="s">
        <v>215</v>
      </c>
      <c r="H192" s="166">
        <v>-1.6240000000000001</v>
      </c>
      <c r="I192" s="167"/>
      <c r="L192" s="163"/>
      <c r="M192" s="168"/>
      <c r="T192" s="169"/>
      <c r="AT192" s="164" t="s">
        <v>154</v>
      </c>
      <c r="AU192" s="164" t="s">
        <v>89</v>
      </c>
      <c r="AV192" s="15" t="s">
        <v>162</v>
      </c>
      <c r="AW192" s="15" t="s">
        <v>36</v>
      </c>
      <c r="AX192" s="15" t="s">
        <v>80</v>
      </c>
      <c r="AY192" s="164" t="s">
        <v>145</v>
      </c>
    </row>
    <row r="193" spans="2:65" s="14" customFormat="1" ht="11.25">
      <c r="B193" s="156"/>
      <c r="D193" s="143" t="s">
        <v>154</v>
      </c>
      <c r="E193" s="157" t="s">
        <v>1</v>
      </c>
      <c r="F193" s="158" t="s">
        <v>157</v>
      </c>
      <c r="H193" s="159">
        <v>11.49</v>
      </c>
      <c r="I193" s="160"/>
      <c r="L193" s="156"/>
      <c r="M193" s="161"/>
      <c r="T193" s="162"/>
      <c r="AT193" s="157" t="s">
        <v>154</v>
      </c>
      <c r="AU193" s="157" t="s">
        <v>89</v>
      </c>
      <c r="AV193" s="14" t="s">
        <v>152</v>
      </c>
      <c r="AW193" s="14" t="s">
        <v>36</v>
      </c>
      <c r="AX193" s="14" t="s">
        <v>85</v>
      </c>
      <c r="AY193" s="157" t="s">
        <v>145</v>
      </c>
    </row>
    <row r="194" spans="2:65" s="1" customFormat="1" ht="33" customHeight="1">
      <c r="B194" s="128"/>
      <c r="C194" s="129" t="s">
        <v>8</v>
      </c>
      <c r="D194" s="129" t="s">
        <v>147</v>
      </c>
      <c r="E194" s="130" t="s">
        <v>218</v>
      </c>
      <c r="F194" s="131" t="s">
        <v>219</v>
      </c>
      <c r="G194" s="132" t="s">
        <v>190</v>
      </c>
      <c r="H194" s="133">
        <v>76.713999999999999</v>
      </c>
      <c r="I194" s="134"/>
      <c r="J194" s="135">
        <f>ROUND(I194*H194,2)</f>
        <v>0</v>
      </c>
      <c r="K194" s="131" t="s">
        <v>1</v>
      </c>
      <c r="L194" s="32"/>
      <c r="M194" s="136" t="s">
        <v>1</v>
      </c>
      <c r="N194" s="137" t="s">
        <v>45</v>
      </c>
      <c r="P194" s="138">
        <f>O194*H194</f>
        <v>0</v>
      </c>
      <c r="Q194" s="138">
        <v>0</v>
      </c>
      <c r="R194" s="138">
        <f>Q194*H194</f>
        <v>0</v>
      </c>
      <c r="S194" s="138">
        <v>0</v>
      </c>
      <c r="T194" s="139">
        <f>S194*H194</f>
        <v>0</v>
      </c>
      <c r="AR194" s="140" t="s">
        <v>152</v>
      </c>
      <c r="AT194" s="140" t="s">
        <v>147</v>
      </c>
      <c r="AU194" s="140" t="s">
        <v>89</v>
      </c>
      <c r="AY194" s="17" t="s">
        <v>145</v>
      </c>
      <c r="BE194" s="141">
        <f>IF(N194="základní",J194,0)</f>
        <v>0</v>
      </c>
      <c r="BF194" s="141">
        <f>IF(N194="snížená",J194,0)</f>
        <v>0</v>
      </c>
      <c r="BG194" s="141">
        <f>IF(N194="zákl. přenesená",J194,0)</f>
        <v>0</v>
      </c>
      <c r="BH194" s="141">
        <f>IF(N194="sníž. přenesená",J194,0)</f>
        <v>0</v>
      </c>
      <c r="BI194" s="141">
        <f>IF(N194="nulová",J194,0)</f>
        <v>0</v>
      </c>
      <c r="BJ194" s="17" t="s">
        <v>85</v>
      </c>
      <c r="BK194" s="141">
        <f>ROUND(I194*H194,2)</f>
        <v>0</v>
      </c>
      <c r="BL194" s="17" t="s">
        <v>152</v>
      </c>
      <c r="BM194" s="140" t="s">
        <v>202</v>
      </c>
    </row>
    <row r="195" spans="2:65" s="12" customFormat="1" ht="11.25">
      <c r="B195" s="142"/>
      <c r="D195" s="143" t="s">
        <v>154</v>
      </c>
      <c r="E195" s="144" t="s">
        <v>1</v>
      </c>
      <c r="F195" s="145" t="s">
        <v>220</v>
      </c>
      <c r="H195" s="144" t="s">
        <v>1</v>
      </c>
      <c r="I195" s="146"/>
      <c r="L195" s="142"/>
      <c r="M195" s="147"/>
      <c r="T195" s="148"/>
      <c r="AT195" s="144" t="s">
        <v>154</v>
      </c>
      <c r="AU195" s="144" t="s">
        <v>89</v>
      </c>
      <c r="AV195" s="12" t="s">
        <v>85</v>
      </c>
      <c r="AW195" s="12" t="s">
        <v>36</v>
      </c>
      <c r="AX195" s="12" t="s">
        <v>80</v>
      </c>
      <c r="AY195" s="144" t="s">
        <v>145</v>
      </c>
    </row>
    <row r="196" spans="2:65" s="12" customFormat="1" ht="11.25">
      <c r="B196" s="142"/>
      <c r="D196" s="143" t="s">
        <v>154</v>
      </c>
      <c r="E196" s="144" t="s">
        <v>1</v>
      </c>
      <c r="F196" s="145" t="s">
        <v>221</v>
      </c>
      <c r="H196" s="144" t="s">
        <v>1</v>
      </c>
      <c r="I196" s="146"/>
      <c r="L196" s="142"/>
      <c r="M196" s="147"/>
      <c r="T196" s="148"/>
      <c r="AT196" s="144" t="s">
        <v>154</v>
      </c>
      <c r="AU196" s="144" t="s">
        <v>89</v>
      </c>
      <c r="AV196" s="12" t="s">
        <v>85</v>
      </c>
      <c r="AW196" s="12" t="s">
        <v>36</v>
      </c>
      <c r="AX196" s="12" t="s">
        <v>80</v>
      </c>
      <c r="AY196" s="144" t="s">
        <v>145</v>
      </c>
    </row>
    <row r="197" spans="2:65" s="13" customFormat="1" ht="11.25">
      <c r="B197" s="149"/>
      <c r="D197" s="143" t="s">
        <v>154</v>
      </c>
      <c r="E197" s="150" t="s">
        <v>1</v>
      </c>
      <c r="F197" s="151" t="s">
        <v>222</v>
      </c>
      <c r="H197" s="152">
        <v>10.473000000000001</v>
      </c>
      <c r="I197" s="153"/>
      <c r="L197" s="149"/>
      <c r="M197" s="154"/>
      <c r="T197" s="155"/>
      <c r="AT197" s="150" t="s">
        <v>154</v>
      </c>
      <c r="AU197" s="150" t="s">
        <v>89</v>
      </c>
      <c r="AV197" s="13" t="s">
        <v>89</v>
      </c>
      <c r="AW197" s="13" t="s">
        <v>36</v>
      </c>
      <c r="AX197" s="13" t="s">
        <v>80</v>
      </c>
      <c r="AY197" s="150" t="s">
        <v>145</v>
      </c>
    </row>
    <row r="198" spans="2:65" s="13" customFormat="1" ht="11.25">
      <c r="B198" s="149"/>
      <c r="D198" s="143" t="s">
        <v>154</v>
      </c>
      <c r="E198" s="150" t="s">
        <v>1</v>
      </c>
      <c r="F198" s="151" t="s">
        <v>223</v>
      </c>
      <c r="H198" s="152">
        <v>10.263999999999999</v>
      </c>
      <c r="I198" s="153"/>
      <c r="L198" s="149"/>
      <c r="M198" s="154"/>
      <c r="T198" s="155"/>
      <c r="AT198" s="150" t="s">
        <v>154</v>
      </c>
      <c r="AU198" s="150" t="s">
        <v>89</v>
      </c>
      <c r="AV198" s="13" t="s">
        <v>89</v>
      </c>
      <c r="AW198" s="13" t="s">
        <v>36</v>
      </c>
      <c r="AX198" s="13" t="s">
        <v>80</v>
      </c>
      <c r="AY198" s="150" t="s">
        <v>145</v>
      </c>
    </row>
    <row r="199" spans="2:65" s="13" customFormat="1" ht="11.25">
      <c r="B199" s="149"/>
      <c r="D199" s="143" t="s">
        <v>154</v>
      </c>
      <c r="E199" s="150" t="s">
        <v>1</v>
      </c>
      <c r="F199" s="151" t="s">
        <v>224</v>
      </c>
      <c r="H199" s="152">
        <v>13.651</v>
      </c>
      <c r="I199" s="153"/>
      <c r="L199" s="149"/>
      <c r="M199" s="154"/>
      <c r="T199" s="155"/>
      <c r="AT199" s="150" t="s">
        <v>154</v>
      </c>
      <c r="AU199" s="150" t="s">
        <v>89</v>
      </c>
      <c r="AV199" s="13" t="s">
        <v>89</v>
      </c>
      <c r="AW199" s="13" t="s">
        <v>36</v>
      </c>
      <c r="AX199" s="13" t="s">
        <v>80</v>
      </c>
      <c r="AY199" s="150" t="s">
        <v>145</v>
      </c>
    </row>
    <row r="200" spans="2:65" s="13" customFormat="1" ht="11.25">
      <c r="B200" s="149"/>
      <c r="D200" s="143" t="s">
        <v>154</v>
      </c>
      <c r="E200" s="150" t="s">
        <v>1</v>
      </c>
      <c r="F200" s="151" t="s">
        <v>225</v>
      </c>
      <c r="H200" s="152">
        <v>13.917999999999999</v>
      </c>
      <c r="I200" s="153"/>
      <c r="L200" s="149"/>
      <c r="M200" s="154"/>
      <c r="T200" s="155"/>
      <c r="AT200" s="150" t="s">
        <v>154</v>
      </c>
      <c r="AU200" s="150" t="s">
        <v>89</v>
      </c>
      <c r="AV200" s="13" t="s">
        <v>89</v>
      </c>
      <c r="AW200" s="13" t="s">
        <v>36</v>
      </c>
      <c r="AX200" s="13" t="s">
        <v>80</v>
      </c>
      <c r="AY200" s="150" t="s">
        <v>145</v>
      </c>
    </row>
    <row r="201" spans="2:65" s="13" customFormat="1" ht="11.25">
      <c r="B201" s="149"/>
      <c r="D201" s="143" t="s">
        <v>154</v>
      </c>
      <c r="E201" s="150" t="s">
        <v>1</v>
      </c>
      <c r="F201" s="151" t="s">
        <v>226</v>
      </c>
      <c r="H201" s="152">
        <v>26.225000000000001</v>
      </c>
      <c r="I201" s="153"/>
      <c r="L201" s="149"/>
      <c r="M201" s="154"/>
      <c r="T201" s="155"/>
      <c r="AT201" s="150" t="s">
        <v>154</v>
      </c>
      <c r="AU201" s="150" t="s">
        <v>89</v>
      </c>
      <c r="AV201" s="13" t="s">
        <v>89</v>
      </c>
      <c r="AW201" s="13" t="s">
        <v>36</v>
      </c>
      <c r="AX201" s="13" t="s">
        <v>80</v>
      </c>
      <c r="AY201" s="150" t="s">
        <v>145</v>
      </c>
    </row>
    <row r="202" spans="2:65" s="13" customFormat="1" ht="11.25">
      <c r="B202" s="149"/>
      <c r="D202" s="143" t="s">
        <v>154</v>
      </c>
      <c r="E202" s="150" t="s">
        <v>1</v>
      </c>
      <c r="F202" s="151" t="s">
        <v>227</v>
      </c>
      <c r="H202" s="152">
        <v>9.2780000000000005</v>
      </c>
      <c r="I202" s="153"/>
      <c r="L202" s="149"/>
      <c r="M202" s="154"/>
      <c r="T202" s="155"/>
      <c r="AT202" s="150" t="s">
        <v>154</v>
      </c>
      <c r="AU202" s="150" t="s">
        <v>89</v>
      </c>
      <c r="AV202" s="13" t="s">
        <v>89</v>
      </c>
      <c r="AW202" s="13" t="s">
        <v>36</v>
      </c>
      <c r="AX202" s="13" t="s">
        <v>80</v>
      </c>
      <c r="AY202" s="150" t="s">
        <v>145</v>
      </c>
    </row>
    <row r="203" spans="2:65" s="15" customFormat="1" ht="11.25">
      <c r="B203" s="163"/>
      <c r="D203" s="143" t="s">
        <v>154</v>
      </c>
      <c r="E203" s="164" t="s">
        <v>1</v>
      </c>
      <c r="F203" s="165" t="s">
        <v>215</v>
      </c>
      <c r="H203" s="166">
        <v>83.808999999999997</v>
      </c>
      <c r="I203" s="167"/>
      <c r="L203" s="163"/>
      <c r="M203" s="168"/>
      <c r="T203" s="169"/>
      <c r="AT203" s="164" t="s">
        <v>154</v>
      </c>
      <c r="AU203" s="164" t="s">
        <v>89</v>
      </c>
      <c r="AV203" s="15" t="s">
        <v>162</v>
      </c>
      <c r="AW203" s="15" t="s">
        <v>36</v>
      </c>
      <c r="AX203" s="15" t="s">
        <v>80</v>
      </c>
      <c r="AY203" s="164" t="s">
        <v>145</v>
      </c>
    </row>
    <row r="204" spans="2:65" s="12" customFormat="1" ht="11.25">
      <c r="B204" s="142"/>
      <c r="D204" s="143" t="s">
        <v>154</v>
      </c>
      <c r="E204" s="144" t="s">
        <v>1</v>
      </c>
      <c r="F204" s="145" t="s">
        <v>216</v>
      </c>
      <c r="H204" s="144" t="s">
        <v>1</v>
      </c>
      <c r="I204" s="146"/>
      <c r="L204" s="142"/>
      <c r="M204" s="147"/>
      <c r="T204" s="148"/>
      <c r="AT204" s="144" t="s">
        <v>154</v>
      </c>
      <c r="AU204" s="144" t="s">
        <v>89</v>
      </c>
      <c r="AV204" s="12" t="s">
        <v>85</v>
      </c>
      <c r="AW204" s="12" t="s">
        <v>36</v>
      </c>
      <c r="AX204" s="12" t="s">
        <v>80</v>
      </c>
      <c r="AY204" s="144" t="s">
        <v>145</v>
      </c>
    </row>
    <row r="205" spans="2:65" s="13" customFormat="1" ht="11.25">
      <c r="B205" s="149"/>
      <c r="D205" s="143" t="s">
        <v>154</v>
      </c>
      <c r="E205" s="150" t="s">
        <v>1</v>
      </c>
      <c r="F205" s="151" t="s">
        <v>228</v>
      </c>
      <c r="H205" s="152">
        <v>-7.0949999999999998</v>
      </c>
      <c r="I205" s="153"/>
      <c r="L205" s="149"/>
      <c r="M205" s="154"/>
      <c r="T205" s="155"/>
      <c r="AT205" s="150" t="s">
        <v>154</v>
      </c>
      <c r="AU205" s="150" t="s">
        <v>89</v>
      </c>
      <c r="AV205" s="13" t="s">
        <v>89</v>
      </c>
      <c r="AW205" s="13" t="s">
        <v>36</v>
      </c>
      <c r="AX205" s="13" t="s">
        <v>80</v>
      </c>
      <c r="AY205" s="150" t="s">
        <v>145</v>
      </c>
    </row>
    <row r="206" spans="2:65" s="15" customFormat="1" ht="11.25">
      <c r="B206" s="163"/>
      <c r="D206" s="143" t="s">
        <v>154</v>
      </c>
      <c r="E206" s="164" t="s">
        <v>1</v>
      </c>
      <c r="F206" s="165" t="s">
        <v>215</v>
      </c>
      <c r="H206" s="166">
        <v>-7.0949999999999998</v>
      </c>
      <c r="I206" s="167"/>
      <c r="L206" s="163"/>
      <c r="M206" s="168"/>
      <c r="T206" s="169"/>
      <c r="AT206" s="164" t="s">
        <v>154</v>
      </c>
      <c r="AU206" s="164" t="s">
        <v>89</v>
      </c>
      <c r="AV206" s="15" t="s">
        <v>162</v>
      </c>
      <c r="AW206" s="15" t="s">
        <v>36</v>
      </c>
      <c r="AX206" s="15" t="s">
        <v>80</v>
      </c>
      <c r="AY206" s="164" t="s">
        <v>145</v>
      </c>
    </row>
    <row r="207" spans="2:65" s="14" customFormat="1" ht="11.25">
      <c r="B207" s="156"/>
      <c r="D207" s="143" t="s">
        <v>154</v>
      </c>
      <c r="E207" s="157" t="s">
        <v>1</v>
      </c>
      <c r="F207" s="158" t="s">
        <v>157</v>
      </c>
      <c r="H207" s="159">
        <v>76.713999999999999</v>
      </c>
      <c r="I207" s="160"/>
      <c r="L207" s="156"/>
      <c r="M207" s="161"/>
      <c r="T207" s="162"/>
      <c r="AT207" s="157" t="s">
        <v>154</v>
      </c>
      <c r="AU207" s="157" t="s">
        <v>89</v>
      </c>
      <c r="AV207" s="14" t="s">
        <v>152</v>
      </c>
      <c r="AW207" s="14" t="s">
        <v>36</v>
      </c>
      <c r="AX207" s="14" t="s">
        <v>85</v>
      </c>
      <c r="AY207" s="157" t="s">
        <v>145</v>
      </c>
    </row>
    <row r="208" spans="2:65" s="1" customFormat="1" ht="24.2" customHeight="1">
      <c r="B208" s="128"/>
      <c r="C208" s="129" t="s">
        <v>229</v>
      </c>
      <c r="D208" s="129" t="s">
        <v>147</v>
      </c>
      <c r="E208" s="130" t="s">
        <v>230</v>
      </c>
      <c r="F208" s="131" t="s">
        <v>231</v>
      </c>
      <c r="G208" s="132" t="s">
        <v>190</v>
      </c>
      <c r="H208" s="133">
        <v>18.423999999999999</v>
      </c>
      <c r="I208" s="134"/>
      <c r="J208" s="135">
        <f>ROUND(I208*H208,2)</f>
        <v>0</v>
      </c>
      <c r="K208" s="131" t="s">
        <v>151</v>
      </c>
      <c r="L208" s="32"/>
      <c r="M208" s="136" t="s">
        <v>1</v>
      </c>
      <c r="N208" s="137" t="s">
        <v>45</v>
      </c>
      <c r="P208" s="138">
        <f>O208*H208</f>
        <v>0</v>
      </c>
      <c r="Q208" s="138">
        <v>0</v>
      </c>
      <c r="R208" s="138">
        <f>Q208*H208</f>
        <v>0</v>
      </c>
      <c r="S208" s="138">
        <v>0</v>
      </c>
      <c r="T208" s="139">
        <f>S208*H208</f>
        <v>0</v>
      </c>
      <c r="AR208" s="140" t="s">
        <v>152</v>
      </c>
      <c r="AT208" s="140" t="s">
        <v>147</v>
      </c>
      <c r="AU208" s="140" t="s">
        <v>89</v>
      </c>
      <c r="AY208" s="17" t="s">
        <v>145</v>
      </c>
      <c r="BE208" s="141">
        <f>IF(N208="základní",J208,0)</f>
        <v>0</v>
      </c>
      <c r="BF208" s="141">
        <f>IF(N208="snížená",J208,0)</f>
        <v>0</v>
      </c>
      <c r="BG208" s="141">
        <f>IF(N208="zákl. přenesená",J208,0)</f>
        <v>0</v>
      </c>
      <c r="BH208" s="141">
        <f>IF(N208="sníž. přenesená",J208,0)</f>
        <v>0</v>
      </c>
      <c r="BI208" s="141">
        <f>IF(N208="nulová",J208,0)</f>
        <v>0</v>
      </c>
      <c r="BJ208" s="17" t="s">
        <v>85</v>
      </c>
      <c r="BK208" s="141">
        <f>ROUND(I208*H208,2)</f>
        <v>0</v>
      </c>
      <c r="BL208" s="17" t="s">
        <v>152</v>
      </c>
      <c r="BM208" s="140" t="s">
        <v>232</v>
      </c>
    </row>
    <row r="209" spans="2:65" s="12" customFormat="1" ht="11.25">
      <c r="B209" s="142"/>
      <c r="D209" s="143" t="s">
        <v>154</v>
      </c>
      <c r="E209" s="144" t="s">
        <v>1</v>
      </c>
      <c r="F209" s="145" t="s">
        <v>233</v>
      </c>
      <c r="H209" s="144" t="s">
        <v>1</v>
      </c>
      <c r="I209" s="146"/>
      <c r="L209" s="142"/>
      <c r="M209" s="147"/>
      <c r="T209" s="148"/>
      <c r="AT209" s="144" t="s">
        <v>154</v>
      </c>
      <c r="AU209" s="144" t="s">
        <v>89</v>
      </c>
      <c r="AV209" s="12" t="s">
        <v>85</v>
      </c>
      <c r="AW209" s="12" t="s">
        <v>36</v>
      </c>
      <c r="AX209" s="12" t="s">
        <v>80</v>
      </c>
      <c r="AY209" s="144" t="s">
        <v>145</v>
      </c>
    </row>
    <row r="210" spans="2:65" s="12" customFormat="1" ht="11.25">
      <c r="B210" s="142"/>
      <c r="D210" s="143" t="s">
        <v>154</v>
      </c>
      <c r="E210" s="144" t="s">
        <v>1</v>
      </c>
      <c r="F210" s="145" t="s">
        <v>234</v>
      </c>
      <c r="H210" s="144" t="s">
        <v>1</v>
      </c>
      <c r="I210" s="146"/>
      <c r="L210" s="142"/>
      <c r="M210" s="147"/>
      <c r="T210" s="148"/>
      <c r="AT210" s="144" t="s">
        <v>154</v>
      </c>
      <c r="AU210" s="144" t="s">
        <v>89</v>
      </c>
      <c r="AV210" s="12" t="s">
        <v>85</v>
      </c>
      <c r="AW210" s="12" t="s">
        <v>36</v>
      </c>
      <c r="AX210" s="12" t="s">
        <v>80</v>
      </c>
      <c r="AY210" s="144" t="s">
        <v>145</v>
      </c>
    </row>
    <row r="211" spans="2:65" s="13" customFormat="1" ht="11.25">
      <c r="B211" s="149"/>
      <c r="D211" s="143" t="s">
        <v>154</v>
      </c>
      <c r="E211" s="150" t="s">
        <v>1</v>
      </c>
      <c r="F211" s="151" t="s">
        <v>235</v>
      </c>
      <c r="H211" s="152">
        <v>0.88</v>
      </c>
      <c r="I211" s="153"/>
      <c r="L211" s="149"/>
      <c r="M211" s="154"/>
      <c r="T211" s="155"/>
      <c r="AT211" s="150" t="s">
        <v>154</v>
      </c>
      <c r="AU211" s="150" t="s">
        <v>89</v>
      </c>
      <c r="AV211" s="13" t="s">
        <v>89</v>
      </c>
      <c r="AW211" s="13" t="s">
        <v>36</v>
      </c>
      <c r="AX211" s="13" t="s">
        <v>80</v>
      </c>
      <c r="AY211" s="150" t="s">
        <v>145</v>
      </c>
    </row>
    <row r="212" spans="2:65" s="13" customFormat="1" ht="11.25">
      <c r="B212" s="149"/>
      <c r="D212" s="143" t="s">
        <v>154</v>
      </c>
      <c r="E212" s="150" t="s">
        <v>1</v>
      </c>
      <c r="F212" s="151" t="s">
        <v>236</v>
      </c>
      <c r="H212" s="152">
        <v>1.784</v>
      </c>
      <c r="I212" s="153"/>
      <c r="L212" s="149"/>
      <c r="M212" s="154"/>
      <c r="T212" s="155"/>
      <c r="AT212" s="150" t="s">
        <v>154</v>
      </c>
      <c r="AU212" s="150" t="s">
        <v>89</v>
      </c>
      <c r="AV212" s="13" t="s">
        <v>89</v>
      </c>
      <c r="AW212" s="13" t="s">
        <v>36</v>
      </c>
      <c r="AX212" s="13" t="s">
        <v>80</v>
      </c>
      <c r="AY212" s="150" t="s">
        <v>145</v>
      </c>
    </row>
    <row r="213" spans="2:65" s="13" customFormat="1" ht="11.25">
      <c r="B213" s="149"/>
      <c r="D213" s="143" t="s">
        <v>154</v>
      </c>
      <c r="E213" s="150" t="s">
        <v>1</v>
      </c>
      <c r="F213" s="151" t="s">
        <v>237</v>
      </c>
      <c r="H213" s="152">
        <v>4.7089999999999996</v>
      </c>
      <c r="I213" s="153"/>
      <c r="L213" s="149"/>
      <c r="M213" s="154"/>
      <c r="T213" s="155"/>
      <c r="AT213" s="150" t="s">
        <v>154</v>
      </c>
      <c r="AU213" s="150" t="s">
        <v>89</v>
      </c>
      <c r="AV213" s="13" t="s">
        <v>89</v>
      </c>
      <c r="AW213" s="13" t="s">
        <v>36</v>
      </c>
      <c r="AX213" s="13" t="s">
        <v>80</v>
      </c>
      <c r="AY213" s="150" t="s">
        <v>145</v>
      </c>
    </row>
    <row r="214" spans="2:65" s="13" customFormat="1" ht="11.25">
      <c r="B214" s="149"/>
      <c r="D214" s="143" t="s">
        <v>154</v>
      </c>
      <c r="E214" s="150" t="s">
        <v>1</v>
      </c>
      <c r="F214" s="151" t="s">
        <v>238</v>
      </c>
      <c r="H214" s="152">
        <v>11.051</v>
      </c>
      <c r="I214" s="153"/>
      <c r="L214" s="149"/>
      <c r="M214" s="154"/>
      <c r="T214" s="155"/>
      <c r="AT214" s="150" t="s">
        <v>154</v>
      </c>
      <c r="AU214" s="150" t="s">
        <v>89</v>
      </c>
      <c r="AV214" s="13" t="s">
        <v>89</v>
      </c>
      <c r="AW214" s="13" t="s">
        <v>36</v>
      </c>
      <c r="AX214" s="13" t="s">
        <v>80</v>
      </c>
      <c r="AY214" s="150" t="s">
        <v>145</v>
      </c>
    </row>
    <row r="215" spans="2:65" s="14" customFormat="1" ht="11.25">
      <c r="B215" s="156"/>
      <c r="D215" s="143" t="s">
        <v>154</v>
      </c>
      <c r="E215" s="157" t="s">
        <v>1</v>
      </c>
      <c r="F215" s="158" t="s">
        <v>157</v>
      </c>
      <c r="H215" s="159">
        <v>18.423999999999999</v>
      </c>
      <c r="I215" s="160"/>
      <c r="L215" s="156"/>
      <c r="M215" s="161"/>
      <c r="T215" s="162"/>
      <c r="AT215" s="157" t="s">
        <v>154</v>
      </c>
      <c r="AU215" s="157" t="s">
        <v>89</v>
      </c>
      <c r="AV215" s="14" t="s">
        <v>152</v>
      </c>
      <c r="AW215" s="14" t="s">
        <v>36</v>
      </c>
      <c r="AX215" s="14" t="s">
        <v>85</v>
      </c>
      <c r="AY215" s="157" t="s">
        <v>145</v>
      </c>
    </row>
    <row r="216" spans="2:65" s="1" customFormat="1" ht="21.75" customHeight="1">
      <c r="B216" s="128"/>
      <c r="C216" s="129" t="s">
        <v>239</v>
      </c>
      <c r="D216" s="129" t="s">
        <v>147</v>
      </c>
      <c r="E216" s="130" t="s">
        <v>240</v>
      </c>
      <c r="F216" s="131" t="s">
        <v>241</v>
      </c>
      <c r="G216" s="132" t="s">
        <v>183</v>
      </c>
      <c r="H216" s="133">
        <v>5.5</v>
      </c>
      <c r="I216" s="134"/>
      <c r="J216" s="135">
        <f>ROUND(I216*H216,2)</f>
        <v>0</v>
      </c>
      <c r="K216" s="131" t="s">
        <v>1</v>
      </c>
      <c r="L216" s="32"/>
      <c r="M216" s="136" t="s">
        <v>1</v>
      </c>
      <c r="N216" s="137" t="s">
        <v>45</v>
      </c>
      <c r="P216" s="138">
        <f>O216*H216</f>
        <v>0</v>
      </c>
      <c r="Q216" s="138">
        <v>0</v>
      </c>
      <c r="R216" s="138">
        <f>Q216*H216</f>
        <v>0</v>
      </c>
      <c r="S216" s="138">
        <v>0</v>
      </c>
      <c r="T216" s="139">
        <f>S216*H216</f>
        <v>0</v>
      </c>
      <c r="AR216" s="140" t="s">
        <v>152</v>
      </c>
      <c r="AT216" s="140" t="s">
        <v>147</v>
      </c>
      <c r="AU216" s="140" t="s">
        <v>89</v>
      </c>
      <c r="AY216" s="17" t="s">
        <v>145</v>
      </c>
      <c r="BE216" s="141">
        <f>IF(N216="základní",J216,0)</f>
        <v>0</v>
      </c>
      <c r="BF216" s="141">
        <f>IF(N216="snížená",J216,0)</f>
        <v>0</v>
      </c>
      <c r="BG216" s="141">
        <f>IF(N216="zákl. přenesená",J216,0)</f>
        <v>0</v>
      </c>
      <c r="BH216" s="141">
        <f>IF(N216="sníž. přenesená",J216,0)</f>
        <v>0</v>
      </c>
      <c r="BI216" s="141">
        <f>IF(N216="nulová",J216,0)</f>
        <v>0</v>
      </c>
      <c r="BJ216" s="17" t="s">
        <v>85</v>
      </c>
      <c r="BK216" s="141">
        <f>ROUND(I216*H216,2)</f>
        <v>0</v>
      </c>
      <c r="BL216" s="17" t="s">
        <v>152</v>
      </c>
      <c r="BM216" s="140" t="s">
        <v>8</v>
      </c>
    </row>
    <row r="217" spans="2:65" s="12" customFormat="1" ht="11.25">
      <c r="B217" s="142"/>
      <c r="D217" s="143" t="s">
        <v>154</v>
      </c>
      <c r="E217" s="144" t="s">
        <v>1</v>
      </c>
      <c r="F217" s="145" t="s">
        <v>209</v>
      </c>
      <c r="H217" s="144" t="s">
        <v>1</v>
      </c>
      <c r="I217" s="146"/>
      <c r="L217" s="142"/>
      <c r="M217" s="147"/>
      <c r="T217" s="148"/>
      <c r="AT217" s="144" t="s">
        <v>154</v>
      </c>
      <c r="AU217" s="144" t="s">
        <v>89</v>
      </c>
      <c r="AV217" s="12" t="s">
        <v>85</v>
      </c>
      <c r="AW217" s="12" t="s">
        <v>36</v>
      </c>
      <c r="AX217" s="12" t="s">
        <v>80</v>
      </c>
      <c r="AY217" s="144" t="s">
        <v>145</v>
      </c>
    </row>
    <row r="218" spans="2:65" s="12" customFormat="1" ht="11.25">
      <c r="B218" s="142"/>
      <c r="D218" s="143" t="s">
        <v>154</v>
      </c>
      <c r="E218" s="144" t="s">
        <v>1</v>
      </c>
      <c r="F218" s="145" t="s">
        <v>210</v>
      </c>
      <c r="H218" s="144" t="s">
        <v>1</v>
      </c>
      <c r="I218" s="146"/>
      <c r="L218" s="142"/>
      <c r="M218" s="147"/>
      <c r="T218" s="148"/>
      <c r="AT218" s="144" t="s">
        <v>154</v>
      </c>
      <c r="AU218" s="144" t="s">
        <v>89</v>
      </c>
      <c r="AV218" s="12" t="s">
        <v>85</v>
      </c>
      <c r="AW218" s="12" t="s">
        <v>36</v>
      </c>
      <c r="AX218" s="12" t="s">
        <v>80</v>
      </c>
      <c r="AY218" s="144" t="s">
        <v>145</v>
      </c>
    </row>
    <row r="219" spans="2:65" s="13" customFormat="1" ht="11.25">
      <c r="B219" s="149"/>
      <c r="D219" s="143" t="s">
        <v>154</v>
      </c>
      <c r="E219" s="150" t="s">
        <v>1</v>
      </c>
      <c r="F219" s="151" t="s">
        <v>242</v>
      </c>
      <c r="H219" s="152">
        <v>5.5</v>
      </c>
      <c r="I219" s="153"/>
      <c r="L219" s="149"/>
      <c r="M219" s="154"/>
      <c r="T219" s="155"/>
      <c r="AT219" s="150" t="s">
        <v>154</v>
      </c>
      <c r="AU219" s="150" t="s">
        <v>89</v>
      </c>
      <c r="AV219" s="13" t="s">
        <v>89</v>
      </c>
      <c r="AW219" s="13" t="s">
        <v>36</v>
      </c>
      <c r="AX219" s="13" t="s">
        <v>80</v>
      </c>
      <c r="AY219" s="150" t="s">
        <v>145</v>
      </c>
    </row>
    <row r="220" spans="2:65" s="14" customFormat="1" ht="11.25">
      <c r="B220" s="156"/>
      <c r="D220" s="143" t="s">
        <v>154</v>
      </c>
      <c r="E220" s="157" t="s">
        <v>1</v>
      </c>
      <c r="F220" s="158" t="s">
        <v>157</v>
      </c>
      <c r="H220" s="159">
        <v>5.5</v>
      </c>
      <c r="I220" s="160"/>
      <c r="L220" s="156"/>
      <c r="M220" s="161"/>
      <c r="T220" s="162"/>
      <c r="AT220" s="157" t="s">
        <v>154</v>
      </c>
      <c r="AU220" s="157" t="s">
        <v>89</v>
      </c>
      <c r="AV220" s="14" t="s">
        <v>152</v>
      </c>
      <c r="AW220" s="14" t="s">
        <v>36</v>
      </c>
      <c r="AX220" s="14" t="s">
        <v>85</v>
      </c>
      <c r="AY220" s="157" t="s">
        <v>145</v>
      </c>
    </row>
    <row r="221" spans="2:65" s="1" customFormat="1" ht="24.2" customHeight="1">
      <c r="B221" s="128"/>
      <c r="C221" s="129" t="s">
        <v>243</v>
      </c>
      <c r="D221" s="129" t="s">
        <v>147</v>
      </c>
      <c r="E221" s="130" t="s">
        <v>244</v>
      </c>
      <c r="F221" s="131" t="s">
        <v>245</v>
      </c>
      <c r="G221" s="132" t="s">
        <v>183</v>
      </c>
      <c r="H221" s="133">
        <v>96.619</v>
      </c>
      <c r="I221" s="134"/>
      <c r="J221" s="135">
        <f>ROUND(I221*H221,2)</f>
        <v>0</v>
      </c>
      <c r="K221" s="131" t="s">
        <v>1</v>
      </c>
      <c r="L221" s="32"/>
      <c r="M221" s="136" t="s">
        <v>1</v>
      </c>
      <c r="N221" s="137" t="s">
        <v>45</v>
      </c>
      <c r="P221" s="138">
        <f>O221*H221</f>
        <v>0</v>
      </c>
      <c r="Q221" s="138">
        <v>0</v>
      </c>
      <c r="R221" s="138">
        <f>Q221*H221</f>
        <v>0</v>
      </c>
      <c r="S221" s="138">
        <v>0</v>
      </c>
      <c r="T221" s="139">
        <f>S221*H221</f>
        <v>0</v>
      </c>
      <c r="AR221" s="140" t="s">
        <v>152</v>
      </c>
      <c r="AT221" s="140" t="s">
        <v>147</v>
      </c>
      <c r="AU221" s="140" t="s">
        <v>89</v>
      </c>
      <c r="AY221" s="17" t="s">
        <v>145</v>
      </c>
      <c r="BE221" s="141">
        <f>IF(N221="základní",J221,0)</f>
        <v>0</v>
      </c>
      <c r="BF221" s="141">
        <f>IF(N221="snížená",J221,0)</f>
        <v>0</v>
      </c>
      <c r="BG221" s="141">
        <f>IF(N221="zákl. přenesená",J221,0)</f>
        <v>0</v>
      </c>
      <c r="BH221" s="141">
        <f>IF(N221="sníž. přenesená",J221,0)</f>
        <v>0</v>
      </c>
      <c r="BI221" s="141">
        <f>IF(N221="nulová",J221,0)</f>
        <v>0</v>
      </c>
      <c r="BJ221" s="17" t="s">
        <v>85</v>
      </c>
      <c r="BK221" s="141">
        <f>ROUND(I221*H221,2)</f>
        <v>0</v>
      </c>
      <c r="BL221" s="17" t="s">
        <v>152</v>
      </c>
      <c r="BM221" s="140" t="s">
        <v>239</v>
      </c>
    </row>
    <row r="222" spans="2:65" s="12" customFormat="1" ht="11.25">
      <c r="B222" s="142"/>
      <c r="D222" s="143" t="s">
        <v>154</v>
      </c>
      <c r="E222" s="144" t="s">
        <v>1</v>
      </c>
      <c r="F222" s="145" t="s">
        <v>209</v>
      </c>
      <c r="H222" s="144" t="s">
        <v>1</v>
      </c>
      <c r="I222" s="146"/>
      <c r="L222" s="142"/>
      <c r="M222" s="147"/>
      <c r="T222" s="148"/>
      <c r="AT222" s="144" t="s">
        <v>154</v>
      </c>
      <c r="AU222" s="144" t="s">
        <v>89</v>
      </c>
      <c r="AV222" s="12" t="s">
        <v>85</v>
      </c>
      <c r="AW222" s="12" t="s">
        <v>36</v>
      </c>
      <c r="AX222" s="12" t="s">
        <v>80</v>
      </c>
      <c r="AY222" s="144" t="s">
        <v>145</v>
      </c>
    </row>
    <row r="223" spans="2:65" s="12" customFormat="1" ht="11.25">
      <c r="B223" s="142"/>
      <c r="D223" s="143" t="s">
        <v>154</v>
      </c>
      <c r="E223" s="144" t="s">
        <v>1</v>
      </c>
      <c r="F223" s="145" t="s">
        <v>210</v>
      </c>
      <c r="H223" s="144" t="s">
        <v>1</v>
      </c>
      <c r="I223" s="146"/>
      <c r="L223" s="142"/>
      <c r="M223" s="147"/>
      <c r="T223" s="148"/>
      <c r="AT223" s="144" t="s">
        <v>154</v>
      </c>
      <c r="AU223" s="144" t="s">
        <v>89</v>
      </c>
      <c r="AV223" s="12" t="s">
        <v>85</v>
      </c>
      <c r="AW223" s="12" t="s">
        <v>36</v>
      </c>
      <c r="AX223" s="12" t="s">
        <v>80</v>
      </c>
      <c r="AY223" s="144" t="s">
        <v>145</v>
      </c>
    </row>
    <row r="224" spans="2:65" s="13" customFormat="1" ht="11.25">
      <c r="B224" s="149"/>
      <c r="D224" s="143" t="s">
        <v>154</v>
      </c>
      <c r="E224" s="150" t="s">
        <v>1</v>
      </c>
      <c r="F224" s="151" t="s">
        <v>246</v>
      </c>
      <c r="H224" s="152">
        <v>10.976000000000001</v>
      </c>
      <c r="I224" s="153"/>
      <c r="L224" s="149"/>
      <c r="M224" s="154"/>
      <c r="T224" s="155"/>
      <c r="AT224" s="150" t="s">
        <v>154</v>
      </c>
      <c r="AU224" s="150" t="s">
        <v>89</v>
      </c>
      <c r="AV224" s="13" t="s">
        <v>89</v>
      </c>
      <c r="AW224" s="13" t="s">
        <v>36</v>
      </c>
      <c r="AX224" s="13" t="s">
        <v>80</v>
      </c>
      <c r="AY224" s="150" t="s">
        <v>145</v>
      </c>
    </row>
    <row r="225" spans="2:65" s="13" customFormat="1" ht="11.25">
      <c r="B225" s="149"/>
      <c r="D225" s="143" t="s">
        <v>154</v>
      </c>
      <c r="E225" s="150" t="s">
        <v>1</v>
      </c>
      <c r="F225" s="151" t="s">
        <v>247</v>
      </c>
      <c r="H225" s="152">
        <v>7.1740000000000004</v>
      </c>
      <c r="I225" s="153"/>
      <c r="L225" s="149"/>
      <c r="M225" s="154"/>
      <c r="T225" s="155"/>
      <c r="AT225" s="150" t="s">
        <v>154</v>
      </c>
      <c r="AU225" s="150" t="s">
        <v>89</v>
      </c>
      <c r="AV225" s="13" t="s">
        <v>89</v>
      </c>
      <c r="AW225" s="13" t="s">
        <v>36</v>
      </c>
      <c r="AX225" s="13" t="s">
        <v>80</v>
      </c>
      <c r="AY225" s="150" t="s">
        <v>145</v>
      </c>
    </row>
    <row r="226" spans="2:65" s="13" customFormat="1" ht="11.25">
      <c r="B226" s="149"/>
      <c r="D226" s="143" t="s">
        <v>154</v>
      </c>
      <c r="E226" s="150" t="s">
        <v>1</v>
      </c>
      <c r="F226" s="151" t="s">
        <v>248</v>
      </c>
      <c r="H226" s="152">
        <v>9.1370000000000005</v>
      </c>
      <c r="I226" s="153"/>
      <c r="L226" s="149"/>
      <c r="M226" s="154"/>
      <c r="T226" s="155"/>
      <c r="AT226" s="150" t="s">
        <v>154</v>
      </c>
      <c r="AU226" s="150" t="s">
        <v>89</v>
      </c>
      <c r="AV226" s="13" t="s">
        <v>89</v>
      </c>
      <c r="AW226" s="13" t="s">
        <v>36</v>
      </c>
      <c r="AX226" s="13" t="s">
        <v>80</v>
      </c>
      <c r="AY226" s="150" t="s">
        <v>145</v>
      </c>
    </row>
    <row r="227" spans="2:65" s="12" customFormat="1" ht="11.25">
      <c r="B227" s="142"/>
      <c r="D227" s="143" t="s">
        <v>154</v>
      </c>
      <c r="E227" s="144" t="s">
        <v>1</v>
      </c>
      <c r="F227" s="145" t="s">
        <v>220</v>
      </c>
      <c r="H227" s="144" t="s">
        <v>1</v>
      </c>
      <c r="I227" s="146"/>
      <c r="L227" s="142"/>
      <c r="M227" s="147"/>
      <c r="T227" s="148"/>
      <c r="AT227" s="144" t="s">
        <v>154</v>
      </c>
      <c r="AU227" s="144" t="s">
        <v>89</v>
      </c>
      <c r="AV227" s="12" t="s">
        <v>85</v>
      </c>
      <c r="AW227" s="12" t="s">
        <v>36</v>
      </c>
      <c r="AX227" s="12" t="s">
        <v>80</v>
      </c>
      <c r="AY227" s="144" t="s">
        <v>145</v>
      </c>
    </row>
    <row r="228" spans="2:65" s="12" customFormat="1" ht="11.25">
      <c r="B228" s="142"/>
      <c r="D228" s="143" t="s">
        <v>154</v>
      </c>
      <c r="E228" s="144" t="s">
        <v>1</v>
      </c>
      <c r="F228" s="145" t="s">
        <v>221</v>
      </c>
      <c r="H228" s="144" t="s">
        <v>1</v>
      </c>
      <c r="I228" s="146"/>
      <c r="L228" s="142"/>
      <c r="M228" s="147"/>
      <c r="T228" s="148"/>
      <c r="AT228" s="144" t="s">
        <v>154</v>
      </c>
      <c r="AU228" s="144" t="s">
        <v>89</v>
      </c>
      <c r="AV228" s="12" t="s">
        <v>85</v>
      </c>
      <c r="AW228" s="12" t="s">
        <v>36</v>
      </c>
      <c r="AX228" s="12" t="s">
        <v>80</v>
      </c>
      <c r="AY228" s="144" t="s">
        <v>145</v>
      </c>
    </row>
    <row r="229" spans="2:65" s="13" customFormat="1" ht="11.25">
      <c r="B229" s="149"/>
      <c r="D229" s="143" t="s">
        <v>154</v>
      </c>
      <c r="E229" s="150" t="s">
        <v>1</v>
      </c>
      <c r="F229" s="151" t="s">
        <v>249</v>
      </c>
      <c r="H229" s="152">
        <v>9.7430000000000003</v>
      </c>
      <c r="I229" s="153"/>
      <c r="L229" s="149"/>
      <c r="M229" s="154"/>
      <c r="T229" s="155"/>
      <c r="AT229" s="150" t="s">
        <v>154</v>
      </c>
      <c r="AU229" s="150" t="s">
        <v>89</v>
      </c>
      <c r="AV229" s="13" t="s">
        <v>89</v>
      </c>
      <c r="AW229" s="13" t="s">
        <v>36</v>
      </c>
      <c r="AX229" s="13" t="s">
        <v>80</v>
      </c>
      <c r="AY229" s="150" t="s">
        <v>145</v>
      </c>
    </row>
    <row r="230" spans="2:65" s="13" customFormat="1" ht="11.25">
      <c r="B230" s="149"/>
      <c r="D230" s="143" t="s">
        <v>154</v>
      </c>
      <c r="E230" s="150" t="s">
        <v>1</v>
      </c>
      <c r="F230" s="151" t="s">
        <v>250</v>
      </c>
      <c r="H230" s="152">
        <v>9.548</v>
      </c>
      <c r="I230" s="153"/>
      <c r="L230" s="149"/>
      <c r="M230" s="154"/>
      <c r="T230" s="155"/>
      <c r="AT230" s="150" t="s">
        <v>154</v>
      </c>
      <c r="AU230" s="150" t="s">
        <v>89</v>
      </c>
      <c r="AV230" s="13" t="s">
        <v>89</v>
      </c>
      <c r="AW230" s="13" t="s">
        <v>36</v>
      </c>
      <c r="AX230" s="13" t="s">
        <v>80</v>
      </c>
      <c r="AY230" s="150" t="s">
        <v>145</v>
      </c>
    </row>
    <row r="231" spans="2:65" s="13" customFormat="1" ht="11.25">
      <c r="B231" s="149"/>
      <c r="D231" s="143" t="s">
        <v>154</v>
      </c>
      <c r="E231" s="150" t="s">
        <v>1</v>
      </c>
      <c r="F231" s="151" t="s">
        <v>251</v>
      </c>
      <c r="H231" s="152">
        <v>12.699</v>
      </c>
      <c r="I231" s="153"/>
      <c r="L231" s="149"/>
      <c r="M231" s="154"/>
      <c r="T231" s="155"/>
      <c r="AT231" s="150" t="s">
        <v>154</v>
      </c>
      <c r="AU231" s="150" t="s">
        <v>89</v>
      </c>
      <c r="AV231" s="13" t="s">
        <v>89</v>
      </c>
      <c r="AW231" s="13" t="s">
        <v>36</v>
      </c>
      <c r="AX231" s="13" t="s">
        <v>80</v>
      </c>
      <c r="AY231" s="150" t="s">
        <v>145</v>
      </c>
    </row>
    <row r="232" spans="2:65" s="13" customFormat="1" ht="11.25">
      <c r="B232" s="149"/>
      <c r="D232" s="143" t="s">
        <v>154</v>
      </c>
      <c r="E232" s="150" t="s">
        <v>1</v>
      </c>
      <c r="F232" s="151" t="s">
        <v>252</v>
      </c>
      <c r="H232" s="152">
        <v>12.946999999999999</v>
      </c>
      <c r="I232" s="153"/>
      <c r="L232" s="149"/>
      <c r="M232" s="154"/>
      <c r="T232" s="155"/>
      <c r="AT232" s="150" t="s">
        <v>154</v>
      </c>
      <c r="AU232" s="150" t="s">
        <v>89</v>
      </c>
      <c r="AV232" s="13" t="s">
        <v>89</v>
      </c>
      <c r="AW232" s="13" t="s">
        <v>36</v>
      </c>
      <c r="AX232" s="13" t="s">
        <v>80</v>
      </c>
      <c r="AY232" s="150" t="s">
        <v>145</v>
      </c>
    </row>
    <row r="233" spans="2:65" s="13" customFormat="1" ht="11.25">
      <c r="B233" s="149"/>
      <c r="D233" s="143" t="s">
        <v>154</v>
      </c>
      <c r="E233" s="150" t="s">
        <v>1</v>
      </c>
      <c r="F233" s="151" t="s">
        <v>253</v>
      </c>
      <c r="H233" s="152">
        <v>24.395</v>
      </c>
      <c r="I233" s="153"/>
      <c r="L233" s="149"/>
      <c r="M233" s="154"/>
      <c r="T233" s="155"/>
      <c r="AT233" s="150" t="s">
        <v>154</v>
      </c>
      <c r="AU233" s="150" t="s">
        <v>89</v>
      </c>
      <c r="AV233" s="13" t="s">
        <v>89</v>
      </c>
      <c r="AW233" s="13" t="s">
        <v>36</v>
      </c>
      <c r="AX233" s="13" t="s">
        <v>80</v>
      </c>
      <c r="AY233" s="150" t="s">
        <v>145</v>
      </c>
    </row>
    <row r="234" spans="2:65" s="14" customFormat="1" ht="11.25">
      <c r="B234" s="156"/>
      <c r="D234" s="143" t="s">
        <v>154</v>
      </c>
      <c r="E234" s="157" t="s">
        <v>1</v>
      </c>
      <c r="F234" s="158" t="s">
        <v>157</v>
      </c>
      <c r="H234" s="159">
        <v>96.619</v>
      </c>
      <c r="I234" s="160"/>
      <c r="L234" s="156"/>
      <c r="M234" s="161"/>
      <c r="T234" s="162"/>
      <c r="AT234" s="157" t="s">
        <v>154</v>
      </c>
      <c r="AU234" s="157" t="s">
        <v>89</v>
      </c>
      <c r="AV234" s="14" t="s">
        <v>152</v>
      </c>
      <c r="AW234" s="14" t="s">
        <v>36</v>
      </c>
      <c r="AX234" s="14" t="s">
        <v>85</v>
      </c>
      <c r="AY234" s="157" t="s">
        <v>145</v>
      </c>
    </row>
    <row r="235" spans="2:65" s="1" customFormat="1" ht="24.2" customHeight="1">
      <c r="B235" s="128"/>
      <c r="C235" s="129" t="s">
        <v>254</v>
      </c>
      <c r="D235" s="129" t="s">
        <v>147</v>
      </c>
      <c r="E235" s="130" t="s">
        <v>255</v>
      </c>
      <c r="F235" s="131" t="s">
        <v>256</v>
      </c>
      <c r="G235" s="132" t="s">
        <v>183</v>
      </c>
      <c r="H235" s="133">
        <v>5.5</v>
      </c>
      <c r="I235" s="134"/>
      <c r="J235" s="135">
        <f>ROUND(I235*H235,2)</f>
        <v>0</v>
      </c>
      <c r="K235" s="131" t="s">
        <v>1</v>
      </c>
      <c r="L235" s="32"/>
      <c r="M235" s="136" t="s">
        <v>1</v>
      </c>
      <c r="N235" s="137" t="s">
        <v>45</v>
      </c>
      <c r="P235" s="138">
        <f>O235*H235</f>
        <v>0</v>
      </c>
      <c r="Q235" s="138">
        <v>0</v>
      </c>
      <c r="R235" s="138">
        <f>Q235*H235</f>
        <v>0</v>
      </c>
      <c r="S235" s="138">
        <v>0</v>
      </c>
      <c r="T235" s="139">
        <f>S235*H235</f>
        <v>0</v>
      </c>
      <c r="AR235" s="140" t="s">
        <v>152</v>
      </c>
      <c r="AT235" s="140" t="s">
        <v>147</v>
      </c>
      <c r="AU235" s="140" t="s">
        <v>89</v>
      </c>
      <c r="AY235" s="17" t="s">
        <v>145</v>
      </c>
      <c r="BE235" s="141">
        <f>IF(N235="základní",J235,0)</f>
        <v>0</v>
      </c>
      <c r="BF235" s="141">
        <f>IF(N235="snížená",J235,0)</f>
        <v>0</v>
      </c>
      <c r="BG235" s="141">
        <f>IF(N235="zákl. přenesená",J235,0)</f>
        <v>0</v>
      </c>
      <c r="BH235" s="141">
        <f>IF(N235="sníž. přenesená",J235,0)</f>
        <v>0</v>
      </c>
      <c r="BI235" s="141">
        <f>IF(N235="nulová",J235,0)</f>
        <v>0</v>
      </c>
      <c r="BJ235" s="17" t="s">
        <v>85</v>
      </c>
      <c r="BK235" s="141">
        <f>ROUND(I235*H235,2)</f>
        <v>0</v>
      </c>
      <c r="BL235" s="17" t="s">
        <v>152</v>
      </c>
      <c r="BM235" s="140" t="s">
        <v>254</v>
      </c>
    </row>
    <row r="236" spans="2:65" s="1" customFormat="1" ht="24.2" customHeight="1">
      <c r="B236" s="128"/>
      <c r="C236" s="129" t="s">
        <v>257</v>
      </c>
      <c r="D236" s="129" t="s">
        <v>147</v>
      </c>
      <c r="E236" s="130" t="s">
        <v>258</v>
      </c>
      <c r="F236" s="131" t="s">
        <v>259</v>
      </c>
      <c r="G236" s="132" t="s">
        <v>183</v>
      </c>
      <c r="H236" s="133">
        <v>96.619</v>
      </c>
      <c r="I236" s="134"/>
      <c r="J236" s="135">
        <f>ROUND(I236*H236,2)</f>
        <v>0</v>
      </c>
      <c r="K236" s="131" t="s">
        <v>1</v>
      </c>
      <c r="L236" s="32"/>
      <c r="M236" s="136" t="s">
        <v>1</v>
      </c>
      <c r="N236" s="137" t="s">
        <v>45</v>
      </c>
      <c r="P236" s="138">
        <f>O236*H236</f>
        <v>0</v>
      </c>
      <c r="Q236" s="138">
        <v>0</v>
      </c>
      <c r="R236" s="138">
        <f>Q236*H236</f>
        <v>0</v>
      </c>
      <c r="S236" s="138">
        <v>0</v>
      </c>
      <c r="T236" s="139">
        <f>S236*H236</f>
        <v>0</v>
      </c>
      <c r="AR236" s="140" t="s">
        <v>152</v>
      </c>
      <c r="AT236" s="140" t="s">
        <v>147</v>
      </c>
      <c r="AU236" s="140" t="s">
        <v>89</v>
      </c>
      <c r="AY236" s="17" t="s">
        <v>145</v>
      </c>
      <c r="BE236" s="141">
        <f>IF(N236="základní",J236,0)</f>
        <v>0</v>
      </c>
      <c r="BF236" s="141">
        <f>IF(N236="snížená",J236,0)</f>
        <v>0</v>
      </c>
      <c r="BG236" s="141">
        <f>IF(N236="zákl. přenesená",J236,0)</f>
        <v>0</v>
      </c>
      <c r="BH236" s="141">
        <f>IF(N236="sníž. přenesená",J236,0)</f>
        <v>0</v>
      </c>
      <c r="BI236" s="141">
        <f>IF(N236="nulová",J236,0)</f>
        <v>0</v>
      </c>
      <c r="BJ236" s="17" t="s">
        <v>85</v>
      </c>
      <c r="BK236" s="141">
        <f>ROUND(I236*H236,2)</f>
        <v>0</v>
      </c>
      <c r="BL236" s="17" t="s">
        <v>152</v>
      </c>
      <c r="BM236" s="140" t="s">
        <v>260</v>
      </c>
    </row>
    <row r="237" spans="2:65" s="1" customFormat="1" ht="24.2" customHeight="1">
      <c r="B237" s="128"/>
      <c r="C237" s="129" t="s">
        <v>260</v>
      </c>
      <c r="D237" s="129" t="s">
        <v>147</v>
      </c>
      <c r="E237" s="130" t="s">
        <v>261</v>
      </c>
      <c r="F237" s="131" t="s">
        <v>262</v>
      </c>
      <c r="G237" s="132" t="s">
        <v>183</v>
      </c>
      <c r="H237" s="133">
        <v>8.6310000000000002</v>
      </c>
      <c r="I237" s="134"/>
      <c r="J237" s="135">
        <f>ROUND(I237*H237,2)</f>
        <v>0</v>
      </c>
      <c r="K237" s="131" t="s">
        <v>1</v>
      </c>
      <c r="L237" s="32"/>
      <c r="M237" s="136" t="s">
        <v>1</v>
      </c>
      <c r="N237" s="137" t="s">
        <v>45</v>
      </c>
      <c r="P237" s="138">
        <f>O237*H237</f>
        <v>0</v>
      </c>
      <c r="Q237" s="138">
        <v>0</v>
      </c>
      <c r="R237" s="138">
        <f>Q237*H237</f>
        <v>0</v>
      </c>
      <c r="S237" s="138">
        <v>0</v>
      </c>
      <c r="T237" s="139">
        <f>S237*H237</f>
        <v>0</v>
      </c>
      <c r="AR237" s="140" t="s">
        <v>152</v>
      </c>
      <c r="AT237" s="140" t="s">
        <v>147</v>
      </c>
      <c r="AU237" s="140" t="s">
        <v>89</v>
      </c>
      <c r="AY237" s="17" t="s">
        <v>145</v>
      </c>
      <c r="BE237" s="141">
        <f>IF(N237="základní",J237,0)</f>
        <v>0</v>
      </c>
      <c r="BF237" s="141">
        <f>IF(N237="snížená",J237,0)</f>
        <v>0</v>
      </c>
      <c r="BG237" s="141">
        <f>IF(N237="zákl. přenesená",J237,0)</f>
        <v>0</v>
      </c>
      <c r="BH237" s="141">
        <f>IF(N237="sníž. přenesená",J237,0)</f>
        <v>0</v>
      </c>
      <c r="BI237" s="141">
        <f>IF(N237="nulová",J237,0)</f>
        <v>0</v>
      </c>
      <c r="BJ237" s="17" t="s">
        <v>85</v>
      </c>
      <c r="BK237" s="141">
        <f>ROUND(I237*H237,2)</f>
        <v>0</v>
      </c>
      <c r="BL237" s="17" t="s">
        <v>152</v>
      </c>
      <c r="BM237" s="140" t="s">
        <v>263</v>
      </c>
    </row>
    <row r="238" spans="2:65" s="12" customFormat="1" ht="11.25">
      <c r="B238" s="142"/>
      <c r="D238" s="143" t="s">
        <v>154</v>
      </c>
      <c r="E238" s="144" t="s">
        <v>1</v>
      </c>
      <c r="F238" s="145" t="s">
        <v>220</v>
      </c>
      <c r="H238" s="144" t="s">
        <v>1</v>
      </c>
      <c r="I238" s="146"/>
      <c r="L238" s="142"/>
      <c r="M238" s="147"/>
      <c r="T238" s="148"/>
      <c r="AT238" s="144" t="s">
        <v>154</v>
      </c>
      <c r="AU238" s="144" t="s">
        <v>89</v>
      </c>
      <c r="AV238" s="12" t="s">
        <v>85</v>
      </c>
      <c r="AW238" s="12" t="s">
        <v>36</v>
      </c>
      <c r="AX238" s="12" t="s">
        <v>80</v>
      </c>
      <c r="AY238" s="144" t="s">
        <v>145</v>
      </c>
    </row>
    <row r="239" spans="2:65" s="12" customFormat="1" ht="11.25">
      <c r="B239" s="142"/>
      <c r="D239" s="143" t="s">
        <v>154</v>
      </c>
      <c r="E239" s="144" t="s">
        <v>1</v>
      </c>
      <c r="F239" s="145" t="s">
        <v>221</v>
      </c>
      <c r="H239" s="144" t="s">
        <v>1</v>
      </c>
      <c r="I239" s="146"/>
      <c r="L239" s="142"/>
      <c r="M239" s="147"/>
      <c r="T239" s="148"/>
      <c r="AT239" s="144" t="s">
        <v>154</v>
      </c>
      <c r="AU239" s="144" t="s">
        <v>89</v>
      </c>
      <c r="AV239" s="12" t="s">
        <v>85</v>
      </c>
      <c r="AW239" s="12" t="s">
        <v>36</v>
      </c>
      <c r="AX239" s="12" t="s">
        <v>80</v>
      </c>
      <c r="AY239" s="144" t="s">
        <v>145</v>
      </c>
    </row>
    <row r="240" spans="2:65" s="13" customFormat="1" ht="11.25">
      <c r="B240" s="149"/>
      <c r="D240" s="143" t="s">
        <v>154</v>
      </c>
      <c r="E240" s="150" t="s">
        <v>1</v>
      </c>
      <c r="F240" s="151" t="s">
        <v>264</v>
      </c>
      <c r="H240" s="152">
        <v>8.6310000000000002</v>
      </c>
      <c r="I240" s="153"/>
      <c r="L240" s="149"/>
      <c r="M240" s="154"/>
      <c r="T240" s="155"/>
      <c r="AT240" s="150" t="s">
        <v>154</v>
      </c>
      <c r="AU240" s="150" t="s">
        <v>89</v>
      </c>
      <c r="AV240" s="13" t="s">
        <v>89</v>
      </c>
      <c r="AW240" s="13" t="s">
        <v>36</v>
      </c>
      <c r="AX240" s="13" t="s">
        <v>80</v>
      </c>
      <c r="AY240" s="150" t="s">
        <v>145</v>
      </c>
    </row>
    <row r="241" spans="2:65" s="14" customFormat="1" ht="11.25">
      <c r="B241" s="156"/>
      <c r="D241" s="143" t="s">
        <v>154</v>
      </c>
      <c r="E241" s="157" t="s">
        <v>1</v>
      </c>
      <c r="F241" s="158" t="s">
        <v>157</v>
      </c>
      <c r="H241" s="159">
        <v>8.6310000000000002</v>
      </c>
      <c r="I241" s="160"/>
      <c r="L241" s="156"/>
      <c r="M241" s="161"/>
      <c r="T241" s="162"/>
      <c r="AT241" s="157" t="s">
        <v>154</v>
      </c>
      <c r="AU241" s="157" t="s">
        <v>89</v>
      </c>
      <c r="AV241" s="14" t="s">
        <v>152</v>
      </c>
      <c r="AW241" s="14" t="s">
        <v>36</v>
      </c>
      <c r="AX241" s="14" t="s">
        <v>85</v>
      </c>
      <c r="AY241" s="157" t="s">
        <v>145</v>
      </c>
    </row>
    <row r="242" spans="2:65" s="1" customFormat="1" ht="24.2" customHeight="1">
      <c r="B242" s="128"/>
      <c r="C242" s="129" t="s">
        <v>265</v>
      </c>
      <c r="D242" s="129" t="s">
        <v>147</v>
      </c>
      <c r="E242" s="130" t="s">
        <v>266</v>
      </c>
      <c r="F242" s="131" t="s">
        <v>267</v>
      </c>
      <c r="G242" s="132" t="s">
        <v>183</v>
      </c>
      <c r="H242" s="133">
        <v>8.6310000000000002</v>
      </c>
      <c r="I242" s="134"/>
      <c r="J242" s="135">
        <f>ROUND(I242*H242,2)</f>
        <v>0</v>
      </c>
      <c r="K242" s="131" t="s">
        <v>1</v>
      </c>
      <c r="L242" s="32"/>
      <c r="M242" s="136" t="s">
        <v>1</v>
      </c>
      <c r="N242" s="137" t="s">
        <v>45</v>
      </c>
      <c r="P242" s="138">
        <f>O242*H242</f>
        <v>0</v>
      </c>
      <c r="Q242" s="138">
        <v>0</v>
      </c>
      <c r="R242" s="138">
        <f>Q242*H242</f>
        <v>0</v>
      </c>
      <c r="S242" s="138">
        <v>0</v>
      </c>
      <c r="T242" s="139">
        <f>S242*H242</f>
        <v>0</v>
      </c>
      <c r="AR242" s="140" t="s">
        <v>152</v>
      </c>
      <c r="AT242" s="140" t="s">
        <v>147</v>
      </c>
      <c r="AU242" s="140" t="s">
        <v>89</v>
      </c>
      <c r="AY242" s="17" t="s">
        <v>145</v>
      </c>
      <c r="BE242" s="141">
        <f>IF(N242="základní",J242,0)</f>
        <v>0</v>
      </c>
      <c r="BF242" s="141">
        <f>IF(N242="snížená",J242,0)</f>
        <v>0</v>
      </c>
      <c r="BG242" s="141">
        <f>IF(N242="zákl. přenesená",J242,0)</f>
        <v>0</v>
      </c>
      <c r="BH242" s="141">
        <f>IF(N242="sníž. přenesená",J242,0)</f>
        <v>0</v>
      </c>
      <c r="BI242" s="141">
        <f>IF(N242="nulová",J242,0)</f>
        <v>0</v>
      </c>
      <c r="BJ242" s="17" t="s">
        <v>85</v>
      </c>
      <c r="BK242" s="141">
        <f>ROUND(I242*H242,2)</f>
        <v>0</v>
      </c>
      <c r="BL242" s="17" t="s">
        <v>152</v>
      </c>
      <c r="BM242" s="140" t="s">
        <v>268</v>
      </c>
    </row>
    <row r="243" spans="2:65" s="1" customFormat="1" ht="37.9" customHeight="1">
      <c r="B243" s="128"/>
      <c r="C243" s="129" t="s">
        <v>263</v>
      </c>
      <c r="D243" s="129" t="s">
        <v>147</v>
      </c>
      <c r="E243" s="130" t="s">
        <v>269</v>
      </c>
      <c r="F243" s="131" t="s">
        <v>270</v>
      </c>
      <c r="G243" s="132" t="s">
        <v>271</v>
      </c>
      <c r="H243" s="133">
        <v>1</v>
      </c>
      <c r="I243" s="134"/>
      <c r="J243" s="135">
        <f>ROUND(I243*H243,2)</f>
        <v>0</v>
      </c>
      <c r="K243" s="131" t="s">
        <v>1</v>
      </c>
      <c r="L243" s="32"/>
      <c r="M243" s="136" t="s">
        <v>1</v>
      </c>
      <c r="N243" s="137" t="s">
        <v>45</v>
      </c>
      <c r="P243" s="138">
        <f>O243*H243</f>
        <v>0</v>
      </c>
      <c r="Q243" s="138">
        <v>0</v>
      </c>
      <c r="R243" s="138">
        <f>Q243*H243</f>
        <v>0</v>
      </c>
      <c r="S243" s="138">
        <v>0</v>
      </c>
      <c r="T243" s="139">
        <f>S243*H243</f>
        <v>0</v>
      </c>
      <c r="AR243" s="140" t="s">
        <v>152</v>
      </c>
      <c r="AT243" s="140" t="s">
        <v>147</v>
      </c>
      <c r="AU243" s="140" t="s">
        <v>89</v>
      </c>
      <c r="AY243" s="17" t="s">
        <v>145</v>
      </c>
      <c r="BE243" s="141">
        <f>IF(N243="základní",J243,0)</f>
        <v>0</v>
      </c>
      <c r="BF243" s="141">
        <f>IF(N243="snížená",J243,0)</f>
        <v>0</v>
      </c>
      <c r="BG243" s="141">
        <f>IF(N243="zákl. přenesená",J243,0)</f>
        <v>0</v>
      </c>
      <c r="BH243" s="141">
        <f>IF(N243="sníž. přenesená",J243,0)</f>
        <v>0</v>
      </c>
      <c r="BI243" s="141">
        <f>IF(N243="nulová",J243,0)</f>
        <v>0</v>
      </c>
      <c r="BJ243" s="17" t="s">
        <v>85</v>
      </c>
      <c r="BK243" s="141">
        <f>ROUND(I243*H243,2)</f>
        <v>0</v>
      </c>
      <c r="BL243" s="17" t="s">
        <v>152</v>
      </c>
      <c r="BM243" s="140" t="s">
        <v>272</v>
      </c>
    </row>
    <row r="244" spans="2:65" s="1" customFormat="1" ht="37.9" customHeight="1">
      <c r="B244" s="128"/>
      <c r="C244" s="129" t="s">
        <v>7</v>
      </c>
      <c r="D244" s="129" t="s">
        <v>147</v>
      </c>
      <c r="E244" s="130" t="s">
        <v>273</v>
      </c>
      <c r="F244" s="131" t="s">
        <v>274</v>
      </c>
      <c r="G244" s="132" t="s">
        <v>190</v>
      </c>
      <c r="H244" s="133">
        <v>19.648</v>
      </c>
      <c r="I244" s="134"/>
      <c r="J244" s="135">
        <f>ROUND(I244*H244,2)</f>
        <v>0</v>
      </c>
      <c r="K244" s="131" t="s">
        <v>1</v>
      </c>
      <c r="L244" s="32"/>
      <c r="M244" s="136" t="s">
        <v>1</v>
      </c>
      <c r="N244" s="137" t="s">
        <v>45</v>
      </c>
      <c r="P244" s="138">
        <f>O244*H244</f>
        <v>0</v>
      </c>
      <c r="Q244" s="138">
        <v>0</v>
      </c>
      <c r="R244" s="138">
        <f>Q244*H244</f>
        <v>0</v>
      </c>
      <c r="S244" s="138">
        <v>0</v>
      </c>
      <c r="T244" s="139">
        <f>S244*H244</f>
        <v>0</v>
      </c>
      <c r="AR244" s="140" t="s">
        <v>152</v>
      </c>
      <c r="AT244" s="140" t="s">
        <v>147</v>
      </c>
      <c r="AU244" s="140" t="s">
        <v>89</v>
      </c>
      <c r="AY244" s="17" t="s">
        <v>145</v>
      </c>
      <c r="BE244" s="141">
        <f>IF(N244="základní",J244,0)</f>
        <v>0</v>
      </c>
      <c r="BF244" s="141">
        <f>IF(N244="snížená",J244,0)</f>
        <v>0</v>
      </c>
      <c r="BG244" s="141">
        <f>IF(N244="zákl. přenesená",J244,0)</f>
        <v>0</v>
      </c>
      <c r="BH244" s="141">
        <f>IF(N244="sníž. přenesená",J244,0)</f>
        <v>0</v>
      </c>
      <c r="BI244" s="141">
        <f>IF(N244="nulová",J244,0)</f>
        <v>0</v>
      </c>
      <c r="BJ244" s="17" t="s">
        <v>85</v>
      </c>
      <c r="BK244" s="141">
        <f>ROUND(I244*H244,2)</f>
        <v>0</v>
      </c>
      <c r="BL244" s="17" t="s">
        <v>152</v>
      </c>
      <c r="BM244" s="140" t="s">
        <v>275</v>
      </c>
    </row>
    <row r="245" spans="2:65" s="12" customFormat="1" ht="11.25">
      <c r="B245" s="142"/>
      <c r="D245" s="143" t="s">
        <v>154</v>
      </c>
      <c r="E245" s="144" t="s">
        <v>1</v>
      </c>
      <c r="F245" s="145" t="s">
        <v>276</v>
      </c>
      <c r="H245" s="144" t="s">
        <v>1</v>
      </c>
      <c r="I245" s="146"/>
      <c r="L245" s="142"/>
      <c r="M245" s="147"/>
      <c r="T245" s="148"/>
      <c r="AT245" s="144" t="s">
        <v>154</v>
      </c>
      <c r="AU245" s="144" t="s">
        <v>89</v>
      </c>
      <c r="AV245" s="12" t="s">
        <v>85</v>
      </c>
      <c r="AW245" s="12" t="s">
        <v>36</v>
      </c>
      <c r="AX245" s="12" t="s">
        <v>80</v>
      </c>
      <c r="AY245" s="144" t="s">
        <v>145</v>
      </c>
    </row>
    <row r="246" spans="2:65" s="12" customFormat="1" ht="11.25">
      <c r="B246" s="142"/>
      <c r="D246" s="143" t="s">
        <v>154</v>
      </c>
      <c r="E246" s="144" t="s">
        <v>1</v>
      </c>
      <c r="F246" s="145" t="s">
        <v>277</v>
      </c>
      <c r="H246" s="144" t="s">
        <v>1</v>
      </c>
      <c r="I246" s="146"/>
      <c r="L246" s="142"/>
      <c r="M246" s="147"/>
      <c r="T246" s="148"/>
      <c r="AT246" s="144" t="s">
        <v>154</v>
      </c>
      <c r="AU246" s="144" t="s">
        <v>89</v>
      </c>
      <c r="AV246" s="12" t="s">
        <v>85</v>
      </c>
      <c r="AW246" s="12" t="s">
        <v>36</v>
      </c>
      <c r="AX246" s="12" t="s">
        <v>80</v>
      </c>
      <c r="AY246" s="144" t="s">
        <v>145</v>
      </c>
    </row>
    <row r="247" spans="2:65" s="12" customFormat="1" ht="11.25">
      <c r="B247" s="142"/>
      <c r="D247" s="143" t="s">
        <v>154</v>
      </c>
      <c r="E247" s="144" t="s">
        <v>1</v>
      </c>
      <c r="F247" s="145" t="s">
        <v>278</v>
      </c>
      <c r="H247" s="144" t="s">
        <v>1</v>
      </c>
      <c r="I247" s="146"/>
      <c r="L247" s="142"/>
      <c r="M247" s="147"/>
      <c r="T247" s="148"/>
      <c r="AT247" s="144" t="s">
        <v>154</v>
      </c>
      <c r="AU247" s="144" t="s">
        <v>89</v>
      </c>
      <c r="AV247" s="12" t="s">
        <v>85</v>
      </c>
      <c r="AW247" s="12" t="s">
        <v>36</v>
      </c>
      <c r="AX247" s="12" t="s">
        <v>80</v>
      </c>
      <c r="AY247" s="144" t="s">
        <v>145</v>
      </c>
    </row>
    <row r="248" spans="2:65" s="13" customFormat="1" ht="11.25">
      <c r="B248" s="149"/>
      <c r="D248" s="143" t="s">
        <v>154</v>
      </c>
      <c r="E248" s="150" t="s">
        <v>1</v>
      </c>
      <c r="F248" s="151" t="s">
        <v>279</v>
      </c>
      <c r="H248" s="152">
        <v>19.648</v>
      </c>
      <c r="I248" s="153"/>
      <c r="L248" s="149"/>
      <c r="M248" s="154"/>
      <c r="T248" s="155"/>
      <c r="AT248" s="150" t="s">
        <v>154</v>
      </c>
      <c r="AU248" s="150" t="s">
        <v>89</v>
      </c>
      <c r="AV248" s="13" t="s">
        <v>89</v>
      </c>
      <c r="AW248" s="13" t="s">
        <v>36</v>
      </c>
      <c r="AX248" s="13" t="s">
        <v>80</v>
      </c>
      <c r="AY248" s="150" t="s">
        <v>145</v>
      </c>
    </row>
    <row r="249" spans="2:65" s="14" customFormat="1" ht="11.25">
      <c r="B249" s="156"/>
      <c r="D249" s="143" t="s">
        <v>154</v>
      </c>
      <c r="E249" s="157" t="s">
        <v>1</v>
      </c>
      <c r="F249" s="158" t="s">
        <v>157</v>
      </c>
      <c r="H249" s="159">
        <v>19.648</v>
      </c>
      <c r="I249" s="160"/>
      <c r="L249" s="156"/>
      <c r="M249" s="161"/>
      <c r="T249" s="162"/>
      <c r="AT249" s="157" t="s">
        <v>154</v>
      </c>
      <c r="AU249" s="157" t="s">
        <v>89</v>
      </c>
      <c r="AV249" s="14" t="s">
        <v>152</v>
      </c>
      <c r="AW249" s="14" t="s">
        <v>36</v>
      </c>
      <c r="AX249" s="14" t="s">
        <v>85</v>
      </c>
      <c r="AY249" s="157" t="s">
        <v>145</v>
      </c>
    </row>
    <row r="250" spans="2:65" s="1" customFormat="1" ht="24.2" customHeight="1">
      <c r="B250" s="128"/>
      <c r="C250" s="129" t="s">
        <v>268</v>
      </c>
      <c r="D250" s="129" t="s">
        <v>147</v>
      </c>
      <c r="E250" s="130" t="s">
        <v>280</v>
      </c>
      <c r="F250" s="131" t="s">
        <v>281</v>
      </c>
      <c r="G250" s="132" t="s">
        <v>190</v>
      </c>
      <c r="H250" s="133">
        <v>88.203999999999994</v>
      </c>
      <c r="I250" s="134"/>
      <c r="J250" s="135">
        <f>ROUND(I250*H250,2)</f>
        <v>0</v>
      </c>
      <c r="K250" s="131" t="s">
        <v>1</v>
      </c>
      <c r="L250" s="32"/>
      <c r="M250" s="136" t="s">
        <v>1</v>
      </c>
      <c r="N250" s="137" t="s">
        <v>45</v>
      </c>
      <c r="P250" s="138">
        <f>O250*H250</f>
        <v>0</v>
      </c>
      <c r="Q250" s="138">
        <v>0</v>
      </c>
      <c r="R250" s="138">
        <f>Q250*H250</f>
        <v>0</v>
      </c>
      <c r="S250" s="138">
        <v>0</v>
      </c>
      <c r="T250" s="139">
        <f>S250*H250</f>
        <v>0</v>
      </c>
      <c r="AR250" s="140" t="s">
        <v>152</v>
      </c>
      <c r="AT250" s="140" t="s">
        <v>147</v>
      </c>
      <c r="AU250" s="140" t="s">
        <v>89</v>
      </c>
      <c r="AY250" s="17" t="s">
        <v>145</v>
      </c>
      <c r="BE250" s="141">
        <f>IF(N250="základní",J250,0)</f>
        <v>0</v>
      </c>
      <c r="BF250" s="141">
        <f>IF(N250="snížená",J250,0)</f>
        <v>0</v>
      </c>
      <c r="BG250" s="141">
        <f>IF(N250="zákl. přenesená",J250,0)</f>
        <v>0</v>
      </c>
      <c r="BH250" s="141">
        <f>IF(N250="sníž. přenesená",J250,0)</f>
        <v>0</v>
      </c>
      <c r="BI250" s="141">
        <f>IF(N250="nulová",J250,0)</f>
        <v>0</v>
      </c>
      <c r="BJ250" s="17" t="s">
        <v>85</v>
      </c>
      <c r="BK250" s="141">
        <f>ROUND(I250*H250,2)</f>
        <v>0</v>
      </c>
      <c r="BL250" s="17" t="s">
        <v>152</v>
      </c>
      <c r="BM250" s="140" t="s">
        <v>282</v>
      </c>
    </row>
    <row r="251" spans="2:65" s="12" customFormat="1" ht="11.25">
      <c r="B251" s="142"/>
      <c r="D251" s="143" t="s">
        <v>154</v>
      </c>
      <c r="E251" s="144" t="s">
        <v>1</v>
      </c>
      <c r="F251" s="145" t="s">
        <v>283</v>
      </c>
      <c r="H251" s="144" t="s">
        <v>1</v>
      </c>
      <c r="I251" s="146"/>
      <c r="L251" s="142"/>
      <c r="M251" s="147"/>
      <c r="T251" s="148"/>
      <c r="AT251" s="144" t="s">
        <v>154</v>
      </c>
      <c r="AU251" s="144" t="s">
        <v>89</v>
      </c>
      <c r="AV251" s="12" t="s">
        <v>85</v>
      </c>
      <c r="AW251" s="12" t="s">
        <v>36</v>
      </c>
      <c r="AX251" s="12" t="s">
        <v>80</v>
      </c>
      <c r="AY251" s="144" t="s">
        <v>145</v>
      </c>
    </row>
    <row r="252" spans="2:65" s="12" customFormat="1" ht="11.25">
      <c r="B252" s="142"/>
      <c r="D252" s="143" t="s">
        <v>154</v>
      </c>
      <c r="E252" s="144" t="s">
        <v>1</v>
      </c>
      <c r="F252" s="145" t="s">
        <v>284</v>
      </c>
      <c r="H252" s="144" t="s">
        <v>1</v>
      </c>
      <c r="I252" s="146"/>
      <c r="L252" s="142"/>
      <c r="M252" s="147"/>
      <c r="T252" s="148"/>
      <c r="AT252" s="144" t="s">
        <v>154</v>
      </c>
      <c r="AU252" s="144" t="s">
        <v>89</v>
      </c>
      <c r="AV252" s="12" t="s">
        <v>85</v>
      </c>
      <c r="AW252" s="12" t="s">
        <v>36</v>
      </c>
      <c r="AX252" s="12" t="s">
        <v>80</v>
      </c>
      <c r="AY252" s="144" t="s">
        <v>145</v>
      </c>
    </row>
    <row r="253" spans="2:65" s="12" customFormat="1" ht="11.25">
      <c r="B253" s="142"/>
      <c r="D253" s="143" t="s">
        <v>154</v>
      </c>
      <c r="E253" s="144" t="s">
        <v>1</v>
      </c>
      <c r="F253" s="145" t="s">
        <v>285</v>
      </c>
      <c r="H253" s="144" t="s">
        <v>1</v>
      </c>
      <c r="I253" s="146"/>
      <c r="L253" s="142"/>
      <c r="M253" s="147"/>
      <c r="T253" s="148"/>
      <c r="AT253" s="144" t="s">
        <v>154</v>
      </c>
      <c r="AU253" s="144" t="s">
        <v>89</v>
      </c>
      <c r="AV253" s="12" t="s">
        <v>85</v>
      </c>
      <c r="AW253" s="12" t="s">
        <v>36</v>
      </c>
      <c r="AX253" s="12" t="s">
        <v>80</v>
      </c>
      <c r="AY253" s="144" t="s">
        <v>145</v>
      </c>
    </row>
    <row r="254" spans="2:65" s="13" customFormat="1" ht="11.25">
      <c r="B254" s="149"/>
      <c r="D254" s="143" t="s">
        <v>154</v>
      </c>
      <c r="E254" s="150" t="s">
        <v>1</v>
      </c>
      <c r="F254" s="151" t="s">
        <v>286</v>
      </c>
      <c r="H254" s="152">
        <v>88.203999999999994</v>
      </c>
      <c r="I254" s="153"/>
      <c r="L254" s="149"/>
      <c r="M254" s="154"/>
      <c r="T254" s="155"/>
      <c r="AT254" s="150" t="s">
        <v>154</v>
      </c>
      <c r="AU254" s="150" t="s">
        <v>89</v>
      </c>
      <c r="AV254" s="13" t="s">
        <v>89</v>
      </c>
      <c r="AW254" s="13" t="s">
        <v>36</v>
      </c>
      <c r="AX254" s="13" t="s">
        <v>80</v>
      </c>
      <c r="AY254" s="150" t="s">
        <v>145</v>
      </c>
    </row>
    <row r="255" spans="2:65" s="14" customFormat="1" ht="11.25">
      <c r="B255" s="156"/>
      <c r="D255" s="143" t="s">
        <v>154</v>
      </c>
      <c r="E255" s="157" t="s">
        <v>1</v>
      </c>
      <c r="F255" s="158" t="s">
        <v>157</v>
      </c>
      <c r="H255" s="159">
        <v>88.203999999999994</v>
      </c>
      <c r="I255" s="160"/>
      <c r="L255" s="156"/>
      <c r="M255" s="161"/>
      <c r="T255" s="162"/>
      <c r="AT255" s="157" t="s">
        <v>154</v>
      </c>
      <c r="AU255" s="157" t="s">
        <v>89</v>
      </c>
      <c r="AV255" s="14" t="s">
        <v>152</v>
      </c>
      <c r="AW255" s="14" t="s">
        <v>36</v>
      </c>
      <c r="AX255" s="14" t="s">
        <v>85</v>
      </c>
      <c r="AY255" s="157" t="s">
        <v>145</v>
      </c>
    </row>
    <row r="256" spans="2:65" s="1" customFormat="1" ht="24.2" customHeight="1">
      <c r="B256" s="128"/>
      <c r="C256" s="129" t="s">
        <v>287</v>
      </c>
      <c r="D256" s="129" t="s">
        <v>147</v>
      </c>
      <c r="E256" s="130" t="s">
        <v>288</v>
      </c>
      <c r="F256" s="131" t="s">
        <v>289</v>
      </c>
      <c r="G256" s="132" t="s">
        <v>183</v>
      </c>
      <c r="H256" s="133">
        <v>200</v>
      </c>
      <c r="I256" s="134"/>
      <c r="J256" s="135">
        <f>ROUND(I256*H256,2)</f>
        <v>0</v>
      </c>
      <c r="K256" s="131" t="s">
        <v>151</v>
      </c>
      <c r="L256" s="32"/>
      <c r="M256" s="136" t="s">
        <v>1</v>
      </c>
      <c r="N256" s="137" t="s">
        <v>45</v>
      </c>
      <c r="P256" s="138">
        <f>O256*H256</f>
        <v>0</v>
      </c>
      <c r="Q256" s="138">
        <v>0</v>
      </c>
      <c r="R256" s="138">
        <f>Q256*H256</f>
        <v>0</v>
      </c>
      <c r="S256" s="138">
        <v>0</v>
      </c>
      <c r="T256" s="139">
        <f>S256*H256</f>
        <v>0</v>
      </c>
      <c r="AR256" s="140" t="s">
        <v>152</v>
      </c>
      <c r="AT256" s="140" t="s">
        <v>147</v>
      </c>
      <c r="AU256" s="140" t="s">
        <v>89</v>
      </c>
      <c r="AY256" s="17" t="s">
        <v>145</v>
      </c>
      <c r="BE256" s="141">
        <f>IF(N256="základní",J256,0)</f>
        <v>0</v>
      </c>
      <c r="BF256" s="141">
        <f>IF(N256="snížená",J256,0)</f>
        <v>0</v>
      </c>
      <c r="BG256" s="141">
        <f>IF(N256="zákl. přenesená",J256,0)</f>
        <v>0</v>
      </c>
      <c r="BH256" s="141">
        <f>IF(N256="sníž. přenesená",J256,0)</f>
        <v>0</v>
      </c>
      <c r="BI256" s="141">
        <f>IF(N256="nulová",J256,0)</f>
        <v>0</v>
      </c>
      <c r="BJ256" s="17" t="s">
        <v>85</v>
      </c>
      <c r="BK256" s="141">
        <f>ROUND(I256*H256,2)</f>
        <v>0</v>
      </c>
      <c r="BL256" s="17" t="s">
        <v>152</v>
      </c>
      <c r="BM256" s="140" t="s">
        <v>290</v>
      </c>
    </row>
    <row r="257" spans="2:65" s="12" customFormat="1" ht="11.25">
      <c r="B257" s="142"/>
      <c r="D257" s="143" t="s">
        <v>154</v>
      </c>
      <c r="E257" s="144" t="s">
        <v>1</v>
      </c>
      <c r="F257" s="145" t="s">
        <v>291</v>
      </c>
      <c r="H257" s="144" t="s">
        <v>1</v>
      </c>
      <c r="I257" s="146"/>
      <c r="L257" s="142"/>
      <c r="M257" s="147"/>
      <c r="T257" s="148"/>
      <c r="AT257" s="144" t="s">
        <v>154</v>
      </c>
      <c r="AU257" s="144" t="s">
        <v>89</v>
      </c>
      <c r="AV257" s="12" t="s">
        <v>85</v>
      </c>
      <c r="AW257" s="12" t="s">
        <v>36</v>
      </c>
      <c r="AX257" s="12" t="s">
        <v>80</v>
      </c>
      <c r="AY257" s="144" t="s">
        <v>145</v>
      </c>
    </row>
    <row r="258" spans="2:65" s="13" customFormat="1" ht="11.25">
      <c r="B258" s="149"/>
      <c r="D258" s="143" t="s">
        <v>154</v>
      </c>
      <c r="E258" s="150" t="s">
        <v>1</v>
      </c>
      <c r="F258" s="151" t="s">
        <v>292</v>
      </c>
      <c r="H258" s="152">
        <v>200</v>
      </c>
      <c r="I258" s="153"/>
      <c r="L258" s="149"/>
      <c r="M258" s="154"/>
      <c r="T258" s="155"/>
      <c r="AT258" s="150" t="s">
        <v>154</v>
      </c>
      <c r="AU258" s="150" t="s">
        <v>89</v>
      </c>
      <c r="AV258" s="13" t="s">
        <v>89</v>
      </c>
      <c r="AW258" s="13" t="s">
        <v>36</v>
      </c>
      <c r="AX258" s="13" t="s">
        <v>80</v>
      </c>
      <c r="AY258" s="150" t="s">
        <v>145</v>
      </c>
    </row>
    <row r="259" spans="2:65" s="14" customFormat="1" ht="11.25">
      <c r="B259" s="156"/>
      <c r="D259" s="143" t="s">
        <v>154</v>
      </c>
      <c r="E259" s="157" t="s">
        <v>1</v>
      </c>
      <c r="F259" s="158" t="s">
        <v>157</v>
      </c>
      <c r="H259" s="159">
        <v>200</v>
      </c>
      <c r="I259" s="160"/>
      <c r="L259" s="156"/>
      <c r="M259" s="161"/>
      <c r="T259" s="162"/>
      <c r="AT259" s="157" t="s">
        <v>154</v>
      </c>
      <c r="AU259" s="157" t="s">
        <v>89</v>
      </c>
      <c r="AV259" s="14" t="s">
        <v>152</v>
      </c>
      <c r="AW259" s="14" t="s">
        <v>36</v>
      </c>
      <c r="AX259" s="14" t="s">
        <v>85</v>
      </c>
      <c r="AY259" s="157" t="s">
        <v>145</v>
      </c>
    </row>
    <row r="260" spans="2:65" s="1" customFormat="1" ht="24.2" customHeight="1">
      <c r="B260" s="128"/>
      <c r="C260" s="129" t="s">
        <v>275</v>
      </c>
      <c r="D260" s="129" t="s">
        <v>147</v>
      </c>
      <c r="E260" s="130" t="s">
        <v>293</v>
      </c>
      <c r="F260" s="131" t="s">
        <v>294</v>
      </c>
      <c r="G260" s="132" t="s">
        <v>190</v>
      </c>
      <c r="H260" s="133">
        <v>40.5</v>
      </c>
      <c r="I260" s="134"/>
      <c r="J260" s="135">
        <f>ROUND(I260*H260,2)</f>
        <v>0</v>
      </c>
      <c r="K260" s="131" t="s">
        <v>151</v>
      </c>
      <c r="L260" s="32"/>
      <c r="M260" s="136" t="s">
        <v>1</v>
      </c>
      <c r="N260" s="137" t="s">
        <v>45</v>
      </c>
      <c r="P260" s="138">
        <f>O260*H260</f>
        <v>0</v>
      </c>
      <c r="Q260" s="138">
        <v>0</v>
      </c>
      <c r="R260" s="138">
        <f>Q260*H260</f>
        <v>0</v>
      </c>
      <c r="S260" s="138">
        <v>0</v>
      </c>
      <c r="T260" s="139">
        <f>S260*H260</f>
        <v>0</v>
      </c>
      <c r="AR260" s="140" t="s">
        <v>152</v>
      </c>
      <c r="AT260" s="140" t="s">
        <v>147</v>
      </c>
      <c r="AU260" s="140" t="s">
        <v>89</v>
      </c>
      <c r="AY260" s="17" t="s">
        <v>145</v>
      </c>
      <c r="BE260" s="141">
        <f>IF(N260="základní",J260,0)</f>
        <v>0</v>
      </c>
      <c r="BF260" s="141">
        <f>IF(N260="snížená",J260,0)</f>
        <v>0</v>
      </c>
      <c r="BG260" s="141">
        <f>IF(N260="zákl. přenesená",J260,0)</f>
        <v>0</v>
      </c>
      <c r="BH260" s="141">
        <f>IF(N260="sníž. přenesená",J260,0)</f>
        <v>0</v>
      </c>
      <c r="BI260" s="141">
        <f>IF(N260="nulová",J260,0)</f>
        <v>0</v>
      </c>
      <c r="BJ260" s="17" t="s">
        <v>85</v>
      </c>
      <c r="BK260" s="141">
        <f>ROUND(I260*H260,2)</f>
        <v>0</v>
      </c>
      <c r="BL260" s="17" t="s">
        <v>152</v>
      </c>
      <c r="BM260" s="140" t="s">
        <v>295</v>
      </c>
    </row>
    <row r="261" spans="2:65" s="12" customFormat="1" ht="11.25">
      <c r="B261" s="142"/>
      <c r="D261" s="143" t="s">
        <v>154</v>
      </c>
      <c r="E261" s="144" t="s">
        <v>1</v>
      </c>
      <c r="F261" s="145" t="s">
        <v>296</v>
      </c>
      <c r="H261" s="144" t="s">
        <v>1</v>
      </c>
      <c r="I261" s="146"/>
      <c r="L261" s="142"/>
      <c r="M261" s="147"/>
      <c r="T261" s="148"/>
      <c r="AT261" s="144" t="s">
        <v>154</v>
      </c>
      <c r="AU261" s="144" t="s">
        <v>89</v>
      </c>
      <c r="AV261" s="12" t="s">
        <v>85</v>
      </c>
      <c r="AW261" s="12" t="s">
        <v>36</v>
      </c>
      <c r="AX261" s="12" t="s">
        <v>80</v>
      </c>
      <c r="AY261" s="144" t="s">
        <v>145</v>
      </c>
    </row>
    <row r="262" spans="2:65" s="13" customFormat="1" ht="11.25">
      <c r="B262" s="149"/>
      <c r="D262" s="143" t="s">
        <v>154</v>
      </c>
      <c r="E262" s="150" t="s">
        <v>1</v>
      </c>
      <c r="F262" s="151" t="s">
        <v>297</v>
      </c>
      <c r="H262" s="152">
        <v>40.5</v>
      </c>
      <c r="I262" s="153"/>
      <c r="L262" s="149"/>
      <c r="M262" s="154"/>
      <c r="T262" s="155"/>
      <c r="AT262" s="150" t="s">
        <v>154</v>
      </c>
      <c r="AU262" s="150" t="s">
        <v>89</v>
      </c>
      <c r="AV262" s="13" t="s">
        <v>89</v>
      </c>
      <c r="AW262" s="13" t="s">
        <v>36</v>
      </c>
      <c r="AX262" s="13" t="s">
        <v>80</v>
      </c>
      <c r="AY262" s="150" t="s">
        <v>145</v>
      </c>
    </row>
    <row r="263" spans="2:65" s="14" customFormat="1" ht="11.25">
      <c r="B263" s="156"/>
      <c r="D263" s="143" t="s">
        <v>154</v>
      </c>
      <c r="E263" s="157" t="s">
        <v>1</v>
      </c>
      <c r="F263" s="158" t="s">
        <v>157</v>
      </c>
      <c r="H263" s="159">
        <v>40.5</v>
      </c>
      <c r="I263" s="160"/>
      <c r="L263" s="156"/>
      <c r="M263" s="161"/>
      <c r="T263" s="162"/>
      <c r="AT263" s="157" t="s">
        <v>154</v>
      </c>
      <c r="AU263" s="157" t="s">
        <v>89</v>
      </c>
      <c r="AV263" s="14" t="s">
        <v>152</v>
      </c>
      <c r="AW263" s="14" t="s">
        <v>36</v>
      </c>
      <c r="AX263" s="14" t="s">
        <v>85</v>
      </c>
      <c r="AY263" s="157" t="s">
        <v>145</v>
      </c>
    </row>
    <row r="264" spans="2:65" s="1" customFormat="1" ht="24.2" customHeight="1">
      <c r="B264" s="128"/>
      <c r="C264" s="129" t="s">
        <v>298</v>
      </c>
      <c r="D264" s="129" t="s">
        <v>147</v>
      </c>
      <c r="E264" s="130" t="s">
        <v>299</v>
      </c>
      <c r="F264" s="131" t="s">
        <v>300</v>
      </c>
      <c r="G264" s="132" t="s">
        <v>190</v>
      </c>
      <c r="H264" s="133">
        <v>68.555999999999997</v>
      </c>
      <c r="I264" s="134"/>
      <c r="J264" s="135">
        <f>ROUND(I264*H264,2)</f>
        <v>0</v>
      </c>
      <c r="K264" s="131" t="s">
        <v>1</v>
      </c>
      <c r="L264" s="32"/>
      <c r="M264" s="136" t="s">
        <v>1</v>
      </c>
      <c r="N264" s="137" t="s">
        <v>45</v>
      </c>
      <c r="P264" s="138">
        <f>O264*H264</f>
        <v>0</v>
      </c>
      <c r="Q264" s="138">
        <v>0</v>
      </c>
      <c r="R264" s="138">
        <f>Q264*H264</f>
        <v>0</v>
      </c>
      <c r="S264" s="138">
        <v>0</v>
      </c>
      <c r="T264" s="139">
        <f>S264*H264</f>
        <v>0</v>
      </c>
      <c r="AR264" s="140" t="s">
        <v>152</v>
      </c>
      <c r="AT264" s="140" t="s">
        <v>147</v>
      </c>
      <c r="AU264" s="140" t="s">
        <v>89</v>
      </c>
      <c r="AY264" s="17" t="s">
        <v>145</v>
      </c>
      <c r="BE264" s="141">
        <f>IF(N264="základní",J264,0)</f>
        <v>0</v>
      </c>
      <c r="BF264" s="141">
        <f>IF(N264="snížená",J264,0)</f>
        <v>0</v>
      </c>
      <c r="BG264" s="141">
        <f>IF(N264="zákl. přenesená",J264,0)</f>
        <v>0</v>
      </c>
      <c r="BH264" s="141">
        <f>IF(N264="sníž. přenesená",J264,0)</f>
        <v>0</v>
      </c>
      <c r="BI264" s="141">
        <f>IF(N264="nulová",J264,0)</f>
        <v>0</v>
      </c>
      <c r="BJ264" s="17" t="s">
        <v>85</v>
      </c>
      <c r="BK264" s="141">
        <f>ROUND(I264*H264,2)</f>
        <v>0</v>
      </c>
      <c r="BL264" s="17" t="s">
        <v>152</v>
      </c>
      <c r="BM264" s="140" t="s">
        <v>301</v>
      </c>
    </row>
    <row r="265" spans="2:65" s="12" customFormat="1" ht="11.25">
      <c r="B265" s="142"/>
      <c r="D265" s="143" t="s">
        <v>154</v>
      </c>
      <c r="E265" s="144" t="s">
        <v>1</v>
      </c>
      <c r="F265" s="145" t="s">
        <v>302</v>
      </c>
      <c r="H265" s="144" t="s">
        <v>1</v>
      </c>
      <c r="I265" s="146"/>
      <c r="L265" s="142"/>
      <c r="M265" s="147"/>
      <c r="T265" s="148"/>
      <c r="AT265" s="144" t="s">
        <v>154</v>
      </c>
      <c r="AU265" s="144" t="s">
        <v>89</v>
      </c>
      <c r="AV265" s="12" t="s">
        <v>85</v>
      </c>
      <c r="AW265" s="12" t="s">
        <v>36</v>
      </c>
      <c r="AX265" s="12" t="s">
        <v>80</v>
      </c>
      <c r="AY265" s="144" t="s">
        <v>145</v>
      </c>
    </row>
    <row r="266" spans="2:65" s="12" customFormat="1" ht="11.25">
      <c r="B266" s="142"/>
      <c r="D266" s="143" t="s">
        <v>154</v>
      </c>
      <c r="E266" s="144" t="s">
        <v>1</v>
      </c>
      <c r="F266" s="145" t="s">
        <v>303</v>
      </c>
      <c r="H266" s="144" t="s">
        <v>1</v>
      </c>
      <c r="I266" s="146"/>
      <c r="L266" s="142"/>
      <c r="M266" s="147"/>
      <c r="T266" s="148"/>
      <c r="AT266" s="144" t="s">
        <v>154</v>
      </c>
      <c r="AU266" s="144" t="s">
        <v>89</v>
      </c>
      <c r="AV266" s="12" t="s">
        <v>85</v>
      </c>
      <c r="AW266" s="12" t="s">
        <v>36</v>
      </c>
      <c r="AX266" s="12" t="s">
        <v>80</v>
      </c>
      <c r="AY266" s="144" t="s">
        <v>145</v>
      </c>
    </row>
    <row r="267" spans="2:65" s="13" customFormat="1" ht="11.25">
      <c r="B267" s="149"/>
      <c r="D267" s="143" t="s">
        <v>154</v>
      </c>
      <c r="E267" s="150" t="s">
        <v>1</v>
      </c>
      <c r="F267" s="151" t="s">
        <v>304</v>
      </c>
      <c r="H267" s="152">
        <v>88.203999999999994</v>
      </c>
      <c r="I267" s="153"/>
      <c r="L267" s="149"/>
      <c r="M267" s="154"/>
      <c r="T267" s="155"/>
      <c r="AT267" s="150" t="s">
        <v>154</v>
      </c>
      <c r="AU267" s="150" t="s">
        <v>89</v>
      </c>
      <c r="AV267" s="13" t="s">
        <v>89</v>
      </c>
      <c r="AW267" s="13" t="s">
        <v>36</v>
      </c>
      <c r="AX267" s="13" t="s">
        <v>80</v>
      </c>
      <c r="AY267" s="150" t="s">
        <v>145</v>
      </c>
    </row>
    <row r="268" spans="2:65" s="12" customFormat="1" ht="11.25">
      <c r="B268" s="142"/>
      <c r="D268" s="143" t="s">
        <v>154</v>
      </c>
      <c r="E268" s="144" t="s">
        <v>1</v>
      </c>
      <c r="F268" s="145" t="s">
        <v>305</v>
      </c>
      <c r="H268" s="144" t="s">
        <v>1</v>
      </c>
      <c r="I268" s="146"/>
      <c r="L268" s="142"/>
      <c r="M268" s="147"/>
      <c r="T268" s="148"/>
      <c r="AT268" s="144" t="s">
        <v>154</v>
      </c>
      <c r="AU268" s="144" t="s">
        <v>89</v>
      </c>
      <c r="AV268" s="12" t="s">
        <v>85</v>
      </c>
      <c r="AW268" s="12" t="s">
        <v>36</v>
      </c>
      <c r="AX268" s="12" t="s">
        <v>80</v>
      </c>
      <c r="AY268" s="144" t="s">
        <v>145</v>
      </c>
    </row>
    <row r="269" spans="2:65" s="13" customFormat="1" ht="11.25">
      <c r="B269" s="149"/>
      <c r="D269" s="143" t="s">
        <v>154</v>
      </c>
      <c r="E269" s="150" t="s">
        <v>1</v>
      </c>
      <c r="F269" s="151" t="s">
        <v>306</v>
      </c>
      <c r="H269" s="152">
        <v>-19.648</v>
      </c>
      <c r="I269" s="153"/>
      <c r="L269" s="149"/>
      <c r="M269" s="154"/>
      <c r="T269" s="155"/>
      <c r="AT269" s="150" t="s">
        <v>154</v>
      </c>
      <c r="AU269" s="150" t="s">
        <v>89</v>
      </c>
      <c r="AV269" s="13" t="s">
        <v>89</v>
      </c>
      <c r="AW269" s="13" t="s">
        <v>36</v>
      </c>
      <c r="AX269" s="13" t="s">
        <v>80</v>
      </c>
      <c r="AY269" s="150" t="s">
        <v>145</v>
      </c>
    </row>
    <row r="270" spans="2:65" s="14" customFormat="1" ht="11.25">
      <c r="B270" s="156"/>
      <c r="D270" s="143" t="s">
        <v>154</v>
      </c>
      <c r="E270" s="157" t="s">
        <v>1</v>
      </c>
      <c r="F270" s="158" t="s">
        <v>157</v>
      </c>
      <c r="H270" s="159">
        <v>68.555999999999997</v>
      </c>
      <c r="I270" s="160"/>
      <c r="L270" s="156"/>
      <c r="M270" s="161"/>
      <c r="T270" s="162"/>
      <c r="AT270" s="157" t="s">
        <v>154</v>
      </c>
      <c r="AU270" s="157" t="s">
        <v>89</v>
      </c>
      <c r="AV270" s="14" t="s">
        <v>152</v>
      </c>
      <c r="AW270" s="14" t="s">
        <v>36</v>
      </c>
      <c r="AX270" s="14" t="s">
        <v>85</v>
      </c>
      <c r="AY270" s="157" t="s">
        <v>145</v>
      </c>
    </row>
    <row r="271" spans="2:65" s="1" customFormat="1" ht="37.9" customHeight="1">
      <c r="B271" s="128"/>
      <c r="C271" s="129" t="s">
        <v>282</v>
      </c>
      <c r="D271" s="129" t="s">
        <v>147</v>
      </c>
      <c r="E271" s="130" t="s">
        <v>307</v>
      </c>
      <c r="F271" s="131" t="s">
        <v>308</v>
      </c>
      <c r="G271" s="132" t="s">
        <v>183</v>
      </c>
      <c r="H271" s="133">
        <v>412.49299999999999</v>
      </c>
      <c r="I271" s="134"/>
      <c r="J271" s="135">
        <f>ROUND(I271*H271,2)</f>
        <v>0</v>
      </c>
      <c r="K271" s="131" t="s">
        <v>1</v>
      </c>
      <c r="L271" s="32"/>
      <c r="M271" s="136" t="s">
        <v>1</v>
      </c>
      <c r="N271" s="137" t="s">
        <v>45</v>
      </c>
      <c r="P271" s="138">
        <f>O271*H271</f>
        <v>0</v>
      </c>
      <c r="Q271" s="138">
        <v>0</v>
      </c>
      <c r="R271" s="138">
        <f>Q271*H271</f>
        <v>0</v>
      </c>
      <c r="S271" s="138">
        <v>0</v>
      </c>
      <c r="T271" s="139">
        <f>S271*H271</f>
        <v>0</v>
      </c>
      <c r="AR271" s="140" t="s">
        <v>152</v>
      </c>
      <c r="AT271" s="140" t="s">
        <v>147</v>
      </c>
      <c r="AU271" s="140" t="s">
        <v>89</v>
      </c>
      <c r="AY271" s="17" t="s">
        <v>145</v>
      </c>
      <c r="BE271" s="141">
        <f>IF(N271="základní",J271,0)</f>
        <v>0</v>
      </c>
      <c r="BF271" s="141">
        <f>IF(N271="snížená",J271,0)</f>
        <v>0</v>
      </c>
      <c r="BG271" s="141">
        <f>IF(N271="zákl. přenesená",J271,0)</f>
        <v>0</v>
      </c>
      <c r="BH271" s="141">
        <f>IF(N271="sníž. přenesená",J271,0)</f>
        <v>0</v>
      </c>
      <c r="BI271" s="141">
        <f>IF(N271="nulová",J271,0)</f>
        <v>0</v>
      </c>
      <c r="BJ271" s="17" t="s">
        <v>85</v>
      </c>
      <c r="BK271" s="141">
        <f>ROUND(I271*H271,2)</f>
        <v>0</v>
      </c>
      <c r="BL271" s="17" t="s">
        <v>152</v>
      </c>
      <c r="BM271" s="140" t="s">
        <v>309</v>
      </c>
    </row>
    <row r="272" spans="2:65" s="13" customFormat="1" ht="11.25">
      <c r="B272" s="149"/>
      <c r="D272" s="143" t="s">
        <v>154</v>
      </c>
      <c r="E272" s="150" t="s">
        <v>1</v>
      </c>
      <c r="F272" s="151" t="s">
        <v>310</v>
      </c>
      <c r="H272" s="152">
        <v>131.49299999999999</v>
      </c>
      <c r="I272" s="153"/>
      <c r="L272" s="149"/>
      <c r="M272" s="154"/>
      <c r="T272" s="155"/>
      <c r="AT272" s="150" t="s">
        <v>154</v>
      </c>
      <c r="AU272" s="150" t="s">
        <v>89</v>
      </c>
      <c r="AV272" s="13" t="s">
        <v>89</v>
      </c>
      <c r="AW272" s="13" t="s">
        <v>36</v>
      </c>
      <c r="AX272" s="13" t="s">
        <v>80</v>
      </c>
      <c r="AY272" s="150" t="s">
        <v>145</v>
      </c>
    </row>
    <row r="273" spans="2:65" s="13" customFormat="1" ht="11.25">
      <c r="B273" s="149"/>
      <c r="D273" s="143" t="s">
        <v>154</v>
      </c>
      <c r="E273" s="150" t="s">
        <v>1</v>
      </c>
      <c r="F273" s="151" t="s">
        <v>311</v>
      </c>
      <c r="H273" s="152">
        <v>81</v>
      </c>
      <c r="I273" s="153"/>
      <c r="L273" s="149"/>
      <c r="M273" s="154"/>
      <c r="T273" s="155"/>
      <c r="AT273" s="150" t="s">
        <v>154</v>
      </c>
      <c r="AU273" s="150" t="s">
        <v>89</v>
      </c>
      <c r="AV273" s="13" t="s">
        <v>89</v>
      </c>
      <c r="AW273" s="13" t="s">
        <v>36</v>
      </c>
      <c r="AX273" s="13" t="s">
        <v>80</v>
      </c>
      <c r="AY273" s="150" t="s">
        <v>145</v>
      </c>
    </row>
    <row r="274" spans="2:65" s="13" customFormat="1" ht="11.25">
      <c r="B274" s="149"/>
      <c r="D274" s="143" t="s">
        <v>154</v>
      </c>
      <c r="E274" s="150" t="s">
        <v>1</v>
      </c>
      <c r="F274" s="151" t="s">
        <v>292</v>
      </c>
      <c r="H274" s="152">
        <v>200</v>
      </c>
      <c r="I274" s="153"/>
      <c r="L274" s="149"/>
      <c r="M274" s="154"/>
      <c r="T274" s="155"/>
      <c r="AT274" s="150" t="s">
        <v>154</v>
      </c>
      <c r="AU274" s="150" t="s">
        <v>89</v>
      </c>
      <c r="AV274" s="13" t="s">
        <v>89</v>
      </c>
      <c r="AW274" s="13" t="s">
        <v>36</v>
      </c>
      <c r="AX274" s="13" t="s">
        <v>80</v>
      </c>
      <c r="AY274" s="150" t="s">
        <v>145</v>
      </c>
    </row>
    <row r="275" spans="2:65" s="14" customFormat="1" ht="11.25">
      <c r="B275" s="156"/>
      <c r="D275" s="143" t="s">
        <v>154</v>
      </c>
      <c r="E275" s="157" t="s">
        <v>1</v>
      </c>
      <c r="F275" s="158" t="s">
        <v>157</v>
      </c>
      <c r="H275" s="159">
        <v>412.49299999999999</v>
      </c>
      <c r="I275" s="160"/>
      <c r="L275" s="156"/>
      <c r="M275" s="161"/>
      <c r="T275" s="162"/>
      <c r="AT275" s="157" t="s">
        <v>154</v>
      </c>
      <c r="AU275" s="157" t="s">
        <v>89</v>
      </c>
      <c r="AV275" s="14" t="s">
        <v>152</v>
      </c>
      <c r="AW275" s="14" t="s">
        <v>36</v>
      </c>
      <c r="AX275" s="14" t="s">
        <v>85</v>
      </c>
      <c r="AY275" s="157" t="s">
        <v>145</v>
      </c>
    </row>
    <row r="276" spans="2:65" s="1" customFormat="1" ht="33" customHeight="1">
      <c r="B276" s="128"/>
      <c r="C276" s="129" t="s">
        <v>312</v>
      </c>
      <c r="D276" s="129" t="s">
        <v>147</v>
      </c>
      <c r="E276" s="130" t="s">
        <v>313</v>
      </c>
      <c r="F276" s="131" t="s">
        <v>314</v>
      </c>
      <c r="G276" s="132" t="s">
        <v>183</v>
      </c>
      <c r="H276" s="133">
        <v>66</v>
      </c>
      <c r="I276" s="134"/>
      <c r="J276" s="135">
        <f>ROUND(I276*H276,2)</f>
        <v>0</v>
      </c>
      <c r="K276" s="131" t="s">
        <v>1</v>
      </c>
      <c r="L276" s="32"/>
      <c r="M276" s="136" t="s">
        <v>1</v>
      </c>
      <c r="N276" s="137" t="s">
        <v>45</v>
      </c>
      <c r="P276" s="138">
        <f>O276*H276</f>
        <v>0</v>
      </c>
      <c r="Q276" s="138">
        <v>0</v>
      </c>
      <c r="R276" s="138">
        <f>Q276*H276</f>
        <v>0</v>
      </c>
      <c r="S276" s="138">
        <v>0</v>
      </c>
      <c r="T276" s="139">
        <f>S276*H276</f>
        <v>0</v>
      </c>
      <c r="AR276" s="140" t="s">
        <v>152</v>
      </c>
      <c r="AT276" s="140" t="s">
        <v>147</v>
      </c>
      <c r="AU276" s="140" t="s">
        <v>89</v>
      </c>
      <c r="AY276" s="17" t="s">
        <v>145</v>
      </c>
      <c r="BE276" s="141">
        <f>IF(N276="základní",J276,0)</f>
        <v>0</v>
      </c>
      <c r="BF276" s="141">
        <f>IF(N276="snížená",J276,0)</f>
        <v>0</v>
      </c>
      <c r="BG276" s="141">
        <f>IF(N276="zákl. přenesená",J276,0)</f>
        <v>0</v>
      </c>
      <c r="BH276" s="141">
        <f>IF(N276="sníž. přenesená",J276,0)</f>
        <v>0</v>
      </c>
      <c r="BI276" s="141">
        <f>IF(N276="nulová",J276,0)</f>
        <v>0</v>
      </c>
      <c r="BJ276" s="17" t="s">
        <v>85</v>
      </c>
      <c r="BK276" s="141">
        <f>ROUND(I276*H276,2)</f>
        <v>0</v>
      </c>
      <c r="BL276" s="17" t="s">
        <v>152</v>
      </c>
      <c r="BM276" s="140" t="s">
        <v>315</v>
      </c>
    </row>
    <row r="277" spans="2:65" s="1" customFormat="1" ht="37.9" customHeight="1">
      <c r="B277" s="128"/>
      <c r="C277" s="129" t="s">
        <v>301</v>
      </c>
      <c r="D277" s="129" t="s">
        <v>147</v>
      </c>
      <c r="E277" s="130" t="s">
        <v>316</v>
      </c>
      <c r="F277" s="131" t="s">
        <v>317</v>
      </c>
      <c r="G277" s="132" t="s">
        <v>183</v>
      </c>
      <c r="H277" s="133">
        <v>65.492999999999995</v>
      </c>
      <c r="I277" s="134"/>
      <c r="J277" s="135">
        <f>ROUND(I277*H277,2)</f>
        <v>0</v>
      </c>
      <c r="K277" s="131" t="s">
        <v>1</v>
      </c>
      <c r="L277" s="32"/>
      <c r="M277" s="136" t="s">
        <v>1</v>
      </c>
      <c r="N277" s="137" t="s">
        <v>45</v>
      </c>
      <c r="P277" s="138">
        <f>O277*H277</f>
        <v>0</v>
      </c>
      <c r="Q277" s="138">
        <v>0</v>
      </c>
      <c r="R277" s="138">
        <f>Q277*H277</f>
        <v>0</v>
      </c>
      <c r="S277" s="138">
        <v>0</v>
      </c>
      <c r="T277" s="139">
        <f>S277*H277</f>
        <v>0</v>
      </c>
      <c r="AR277" s="140" t="s">
        <v>152</v>
      </c>
      <c r="AT277" s="140" t="s">
        <v>147</v>
      </c>
      <c r="AU277" s="140" t="s">
        <v>89</v>
      </c>
      <c r="AY277" s="17" t="s">
        <v>145</v>
      </c>
      <c r="BE277" s="141">
        <f>IF(N277="základní",J277,0)</f>
        <v>0</v>
      </c>
      <c r="BF277" s="141">
        <f>IF(N277="snížená",J277,0)</f>
        <v>0</v>
      </c>
      <c r="BG277" s="141">
        <f>IF(N277="zákl. přenesená",J277,0)</f>
        <v>0</v>
      </c>
      <c r="BH277" s="141">
        <f>IF(N277="sníž. přenesená",J277,0)</f>
        <v>0</v>
      </c>
      <c r="BI277" s="141">
        <f>IF(N277="nulová",J277,0)</f>
        <v>0</v>
      </c>
      <c r="BJ277" s="17" t="s">
        <v>85</v>
      </c>
      <c r="BK277" s="141">
        <f>ROUND(I277*H277,2)</f>
        <v>0</v>
      </c>
      <c r="BL277" s="17" t="s">
        <v>152</v>
      </c>
      <c r="BM277" s="140" t="s">
        <v>318</v>
      </c>
    </row>
    <row r="278" spans="2:65" s="13" customFormat="1" ht="11.25">
      <c r="B278" s="149"/>
      <c r="D278" s="143" t="s">
        <v>154</v>
      </c>
      <c r="E278" s="150" t="s">
        <v>1</v>
      </c>
      <c r="F278" s="151" t="s">
        <v>319</v>
      </c>
      <c r="H278" s="152">
        <v>65.492999999999995</v>
      </c>
      <c r="I278" s="153"/>
      <c r="L278" s="149"/>
      <c r="M278" s="154"/>
      <c r="T278" s="155"/>
      <c r="AT278" s="150" t="s">
        <v>154</v>
      </c>
      <c r="AU278" s="150" t="s">
        <v>89</v>
      </c>
      <c r="AV278" s="13" t="s">
        <v>89</v>
      </c>
      <c r="AW278" s="13" t="s">
        <v>36</v>
      </c>
      <c r="AX278" s="13" t="s">
        <v>80</v>
      </c>
      <c r="AY278" s="150" t="s">
        <v>145</v>
      </c>
    </row>
    <row r="279" spans="2:65" s="14" customFormat="1" ht="11.25">
      <c r="B279" s="156"/>
      <c r="D279" s="143" t="s">
        <v>154</v>
      </c>
      <c r="E279" s="157" t="s">
        <v>1</v>
      </c>
      <c r="F279" s="158" t="s">
        <v>157</v>
      </c>
      <c r="H279" s="159">
        <v>65.492999999999995</v>
      </c>
      <c r="I279" s="160"/>
      <c r="L279" s="156"/>
      <c r="M279" s="161"/>
      <c r="T279" s="162"/>
      <c r="AT279" s="157" t="s">
        <v>154</v>
      </c>
      <c r="AU279" s="157" t="s">
        <v>89</v>
      </c>
      <c r="AV279" s="14" t="s">
        <v>152</v>
      </c>
      <c r="AW279" s="14" t="s">
        <v>36</v>
      </c>
      <c r="AX279" s="14" t="s">
        <v>85</v>
      </c>
      <c r="AY279" s="157" t="s">
        <v>145</v>
      </c>
    </row>
    <row r="280" spans="2:65" s="1" customFormat="1" ht="24.2" customHeight="1">
      <c r="B280" s="128"/>
      <c r="C280" s="129" t="s">
        <v>320</v>
      </c>
      <c r="D280" s="129" t="s">
        <v>147</v>
      </c>
      <c r="E280" s="130" t="s">
        <v>321</v>
      </c>
      <c r="F280" s="131" t="s">
        <v>322</v>
      </c>
      <c r="G280" s="132" t="s">
        <v>183</v>
      </c>
      <c r="H280" s="133">
        <v>412.49299999999999</v>
      </c>
      <c r="I280" s="134"/>
      <c r="J280" s="135">
        <f>ROUND(I280*H280,2)</f>
        <v>0</v>
      </c>
      <c r="K280" s="131" t="s">
        <v>1</v>
      </c>
      <c r="L280" s="32"/>
      <c r="M280" s="136" t="s">
        <v>1</v>
      </c>
      <c r="N280" s="137" t="s">
        <v>45</v>
      </c>
      <c r="P280" s="138">
        <f>O280*H280</f>
        <v>0</v>
      </c>
      <c r="Q280" s="138">
        <v>0</v>
      </c>
      <c r="R280" s="138">
        <f>Q280*H280</f>
        <v>0</v>
      </c>
      <c r="S280" s="138">
        <v>0</v>
      </c>
      <c r="T280" s="139">
        <f>S280*H280</f>
        <v>0</v>
      </c>
      <c r="AR280" s="140" t="s">
        <v>152</v>
      </c>
      <c r="AT280" s="140" t="s">
        <v>147</v>
      </c>
      <c r="AU280" s="140" t="s">
        <v>89</v>
      </c>
      <c r="AY280" s="17" t="s">
        <v>145</v>
      </c>
      <c r="BE280" s="141">
        <f>IF(N280="základní",J280,0)</f>
        <v>0</v>
      </c>
      <c r="BF280" s="141">
        <f>IF(N280="snížená",J280,0)</f>
        <v>0</v>
      </c>
      <c r="BG280" s="141">
        <f>IF(N280="zákl. přenesená",J280,0)</f>
        <v>0</v>
      </c>
      <c r="BH280" s="141">
        <f>IF(N280="sníž. přenesená",J280,0)</f>
        <v>0</v>
      </c>
      <c r="BI280" s="141">
        <f>IF(N280="nulová",J280,0)</f>
        <v>0</v>
      </c>
      <c r="BJ280" s="17" t="s">
        <v>85</v>
      </c>
      <c r="BK280" s="141">
        <f>ROUND(I280*H280,2)</f>
        <v>0</v>
      </c>
      <c r="BL280" s="17" t="s">
        <v>152</v>
      </c>
      <c r="BM280" s="140" t="s">
        <v>323</v>
      </c>
    </row>
    <row r="281" spans="2:65" s="13" customFormat="1" ht="11.25">
      <c r="B281" s="149"/>
      <c r="D281" s="143" t="s">
        <v>154</v>
      </c>
      <c r="E281" s="150" t="s">
        <v>1</v>
      </c>
      <c r="F281" s="151" t="s">
        <v>324</v>
      </c>
      <c r="H281" s="152">
        <v>412.49299999999999</v>
      </c>
      <c r="I281" s="153"/>
      <c r="L281" s="149"/>
      <c r="M281" s="154"/>
      <c r="T281" s="155"/>
      <c r="AT281" s="150" t="s">
        <v>154</v>
      </c>
      <c r="AU281" s="150" t="s">
        <v>89</v>
      </c>
      <c r="AV281" s="13" t="s">
        <v>89</v>
      </c>
      <c r="AW281" s="13" t="s">
        <v>36</v>
      </c>
      <c r="AX281" s="13" t="s">
        <v>80</v>
      </c>
      <c r="AY281" s="150" t="s">
        <v>145</v>
      </c>
    </row>
    <row r="282" spans="2:65" s="14" customFormat="1" ht="11.25">
      <c r="B282" s="156"/>
      <c r="D282" s="143" t="s">
        <v>154</v>
      </c>
      <c r="E282" s="157" t="s">
        <v>1</v>
      </c>
      <c r="F282" s="158" t="s">
        <v>157</v>
      </c>
      <c r="H282" s="159">
        <v>412.49299999999999</v>
      </c>
      <c r="I282" s="160"/>
      <c r="L282" s="156"/>
      <c r="M282" s="161"/>
      <c r="T282" s="162"/>
      <c r="AT282" s="157" t="s">
        <v>154</v>
      </c>
      <c r="AU282" s="157" t="s">
        <v>89</v>
      </c>
      <c r="AV282" s="14" t="s">
        <v>152</v>
      </c>
      <c r="AW282" s="14" t="s">
        <v>36</v>
      </c>
      <c r="AX282" s="14" t="s">
        <v>85</v>
      </c>
      <c r="AY282" s="157" t="s">
        <v>145</v>
      </c>
    </row>
    <row r="283" spans="2:65" s="1" customFormat="1" ht="16.5" customHeight="1">
      <c r="B283" s="128"/>
      <c r="C283" s="170" t="s">
        <v>309</v>
      </c>
      <c r="D283" s="170" t="s">
        <v>325</v>
      </c>
      <c r="E283" s="171" t="s">
        <v>326</v>
      </c>
      <c r="F283" s="172" t="s">
        <v>327</v>
      </c>
      <c r="G283" s="173" t="s">
        <v>328</v>
      </c>
      <c r="H283" s="174">
        <v>16.5</v>
      </c>
      <c r="I283" s="175"/>
      <c r="J283" s="176">
        <f>ROUND(I283*H283,2)</f>
        <v>0</v>
      </c>
      <c r="K283" s="172" t="s">
        <v>1</v>
      </c>
      <c r="L283" s="177"/>
      <c r="M283" s="178" t="s">
        <v>1</v>
      </c>
      <c r="N283" s="179" t="s">
        <v>45</v>
      </c>
      <c r="P283" s="138">
        <f>O283*H283</f>
        <v>0</v>
      </c>
      <c r="Q283" s="138">
        <v>0</v>
      </c>
      <c r="R283" s="138">
        <f>Q283*H283</f>
        <v>0</v>
      </c>
      <c r="S283" s="138">
        <v>0</v>
      </c>
      <c r="T283" s="139">
        <f>S283*H283</f>
        <v>0</v>
      </c>
      <c r="AR283" s="140" t="s">
        <v>187</v>
      </c>
      <c r="AT283" s="140" t="s">
        <v>325</v>
      </c>
      <c r="AU283" s="140" t="s">
        <v>89</v>
      </c>
      <c r="AY283" s="17" t="s">
        <v>145</v>
      </c>
      <c r="BE283" s="141">
        <f>IF(N283="základní",J283,0)</f>
        <v>0</v>
      </c>
      <c r="BF283" s="141">
        <f>IF(N283="snížená",J283,0)</f>
        <v>0</v>
      </c>
      <c r="BG283" s="141">
        <f>IF(N283="zákl. přenesená",J283,0)</f>
        <v>0</v>
      </c>
      <c r="BH283" s="141">
        <f>IF(N283="sníž. přenesená",J283,0)</f>
        <v>0</v>
      </c>
      <c r="BI283" s="141">
        <f>IF(N283="nulová",J283,0)</f>
        <v>0</v>
      </c>
      <c r="BJ283" s="17" t="s">
        <v>85</v>
      </c>
      <c r="BK283" s="141">
        <f>ROUND(I283*H283,2)</f>
        <v>0</v>
      </c>
      <c r="BL283" s="17" t="s">
        <v>152</v>
      </c>
      <c r="BM283" s="140" t="s">
        <v>329</v>
      </c>
    </row>
    <row r="284" spans="2:65" s="13" customFormat="1" ht="11.25">
      <c r="B284" s="149"/>
      <c r="D284" s="143" t="s">
        <v>154</v>
      </c>
      <c r="E284" s="150" t="s">
        <v>1</v>
      </c>
      <c r="F284" s="151" t="s">
        <v>330</v>
      </c>
      <c r="H284" s="152">
        <v>16.5</v>
      </c>
      <c r="I284" s="153"/>
      <c r="L284" s="149"/>
      <c r="M284" s="154"/>
      <c r="T284" s="155"/>
      <c r="AT284" s="150" t="s">
        <v>154</v>
      </c>
      <c r="AU284" s="150" t="s">
        <v>89</v>
      </c>
      <c r="AV284" s="13" t="s">
        <v>89</v>
      </c>
      <c r="AW284" s="13" t="s">
        <v>36</v>
      </c>
      <c r="AX284" s="13" t="s">
        <v>80</v>
      </c>
      <c r="AY284" s="150" t="s">
        <v>145</v>
      </c>
    </row>
    <row r="285" spans="2:65" s="14" customFormat="1" ht="11.25">
      <c r="B285" s="156"/>
      <c r="D285" s="143" t="s">
        <v>154</v>
      </c>
      <c r="E285" s="157" t="s">
        <v>1</v>
      </c>
      <c r="F285" s="158" t="s">
        <v>157</v>
      </c>
      <c r="H285" s="159">
        <v>16.5</v>
      </c>
      <c r="I285" s="160"/>
      <c r="L285" s="156"/>
      <c r="M285" s="161"/>
      <c r="T285" s="162"/>
      <c r="AT285" s="157" t="s">
        <v>154</v>
      </c>
      <c r="AU285" s="157" t="s">
        <v>89</v>
      </c>
      <c r="AV285" s="14" t="s">
        <v>152</v>
      </c>
      <c r="AW285" s="14" t="s">
        <v>36</v>
      </c>
      <c r="AX285" s="14" t="s">
        <v>85</v>
      </c>
      <c r="AY285" s="157" t="s">
        <v>145</v>
      </c>
    </row>
    <row r="286" spans="2:65" s="1" customFormat="1" ht="16.5" customHeight="1">
      <c r="B286" s="128"/>
      <c r="C286" s="129" t="s">
        <v>331</v>
      </c>
      <c r="D286" s="129" t="s">
        <v>147</v>
      </c>
      <c r="E286" s="130" t="s">
        <v>332</v>
      </c>
      <c r="F286" s="131" t="s">
        <v>333</v>
      </c>
      <c r="G286" s="132" t="s">
        <v>183</v>
      </c>
      <c r="H286" s="133">
        <v>1649.972</v>
      </c>
      <c r="I286" s="134"/>
      <c r="J286" s="135">
        <f>ROUND(I286*H286,2)</f>
        <v>0</v>
      </c>
      <c r="K286" s="131" t="s">
        <v>1</v>
      </c>
      <c r="L286" s="32"/>
      <c r="M286" s="136" t="s">
        <v>1</v>
      </c>
      <c r="N286" s="137" t="s">
        <v>45</v>
      </c>
      <c r="P286" s="138">
        <f>O286*H286</f>
        <v>0</v>
      </c>
      <c r="Q286" s="138">
        <v>0</v>
      </c>
      <c r="R286" s="138">
        <f>Q286*H286</f>
        <v>0</v>
      </c>
      <c r="S286" s="138">
        <v>0</v>
      </c>
      <c r="T286" s="139">
        <f>S286*H286</f>
        <v>0</v>
      </c>
      <c r="AR286" s="140" t="s">
        <v>152</v>
      </c>
      <c r="AT286" s="140" t="s">
        <v>147</v>
      </c>
      <c r="AU286" s="140" t="s">
        <v>89</v>
      </c>
      <c r="AY286" s="17" t="s">
        <v>145</v>
      </c>
      <c r="BE286" s="141">
        <f>IF(N286="základní",J286,0)</f>
        <v>0</v>
      </c>
      <c r="BF286" s="141">
        <f>IF(N286="snížená",J286,0)</f>
        <v>0</v>
      </c>
      <c r="BG286" s="141">
        <f>IF(N286="zákl. přenesená",J286,0)</f>
        <v>0</v>
      </c>
      <c r="BH286" s="141">
        <f>IF(N286="sníž. přenesená",J286,0)</f>
        <v>0</v>
      </c>
      <c r="BI286" s="141">
        <f>IF(N286="nulová",J286,0)</f>
        <v>0</v>
      </c>
      <c r="BJ286" s="17" t="s">
        <v>85</v>
      </c>
      <c r="BK286" s="141">
        <f>ROUND(I286*H286,2)</f>
        <v>0</v>
      </c>
      <c r="BL286" s="17" t="s">
        <v>152</v>
      </c>
      <c r="BM286" s="140" t="s">
        <v>334</v>
      </c>
    </row>
    <row r="287" spans="2:65" s="12" customFormat="1" ht="11.25">
      <c r="B287" s="142"/>
      <c r="D287" s="143" t="s">
        <v>154</v>
      </c>
      <c r="E287" s="144" t="s">
        <v>1</v>
      </c>
      <c r="F287" s="145" t="s">
        <v>335</v>
      </c>
      <c r="H287" s="144" t="s">
        <v>1</v>
      </c>
      <c r="I287" s="146"/>
      <c r="L287" s="142"/>
      <c r="M287" s="147"/>
      <c r="T287" s="148"/>
      <c r="AT287" s="144" t="s">
        <v>154</v>
      </c>
      <c r="AU287" s="144" t="s">
        <v>89</v>
      </c>
      <c r="AV287" s="12" t="s">
        <v>85</v>
      </c>
      <c r="AW287" s="12" t="s">
        <v>36</v>
      </c>
      <c r="AX287" s="12" t="s">
        <v>80</v>
      </c>
      <c r="AY287" s="144" t="s">
        <v>145</v>
      </c>
    </row>
    <row r="288" spans="2:65" s="13" customFormat="1" ht="11.25">
      <c r="B288" s="149"/>
      <c r="D288" s="143" t="s">
        <v>154</v>
      </c>
      <c r="E288" s="150" t="s">
        <v>1</v>
      </c>
      <c r="F288" s="151" t="s">
        <v>336</v>
      </c>
      <c r="H288" s="152">
        <v>1649.972</v>
      </c>
      <c r="I288" s="153"/>
      <c r="L288" s="149"/>
      <c r="M288" s="154"/>
      <c r="T288" s="155"/>
      <c r="AT288" s="150" t="s">
        <v>154</v>
      </c>
      <c r="AU288" s="150" t="s">
        <v>89</v>
      </c>
      <c r="AV288" s="13" t="s">
        <v>89</v>
      </c>
      <c r="AW288" s="13" t="s">
        <v>36</v>
      </c>
      <c r="AX288" s="13" t="s">
        <v>80</v>
      </c>
      <c r="AY288" s="150" t="s">
        <v>145</v>
      </c>
    </row>
    <row r="289" spans="2:65" s="14" customFormat="1" ht="11.25">
      <c r="B289" s="156"/>
      <c r="D289" s="143" t="s">
        <v>154</v>
      </c>
      <c r="E289" s="157" t="s">
        <v>1</v>
      </c>
      <c r="F289" s="158" t="s">
        <v>157</v>
      </c>
      <c r="H289" s="159">
        <v>1649.972</v>
      </c>
      <c r="I289" s="160"/>
      <c r="L289" s="156"/>
      <c r="M289" s="161"/>
      <c r="T289" s="162"/>
      <c r="AT289" s="157" t="s">
        <v>154</v>
      </c>
      <c r="AU289" s="157" t="s">
        <v>89</v>
      </c>
      <c r="AV289" s="14" t="s">
        <v>152</v>
      </c>
      <c r="AW289" s="14" t="s">
        <v>36</v>
      </c>
      <c r="AX289" s="14" t="s">
        <v>85</v>
      </c>
      <c r="AY289" s="157" t="s">
        <v>145</v>
      </c>
    </row>
    <row r="290" spans="2:65" s="1" customFormat="1" ht="37.9" customHeight="1">
      <c r="B290" s="128"/>
      <c r="C290" s="129" t="s">
        <v>315</v>
      </c>
      <c r="D290" s="129" t="s">
        <v>147</v>
      </c>
      <c r="E290" s="130" t="s">
        <v>337</v>
      </c>
      <c r="F290" s="131" t="s">
        <v>338</v>
      </c>
      <c r="G290" s="132" t="s">
        <v>271</v>
      </c>
      <c r="H290" s="133">
        <v>1</v>
      </c>
      <c r="I290" s="134"/>
      <c r="J290" s="135">
        <f>ROUND(I290*H290,2)</f>
        <v>0</v>
      </c>
      <c r="K290" s="131" t="s">
        <v>1</v>
      </c>
      <c r="L290" s="32"/>
      <c r="M290" s="136" t="s">
        <v>1</v>
      </c>
      <c r="N290" s="137" t="s">
        <v>45</v>
      </c>
      <c r="P290" s="138">
        <f>O290*H290</f>
        <v>0</v>
      </c>
      <c r="Q290" s="138">
        <v>0</v>
      </c>
      <c r="R290" s="138">
        <f>Q290*H290</f>
        <v>0</v>
      </c>
      <c r="S290" s="138">
        <v>0</v>
      </c>
      <c r="T290" s="139">
        <f>S290*H290</f>
        <v>0</v>
      </c>
      <c r="AR290" s="140" t="s">
        <v>152</v>
      </c>
      <c r="AT290" s="140" t="s">
        <v>147</v>
      </c>
      <c r="AU290" s="140" t="s">
        <v>89</v>
      </c>
      <c r="AY290" s="17" t="s">
        <v>145</v>
      </c>
      <c r="BE290" s="141">
        <f>IF(N290="základní",J290,0)</f>
        <v>0</v>
      </c>
      <c r="BF290" s="141">
        <f>IF(N290="snížená",J290,0)</f>
        <v>0</v>
      </c>
      <c r="BG290" s="141">
        <f>IF(N290="zákl. přenesená",J290,0)</f>
        <v>0</v>
      </c>
      <c r="BH290" s="141">
        <f>IF(N290="sníž. přenesená",J290,0)</f>
        <v>0</v>
      </c>
      <c r="BI290" s="141">
        <f>IF(N290="nulová",J290,0)</f>
        <v>0</v>
      </c>
      <c r="BJ290" s="17" t="s">
        <v>85</v>
      </c>
      <c r="BK290" s="141">
        <f>ROUND(I290*H290,2)</f>
        <v>0</v>
      </c>
      <c r="BL290" s="17" t="s">
        <v>152</v>
      </c>
      <c r="BM290" s="140" t="s">
        <v>339</v>
      </c>
    </row>
    <row r="291" spans="2:65" s="11" customFormat="1" ht="22.9" customHeight="1">
      <c r="B291" s="116"/>
      <c r="D291" s="117" t="s">
        <v>79</v>
      </c>
      <c r="E291" s="126" t="s">
        <v>89</v>
      </c>
      <c r="F291" s="126" t="s">
        <v>340</v>
      </c>
      <c r="I291" s="119"/>
      <c r="J291" s="127">
        <f>BK291</f>
        <v>0</v>
      </c>
      <c r="L291" s="116"/>
      <c r="M291" s="121"/>
      <c r="P291" s="122">
        <f>SUM(P292:P308)</f>
        <v>0</v>
      </c>
      <c r="R291" s="122">
        <f>SUM(R292:R308)</f>
        <v>2.5018699999999998</v>
      </c>
      <c r="T291" s="123">
        <f>SUM(T292:T308)</f>
        <v>0</v>
      </c>
      <c r="AR291" s="117" t="s">
        <v>85</v>
      </c>
      <c r="AT291" s="124" t="s">
        <v>79</v>
      </c>
      <c r="AU291" s="124" t="s">
        <v>85</v>
      </c>
      <c r="AY291" s="117" t="s">
        <v>145</v>
      </c>
      <c r="BK291" s="125">
        <f>SUM(BK292:BK308)</f>
        <v>0</v>
      </c>
    </row>
    <row r="292" spans="2:65" s="1" customFormat="1" ht="24.2" customHeight="1">
      <c r="B292" s="128"/>
      <c r="C292" s="129" t="s">
        <v>341</v>
      </c>
      <c r="D292" s="129" t="s">
        <v>147</v>
      </c>
      <c r="E292" s="130" t="s">
        <v>342</v>
      </c>
      <c r="F292" s="131" t="s">
        <v>343</v>
      </c>
      <c r="G292" s="132" t="s">
        <v>199</v>
      </c>
      <c r="H292" s="133">
        <v>30</v>
      </c>
      <c r="I292" s="134"/>
      <c r="J292" s="135">
        <f>ROUND(I292*H292,2)</f>
        <v>0</v>
      </c>
      <c r="K292" s="131" t="s">
        <v>1</v>
      </c>
      <c r="L292" s="32"/>
      <c r="M292" s="136" t="s">
        <v>1</v>
      </c>
      <c r="N292" s="137" t="s">
        <v>45</v>
      </c>
      <c r="P292" s="138">
        <f>O292*H292</f>
        <v>0</v>
      </c>
      <c r="Q292" s="138">
        <v>0</v>
      </c>
      <c r="R292" s="138">
        <f>Q292*H292</f>
        <v>0</v>
      </c>
      <c r="S292" s="138">
        <v>0</v>
      </c>
      <c r="T292" s="139">
        <f>S292*H292</f>
        <v>0</v>
      </c>
      <c r="AR292" s="140" t="s">
        <v>152</v>
      </c>
      <c r="AT292" s="140" t="s">
        <v>147</v>
      </c>
      <c r="AU292" s="140" t="s">
        <v>89</v>
      </c>
      <c r="AY292" s="17" t="s">
        <v>145</v>
      </c>
      <c r="BE292" s="141">
        <f>IF(N292="základní",J292,0)</f>
        <v>0</v>
      </c>
      <c r="BF292" s="141">
        <f>IF(N292="snížená",J292,0)</f>
        <v>0</v>
      </c>
      <c r="BG292" s="141">
        <f>IF(N292="zákl. přenesená",J292,0)</f>
        <v>0</v>
      </c>
      <c r="BH292" s="141">
        <f>IF(N292="sníž. přenesená",J292,0)</f>
        <v>0</v>
      </c>
      <c r="BI292" s="141">
        <f>IF(N292="nulová",J292,0)</f>
        <v>0</v>
      </c>
      <c r="BJ292" s="17" t="s">
        <v>85</v>
      </c>
      <c r="BK292" s="141">
        <f>ROUND(I292*H292,2)</f>
        <v>0</v>
      </c>
      <c r="BL292" s="17" t="s">
        <v>152</v>
      </c>
      <c r="BM292" s="140" t="s">
        <v>344</v>
      </c>
    </row>
    <row r="293" spans="2:65" s="12" customFormat="1" ht="11.25">
      <c r="B293" s="142"/>
      <c r="D293" s="143" t="s">
        <v>154</v>
      </c>
      <c r="E293" s="144" t="s">
        <v>1</v>
      </c>
      <c r="F293" s="145" t="s">
        <v>345</v>
      </c>
      <c r="H293" s="144" t="s">
        <v>1</v>
      </c>
      <c r="I293" s="146"/>
      <c r="L293" s="142"/>
      <c r="M293" s="147"/>
      <c r="T293" s="148"/>
      <c r="AT293" s="144" t="s">
        <v>154</v>
      </c>
      <c r="AU293" s="144" t="s">
        <v>89</v>
      </c>
      <c r="AV293" s="12" t="s">
        <v>85</v>
      </c>
      <c r="AW293" s="12" t="s">
        <v>36</v>
      </c>
      <c r="AX293" s="12" t="s">
        <v>80</v>
      </c>
      <c r="AY293" s="144" t="s">
        <v>145</v>
      </c>
    </row>
    <row r="294" spans="2:65" s="12" customFormat="1" ht="11.25">
      <c r="B294" s="142"/>
      <c r="D294" s="143" t="s">
        <v>154</v>
      </c>
      <c r="E294" s="144" t="s">
        <v>1</v>
      </c>
      <c r="F294" s="145" t="s">
        <v>346</v>
      </c>
      <c r="H294" s="144" t="s">
        <v>1</v>
      </c>
      <c r="I294" s="146"/>
      <c r="L294" s="142"/>
      <c r="M294" s="147"/>
      <c r="T294" s="148"/>
      <c r="AT294" s="144" t="s">
        <v>154</v>
      </c>
      <c r="AU294" s="144" t="s">
        <v>89</v>
      </c>
      <c r="AV294" s="12" t="s">
        <v>85</v>
      </c>
      <c r="AW294" s="12" t="s">
        <v>36</v>
      </c>
      <c r="AX294" s="12" t="s">
        <v>80</v>
      </c>
      <c r="AY294" s="144" t="s">
        <v>145</v>
      </c>
    </row>
    <row r="295" spans="2:65" s="13" customFormat="1" ht="11.25">
      <c r="B295" s="149"/>
      <c r="D295" s="143" t="s">
        <v>154</v>
      </c>
      <c r="E295" s="150" t="s">
        <v>1</v>
      </c>
      <c r="F295" s="151" t="s">
        <v>309</v>
      </c>
      <c r="H295" s="152">
        <v>30</v>
      </c>
      <c r="I295" s="153"/>
      <c r="L295" s="149"/>
      <c r="M295" s="154"/>
      <c r="T295" s="155"/>
      <c r="AT295" s="150" t="s">
        <v>154</v>
      </c>
      <c r="AU295" s="150" t="s">
        <v>89</v>
      </c>
      <c r="AV295" s="13" t="s">
        <v>89</v>
      </c>
      <c r="AW295" s="13" t="s">
        <v>36</v>
      </c>
      <c r="AX295" s="13" t="s">
        <v>80</v>
      </c>
      <c r="AY295" s="150" t="s">
        <v>145</v>
      </c>
    </row>
    <row r="296" spans="2:65" s="14" customFormat="1" ht="11.25">
      <c r="B296" s="156"/>
      <c r="D296" s="143" t="s">
        <v>154</v>
      </c>
      <c r="E296" s="157" t="s">
        <v>1</v>
      </c>
      <c r="F296" s="158" t="s">
        <v>157</v>
      </c>
      <c r="H296" s="159">
        <v>30</v>
      </c>
      <c r="I296" s="160"/>
      <c r="L296" s="156"/>
      <c r="M296" s="161"/>
      <c r="T296" s="162"/>
      <c r="AT296" s="157" t="s">
        <v>154</v>
      </c>
      <c r="AU296" s="157" t="s">
        <v>89</v>
      </c>
      <c r="AV296" s="14" t="s">
        <v>152</v>
      </c>
      <c r="AW296" s="14" t="s">
        <v>36</v>
      </c>
      <c r="AX296" s="14" t="s">
        <v>85</v>
      </c>
      <c r="AY296" s="157" t="s">
        <v>145</v>
      </c>
    </row>
    <row r="297" spans="2:65" s="1" customFormat="1" ht="24.2" customHeight="1">
      <c r="B297" s="128"/>
      <c r="C297" s="170" t="s">
        <v>318</v>
      </c>
      <c r="D297" s="170" t="s">
        <v>325</v>
      </c>
      <c r="E297" s="171" t="s">
        <v>347</v>
      </c>
      <c r="F297" s="172" t="s">
        <v>348</v>
      </c>
      <c r="G297" s="173" t="s">
        <v>199</v>
      </c>
      <c r="H297" s="174">
        <v>31.5</v>
      </c>
      <c r="I297" s="175"/>
      <c r="J297" s="176">
        <f>ROUND(I297*H297,2)</f>
        <v>0</v>
      </c>
      <c r="K297" s="172" t="s">
        <v>1</v>
      </c>
      <c r="L297" s="177"/>
      <c r="M297" s="178" t="s">
        <v>1</v>
      </c>
      <c r="N297" s="179" t="s">
        <v>45</v>
      </c>
      <c r="P297" s="138">
        <f>O297*H297</f>
        <v>0</v>
      </c>
      <c r="Q297" s="138">
        <v>0</v>
      </c>
      <c r="R297" s="138">
        <f>Q297*H297</f>
        <v>0</v>
      </c>
      <c r="S297" s="138">
        <v>0</v>
      </c>
      <c r="T297" s="139">
        <f>S297*H297</f>
        <v>0</v>
      </c>
      <c r="AR297" s="140" t="s">
        <v>187</v>
      </c>
      <c r="AT297" s="140" t="s">
        <v>325</v>
      </c>
      <c r="AU297" s="140" t="s">
        <v>89</v>
      </c>
      <c r="AY297" s="17" t="s">
        <v>145</v>
      </c>
      <c r="BE297" s="141">
        <f>IF(N297="základní",J297,0)</f>
        <v>0</v>
      </c>
      <c r="BF297" s="141">
        <f>IF(N297="snížená",J297,0)</f>
        <v>0</v>
      </c>
      <c r="BG297" s="141">
        <f>IF(N297="zákl. přenesená",J297,0)</f>
        <v>0</v>
      </c>
      <c r="BH297" s="141">
        <f>IF(N297="sníž. přenesená",J297,0)</f>
        <v>0</v>
      </c>
      <c r="BI297" s="141">
        <f>IF(N297="nulová",J297,0)</f>
        <v>0</v>
      </c>
      <c r="BJ297" s="17" t="s">
        <v>85</v>
      </c>
      <c r="BK297" s="141">
        <f>ROUND(I297*H297,2)</f>
        <v>0</v>
      </c>
      <c r="BL297" s="17" t="s">
        <v>152</v>
      </c>
      <c r="BM297" s="140" t="s">
        <v>349</v>
      </c>
    </row>
    <row r="298" spans="2:65" s="13" customFormat="1" ht="11.25">
      <c r="B298" s="149"/>
      <c r="D298" s="143" t="s">
        <v>154</v>
      </c>
      <c r="E298" s="150" t="s">
        <v>1</v>
      </c>
      <c r="F298" s="151" t="s">
        <v>350</v>
      </c>
      <c r="H298" s="152">
        <v>31.5</v>
      </c>
      <c r="I298" s="153"/>
      <c r="L298" s="149"/>
      <c r="M298" s="154"/>
      <c r="T298" s="155"/>
      <c r="AT298" s="150" t="s">
        <v>154</v>
      </c>
      <c r="AU298" s="150" t="s">
        <v>89</v>
      </c>
      <c r="AV298" s="13" t="s">
        <v>89</v>
      </c>
      <c r="AW298" s="13" t="s">
        <v>36</v>
      </c>
      <c r="AX298" s="13" t="s">
        <v>80</v>
      </c>
      <c r="AY298" s="150" t="s">
        <v>145</v>
      </c>
    </row>
    <row r="299" spans="2:65" s="14" customFormat="1" ht="11.25">
      <c r="B299" s="156"/>
      <c r="D299" s="143" t="s">
        <v>154</v>
      </c>
      <c r="E299" s="157" t="s">
        <v>1</v>
      </c>
      <c r="F299" s="158" t="s">
        <v>157</v>
      </c>
      <c r="H299" s="159">
        <v>31.5</v>
      </c>
      <c r="I299" s="160"/>
      <c r="L299" s="156"/>
      <c r="M299" s="161"/>
      <c r="T299" s="162"/>
      <c r="AT299" s="157" t="s">
        <v>154</v>
      </c>
      <c r="AU299" s="157" t="s">
        <v>89</v>
      </c>
      <c r="AV299" s="14" t="s">
        <v>152</v>
      </c>
      <c r="AW299" s="14" t="s">
        <v>36</v>
      </c>
      <c r="AX299" s="14" t="s">
        <v>85</v>
      </c>
      <c r="AY299" s="157" t="s">
        <v>145</v>
      </c>
    </row>
    <row r="300" spans="2:65" s="1" customFormat="1" ht="21.75" customHeight="1">
      <c r="B300" s="128"/>
      <c r="C300" s="129" t="s">
        <v>351</v>
      </c>
      <c r="D300" s="129" t="s">
        <v>147</v>
      </c>
      <c r="E300" s="130" t="s">
        <v>352</v>
      </c>
      <c r="F300" s="131" t="s">
        <v>353</v>
      </c>
      <c r="G300" s="132" t="s">
        <v>271</v>
      </c>
      <c r="H300" s="133">
        <v>1</v>
      </c>
      <c r="I300" s="134"/>
      <c r="J300" s="135">
        <f>ROUND(I300*H300,2)</f>
        <v>0</v>
      </c>
      <c r="K300" s="131" t="s">
        <v>1</v>
      </c>
      <c r="L300" s="32"/>
      <c r="M300" s="136" t="s">
        <v>1</v>
      </c>
      <c r="N300" s="137" t="s">
        <v>45</v>
      </c>
      <c r="P300" s="138">
        <f>O300*H300</f>
        <v>0</v>
      </c>
      <c r="Q300" s="138">
        <v>2.5018699999999998</v>
      </c>
      <c r="R300" s="138">
        <f>Q300*H300</f>
        <v>2.5018699999999998</v>
      </c>
      <c r="S300" s="138">
        <v>0</v>
      </c>
      <c r="T300" s="139">
        <f>S300*H300</f>
        <v>0</v>
      </c>
      <c r="AR300" s="140" t="s">
        <v>152</v>
      </c>
      <c r="AT300" s="140" t="s">
        <v>147</v>
      </c>
      <c r="AU300" s="140" t="s">
        <v>89</v>
      </c>
      <c r="AY300" s="17" t="s">
        <v>145</v>
      </c>
      <c r="BE300" s="141">
        <f>IF(N300="základní",J300,0)</f>
        <v>0</v>
      </c>
      <c r="BF300" s="141">
        <f>IF(N300="snížená",J300,0)</f>
        <v>0</v>
      </c>
      <c r="BG300" s="141">
        <f>IF(N300="zákl. přenesená",J300,0)</f>
        <v>0</v>
      </c>
      <c r="BH300" s="141">
        <f>IF(N300="sníž. přenesená",J300,0)</f>
        <v>0</v>
      </c>
      <c r="BI300" s="141">
        <f>IF(N300="nulová",J300,0)</f>
        <v>0</v>
      </c>
      <c r="BJ300" s="17" t="s">
        <v>85</v>
      </c>
      <c r="BK300" s="141">
        <f>ROUND(I300*H300,2)</f>
        <v>0</v>
      </c>
      <c r="BL300" s="17" t="s">
        <v>152</v>
      </c>
      <c r="BM300" s="140" t="s">
        <v>354</v>
      </c>
    </row>
    <row r="301" spans="2:65" s="1" customFormat="1" ht="16.5" customHeight="1">
      <c r="B301" s="128"/>
      <c r="C301" s="129" t="s">
        <v>323</v>
      </c>
      <c r="D301" s="129" t="s">
        <v>147</v>
      </c>
      <c r="E301" s="130" t="s">
        <v>355</v>
      </c>
      <c r="F301" s="131" t="s">
        <v>356</v>
      </c>
      <c r="G301" s="132" t="s">
        <v>190</v>
      </c>
      <c r="H301" s="133">
        <v>2.1760000000000002</v>
      </c>
      <c r="I301" s="134"/>
      <c r="J301" s="135">
        <f>ROUND(I301*H301,2)</f>
        <v>0</v>
      </c>
      <c r="K301" s="131" t="s">
        <v>1</v>
      </c>
      <c r="L301" s="32"/>
      <c r="M301" s="136" t="s">
        <v>1</v>
      </c>
      <c r="N301" s="137" t="s">
        <v>45</v>
      </c>
      <c r="P301" s="138">
        <f>O301*H301</f>
        <v>0</v>
      </c>
      <c r="Q301" s="138">
        <v>0</v>
      </c>
      <c r="R301" s="138">
        <f>Q301*H301</f>
        <v>0</v>
      </c>
      <c r="S301" s="138">
        <v>0</v>
      </c>
      <c r="T301" s="139">
        <f>S301*H301</f>
        <v>0</v>
      </c>
      <c r="AR301" s="140" t="s">
        <v>152</v>
      </c>
      <c r="AT301" s="140" t="s">
        <v>147</v>
      </c>
      <c r="AU301" s="140" t="s">
        <v>89</v>
      </c>
      <c r="AY301" s="17" t="s">
        <v>145</v>
      </c>
      <c r="BE301" s="141">
        <f>IF(N301="základní",J301,0)</f>
        <v>0</v>
      </c>
      <c r="BF301" s="141">
        <f>IF(N301="snížená",J301,0)</f>
        <v>0</v>
      </c>
      <c r="BG301" s="141">
        <f>IF(N301="zákl. přenesená",J301,0)</f>
        <v>0</v>
      </c>
      <c r="BH301" s="141">
        <f>IF(N301="sníž. přenesená",J301,0)</f>
        <v>0</v>
      </c>
      <c r="BI301" s="141">
        <f>IF(N301="nulová",J301,0)</f>
        <v>0</v>
      </c>
      <c r="BJ301" s="17" t="s">
        <v>85</v>
      </c>
      <c r="BK301" s="141">
        <f>ROUND(I301*H301,2)</f>
        <v>0</v>
      </c>
      <c r="BL301" s="17" t="s">
        <v>152</v>
      </c>
      <c r="BM301" s="140" t="s">
        <v>357</v>
      </c>
    </row>
    <row r="302" spans="2:65" s="12" customFormat="1" ht="11.25">
      <c r="B302" s="142"/>
      <c r="D302" s="143" t="s">
        <v>154</v>
      </c>
      <c r="E302" s="144" t="s">
        <v>1</v>
      </c>
      <c r="F302" s="145" t="s">
        <v>358</v>
      </c>
      <c r="H302" s="144" t="s">
        <v>1</v>
      </c>
      <c r="I302" s="146"/>
      <c r="L302" s="142"/>
      <c r="M302" s="147"/>
      <c r="T302" s="148"/>
      <c r="AT302" s="144" t="s">
        <v>154</v>
      </c>
      <c r="AU302" s="144" t="s">
        <v>89</v>
      </c>
      <c r="AV302" s="12" t="s">
        <v>85</v>
      </c>
      <c r="AW302" s="12" t="s">
        <v>36</v>
      </c>
      <c r="AX302" s="12" t="s">
        <v>80</v>
      </c>
      <c r="AY302" s="144" t="s">
        <v>145</v>
      </c>
    </row>
    <row r="303" spans="2:65" s="13" customFormat="1" ht="11.25">
      <c r="B303" s="149"/>
      <c r="D303" s="143" t="s">
        <v>154</v>
      </c>
      <c r="E303" s="150" t="s">
        <v>1</v>
      </c>
      <c r="F303" s="151" t="s">
        <v>359</v>
      </c>
      <c r="H303" s="152">
        <v>1.978</v>
      </c>
      <c r="I303" s="153"/>
      <c r="L303" s="149"/>
      <c r="M303" s="154"/>
      <c r="T303" s="155"/>
      <c r="AT303" s="150" t="s">
        <v>154</v>
      </c>
      <c r="AU303" s="150" t="s">
        <v>89</v>
      </c>
      <c r="AV303" s="13" t="s">
        <v>89</v>
      </c>
      <c r="AW303" s="13" t="s">
        <v>36</v>
      </c>
      <c r="AX303" s="13" t="s">
        <v>80</v>
      </c>
      <c r="AY303" s="150" t="s">
        <v>145</v>
      </c>
    </row>
    <row r="304" spans="2:65" s="15" customFormat="1" ht="11.25">
      <c r="B304" s="163"/>
      <c r="D304" s="143" t="s">
        <v>154</v>
      </c>
      <c r="E304" s="164" t="s">
        <v>1</v>
      </c>
      <c r="F304" s="165" t="s">
        <v>215</v>
      </c>
      <c r="H304" s="166">
        <v>1.978</v>
      </c>
      <c r="I304" s="167"/>
      <c r="L304" s="163"/>
      <c r="M304" s="168"/>
      <c r="T304" s="169"/>
      <c r="AT304" s="164" t="s">
        <v>154</v>
      </c>
      <c r="AU304" s="164" t="s">
        <v>89</v>
      </c>
      <c r="AV304" s="15" t="s">
        <v>162</v>
      </c>
      <c r="AW304" s="15" t="s">
        <v>36</v>
      </c>
      <c r="AX304" s="15" t="s">
        <v>80</v>
      </c>
      <c r="AY304" s="164" t="s">
        <v>145</v>
      </c>
    </row>
    <row r="305" spans="2:65" s="12" customFormat="1" ht="11.25">
      <c r="B305" s="142"/>
      <c r="D305" s="143" t="s">
        <v>154</v>
      </c>
      <c r="E305" s="144" t="s">
        <v>1</v>
      </c>
      <c r="F305" s="145" t="s">
        <v>360</v>
      </c>
      <c r="H305" s="144" t="s">
        <v>1</v>
      </c>
      <c r="I305" s="146"/>
      <c r="L305" s="142"/>
      <c r="M305" s="147"/>
      <c r="T305" s="148"/>
      <c r="AT305" s="144" t="s">
        <v>154</v>
      </c>
      <c r="AU305" s="144" t="s">
        <v>89</v>
      </c>
      <c r="AV305" s="12" t="s">
        <v>85</v>
      </c>
      <c r="AW305" s="12" t="s">
        <v>36</v>
      </c>
      <c r="AX305" s="12" t="s">
        <v>80</v>
      </c>
      <c r="AY305" s="144" t="s">
        <v>145</v>
      </c>
    </row>
    <row r="306" spans="2:65" s="13" customFormat="1" ht="11.25">
      <c r="B306" s="149"/>
      <c r="D306" s="143" t="s">
        <v>154</v>
      </c>
      <c r="E306" s="150" t="s">
        <v>1</v>
      </c>
      <c r="F306" s="151" t="s">
        <v>361</v>
      </c>
      <c r="H306" s="152">
        <v>0.19800000000000001</v>
      </c>
      <c r="I306" s="153"/>
      <c r="L306" s="149"/>
      <c r="M306" s="154"/>
      <c r="T306" s="155"/>
      <c r="AT306" s="150" t="s">
        <v>154</v>
      </c>
      <c r="AU306" s="150" t="s">
        <v>89</v>
      </c>
      <c r="AV306" s="13" t="s">
        <v>89</v>
      </c>
      <c r="AW306" s="13" t="s">
        <v>36</v>
      </c>
      <c r="AX306" s="13" t="s">
        <v>80</v>
      </c>
      <c r="AY306" s="150" t="s">
        <v>145</v>
      </c>
    </row>
    <row r="307" spans="2:65" s="15" customFormat="1" ht="11.25">
      <c r="B307" s="163"/>
      <c r="D307" s="143" t="s">
        <v>154</v>
      </c>
      <c r="E307" s="164" t="s">
        <v>1</v>
      </c>
      <c r="F307" s="165" t="s">
        <v>215</v>
      </c>
      <c r="H307" s="166">
        <v>0.19800000000000001</v>
      </c>
      <c r="I307" s="167"/>
      <c r="L307" s="163"/>
      <c r="M307" s="168"/>
      <c r="T307" s="169"/>
      <c r="AT307" s="164" t="s">
        <v>154</v>
      </c>
      <c r="AU307" s="164" t="s">
        <v>89</v>
      </c>
      <c r="AV307" s="15" t="s">
        <v>162</v>
      </c>
      <c r="AW307" s="15" t="s">
        <v>36</v>
      </c>
      <c r="AX307" s="15" t="s">
        <v>80</v>
      </c>
      <c r="AY307" s="164" t="s">
        <v>145</v>
      </c>
    </row>
    <row r="308" spans="2:65" s="14" customFormat="1" ht="11.25">
      <c r="B308" s="156"/>
      <c r="D308" s="143" t="s">
        <v>154</v>
      </c>
      <c r="E308" s="157" t="s">
        <v>1</v>
      </c>
      <c r="F308" s="158" t="s">
        <v>157</v>
      </c>
      <c r="H308" s="159">
        <v>2.1760000000000002</v>
      </c>
      <c r="I308" s="160"/>
      <c r="L308" s="156"/>
      <c r="M308" s="161"/>
      <c r="T308" s="162"/>
      <c r="AT308" s="157" t="s">
        <v>154</v>
      </c>
      <c r="AU308" s="157" t="s">
        <v>89</v>
      </c>
      <c r="AV308" s="14" t="s">
        <v>152</v>
      </c>
      <c r="AW308" s="14" t="s">
        <v>36</v>
      </c>
      <c r="AX308" s="14" t="s">
        <v>85</v>
      </c>
      <c r="AY308" s="157" t="s">
        <v>145</v>
      </c>
    </row>
    <row r="309" spans="2:65" s="11" customFormat="1" ht="22.9" customHeight="1">
      <c r="B309" s="116"/>
      <c r="D309" s="117" t="s">
        <v>79</v>
      </c>
      <c r="E309" s="126" t="s">
        <v>162</v>
      </c>
      <c r="F309" s="126" t="s">
        <v>362</v>
      </c>
      <c r="I309" s="119"/>
      <c r="J309" s="127">
        <f>BK309</f>
        <v>0</v>
      </c>
      <c r="L309" s="116"/>
      <c r="M309" s="121"/>
      <c r="P309" s="122">
        <f>SUM(P310:P342)</f>
        <v>0</v>
      </c>
      <c r="R309" s="122">
        <f>SUM(R310:R342)</f>
        <v>0.11223660000000001</v>
      </c>
      <c r="T309" s="123">
        <f>SUM(T310:T342)</f>
        <v>0</v>
      </c>
      <c r="AR309" s="117" t="s">
        <v>85</v>
      </c>
      <c r="AT309" s="124" t="s">
        <v>79</v>
      </c>
      <c r="AU309" s="124" t="s">
        <v>85</v>
      </c>
      <c r="AY309" s="117" t="s">
        <v>145</v>
      </c>
      <c r="BK309" s="125">
        <f>SUM(BK310:BK342)</f>
        <v>0</v>
      </c>
    </row>
    <row r="310" spans="2:65" s="1" customFormat="1" ht="24.2" customHeight="1">
      <c r="B310" s="128"/>
      <c r="C310" s="129" t="s">
        <v>363</v>
      </c>
      <c r="D310" s="129" t="s">
        <v>147</v>
      </c>
      <c r="E310" s="130" t="s">
        <v>364</v>
      </c>
      <c r="F310" s="131" t="s">
        <v>365</v>
      </c>
      <c r="G310" s="132" t="s">
        <v>150</v>
      </c>
      <c r="H310" s="133">
        <v>35</v>
      </c>
      <c r="I310" s="134"/>
      <c r="J310" s="135">
        <f t="shared" ref="J310:J315" si="0">ROUND(I310*H310,2)</f>
        <v>0</v>
      </c>
      <c r="K310" s="131" t="s">
        <v>1</v>
      </c>
      <c r="L310" s="32"/>
      <c r="M310" s="136" t="s">
        <v>1</v>
      </c>
      <c r="N310" s="137" t="s">
        <v>45</v>
      </c>
      <c r="P310" s="138">
        <f t="shared" ref="P310:P315" si="1">O310*H310</f>
        <v>0</v>
      </c>
      <c r="Q310" s="138">
        <v>0</v>
      </c>
      <c r="R310" s="138">
        <f t="shared" ref="R310:R315" si="2">Q310*H310</f>
        <v>0</v>
      </c>
      <c r="S310" s="138">
        <v>0</v>
      </c>
      <c r="T310" s="139">
        <f t="shared" ref="T310:T315" si="3">S310*H310</f>
        <v>0</v>
      </c>
      <c r="AR310" s="140" t="s">
        <v>152</v>
      </c>
      <c r="AT310" s="140" t="s">
        <v>147</v>
      </c>
      <c r="AU310" s="140" t="s">
        <v>89</v>
      </c>
      <c r="AY310" s="17" t="s">
        <v>145</v>
      </c>
      <c r="BE310" s="141">
        <f t="shared" ref="BE310:BE315" si="4">IF(N310="základní",J310,0)</f>
        <v>0</v>
      </c>
      <c r="BF310" s="141">
        <f t="shared" ref="BF310:BF315" si="5">IF(N310="snížená",J310,0)</f>
        <v>0</v>
      </c>
      <c r="BG310" s="141">
        <f t="shared" ref="BG310:BG315" si="6">IF(N310="zákl. přenesená",J310,0)</f>
        <v>0</v>
      </c>
      <c r="BH310" s="141">
        <f t="shared" ref="BH310:BH315" si="7">IF(N310="sníž. přenesená",J310,0)</f>
        <v>0</v>
      </c>
      <c r="BI310" s="141">
        <f t="shared" ref="BI310:BI315" si="8">IF(N310="nulová",J310,0)</f>
        <v>0</v>
      </c>
      <c r="BJ310" s="17" t="s">
        <v>85</v>
      </c>
      <c r="BK310" s="141">
        <f t="shared" ref="BK310:BK315" si="9">ROUND(I310*H310,2)</f>
        <v>0</v>
      </c>
      <c r="BL310" s="17" t="s">
        <v>152</v>
      </c>
      <c r="BM310" s="140" t="s">
        <v>366</v>
      </c>
    </row>
    <row r="311" spans="2:65" s="1" customFormat="1" ht="33" customHeight="1">
      <c r="B311" s="128"/>
      <c r="C311" s="170" t="s">
        <v>329</v>
      </c>
      <c r="D311" s="170" t="s">
        <v>325</v>
      </c>
      <c r="E311" s="171" t="s">
        <v>367</v>
      </c>
      <c r="F311" s="172" t="s">
        <v>368</v>
      </c>
      <c r="G311" s="173" t="s">
        <v>150</v>
      </c>
      <c r="H311" s="174">
        <v>19</v>
      </c>
      <c r="I311" s="175"/>
      <c r="J311" s="176">
        <f t="shared" si="0"/>
        <v>0</v>
      </c>
      <c r="K311" s="172" t="s">
        <v>1</v>
      </c>
      <c r="L311" s="177"/>
      <c r="M311" s="178" t="s">
        <v>1</v>
      </c>
      <c r="N311" s="179" t="s">
        <v>45</v>
      </c>
      <c r="P311" s="138">
        <f t="shared" si="1"/>
        <v>0</v>
      </c>
      <c r="Q311" s="138">
        <v>0</v>
      </c>
      <c r="R311" s="138">
        <f t="shared" si="2"/>
        <v>0</v>
      </c>
      <c r="S311" s="138">
        <v>0</v>
      </c>
      <c r="T311" s="139">
        <f t="shared" si="3"/>
        <v>0</v>
      </c>
      <c r="AR311" s="140" t="s">
        <v>187</v>
      </c>
      <c r="AT311" s="140" t="s">
        <v>325</v>
      </c>
      <c r="AU311" s="140" t="s">
        <v>89</v>
      </c>
      <c r="AY311" s="17" t="s">
        <v>145</v>
      </c>
      <c r="BE311" s="141">
        <f t="shared" si="4"/>
        <v>0</v>
      </c>
      <c r="BF311" s="141">
        <f t="shared" si="5"/>
        <v>0</v>
      </c>
      <c r="BG311" s="141">
        <f t="shared" si="6"/>
        <v>0</v>
      </c>
      <c r="BH311" s="141">
        <f t="shared" si="7"/>
        <v>0</v>
      </c>
      <c r="BI311" s="141">
        <f t="shared" si="8"/>
        <v>0</v>
      </c>
      <c r="BJ311" s="17" t="s">
        <v>85</v>
      </c>
      <c r="BK311" s="141">
        <f t="shared" si="9"/>
        <v>0</v>
      </c>
      <c r="BL311" s="17" t="s">
        <v>152</v>
      </c>
      <c r="BM311" s="140" t="s">
        <v>369</v>
      </c>
    </row>
    <row r="312" spans="2:65" s="1" customFormat="1" ht="37.9" customHeight="1">
      <c r="B312" s="128"/>
      <c r="C312" s="170" t="s">
        <v>370</v>
      </c>
      <c r="D312" s="170" t="s">
        <v>325</v>
      </c>
      <c r="E312" s="171" t="s">
        <v>371</v>
      </c>
      <c r="F312" s="172" t="s">
        <v>372</v>
      </c>
      <c r="G312" s="173" t="s">
        <v>150</v>
      </c>
      <c r="H312" s="174">
        <v>2</v>
      </c>
      <c r="I312" s="175"/>
      <c r="J312" s="176">
        <f t="shared" si="0"/>
        <v>0</v>
      </c>
      <c r="K312" s="172" t="s">
        <v>1</v>
      </c>
      <c r="L312" s="177"/>
      <c r="M312" s="178" t="s">
        <v>1</v>
      </c>
      <c r="N312" s="179" t="s">
        <v>45</v>
      </c>
      <c r="P312" s="138">
        <f t="shared" si="1"/>
        <v>0</v>
      </c>
      <c r="Q312" s="138">
        <v>0</v>
      </c>
      <c r="R312" s="138">
        <f t="shared" si="2"/>
        <v>0</v>
      </c>
      <c r="S312" s="138">
        <v>0</v>
      </c>
      <c r="T312" s="139">
        <f t="shared" si="3"/>
        <v>0</v>
      </c>
      <c r="AR312" s="140" t="s">
        <v>187</v>
      </c>
      <c r="AT312" s="140" t="s">
        <v>325</v>
      </c>
      <c r="AU312" s="140" t="s">
        <v>89</v>
      </c>
      <c r="AY312" s="17" t="s">
        <v>145</v>
      </c>
      <c r="BE312" s="141">
        <f t="shared" si="4"/>
        <v>0</v>
      </c>
      <c r="BF312" s="141">
        <f t="shared" si="5"/>
        <v>0</v>
      </c>
      <c r="BG312" s="141">
        <f t="shared" si="6"/>
        <v>0</v>
      </c>
      <c r="BH312" s="141">
        <f t="shared" si="7"/>
        <v>0</v>
      </c>
      <c r="BI312" s="141">
        <f t="shared" si="8"/>
        <v>0</v>
      </c>
      <c r="BJ312" s="17" t="s">
        <v>85</v>
      </c>
      <c r="BK312" s="141">
        <f t="shared" si="9"/>
        <v>0</v>
      </c>
      <c r="BL312" s="17" t="s">
        <v>152</v>
      </c>
      <c r="BM312" s="140" t="s">
        <v>373</v>
      </c>
    </row>
    <row r="313" spans="2:65" s="1" customFormat="1" ht="24.2" customHeight="1">
      <c r="B313" s="128"/>
      <c r="C313" s="170" t="s">
        <v>334</v>
      </c>
      <c r="D313" s="170" t="s">
        <v>325</v>
      </c>
      <c r="E313" s="171" t="s">
        <v>374</v>
      </c>
      <c r="F313" s="172" t="s">
        <v>375</v>
      </c>
      <c r="G313" s="173" t="s">
        <v>150</v>
      </c>
      <c r="H313" s="174">
        <v>14</v>
      </c>
      <c r="I313" s="175"/>
      <c r="J313" s="176">
        <f t="shared" si="0"/>
        <v>0</v>
      </c>
      <c r="K313" s="172" t="s">
        <v>1</v>
      </c>
      <c r="L313" s="177"/>
      <c r="M313" s="178" t="s">
        <v>1</v>
      </c>
      <c r="N313" s="179" t="s">
        <v>45</v>
      </c>
      <c r="P313" s="138">
        <f t="shared" si="1"/>
        <v>0</v>
      </c>
      <c r="Q313" s="138">
        <v>0</v>
      </c>
      <c r="R313" s="138">
        <f t="shared" si="2"/>
        <v>0</v>
      </c>
      <c r="S313" s="138">
        <v>0</v>
      </c>
      <c r="T313" s="139">
        <f t="shared" si="3"/>
        <v>0</v>
      </c>
      <c r="AR313" s="140" t="s">
        <v>187</v>
      </c>
      <c r="AT313" s="140" t="s">
        <v>325</v>
      </c>
      <c r="AU313" s="140" t="s">
        <v>89</v>
      </c>
      <c r="AY313" s="17" t="s">
        <v>145</v>
      </c>
      <c r="BE313" s="141">
        <f t="shared" si="4"/>
        <v>0</v>
      </c>
      <c r="BF313" s="141">
        <f t="shared" si="5"/>
        <v>0</v>
      </c>
      <c r="BG313" s="141">
        <f t="shared" si="6"/>
        <v>0</v>
      </c>
      <c r="BH313" s="141">
        <f t="shared" si="7"/>
        <v>0</v>
      </c>
      <c r="BI313" s="141">
        <f t="shared" si="8"/>
        <v>0</v>
      </c>
      <c r="BJ313" s="17" t="s">
        <v>85</v>
      </c>
      <c r="BK313" s="141">
        <f t="shared" si="9"/>
        <v>0</v>
      </c>
      <c r="BL313" s="17" t="s">
        <v>152</v>
      </c>
      <c r="BM313" s="140" t="s">
        <v>376</v>
      </c>
    </row>
    <row r="314" spans="2:65" s="1" customFormat="1" ht="24.2" customHeight="1">
      <c r="B314" s="128"/>
      <c r="C314" s="170" t="s">
        <v>377</v>
      </c>
      <c r="D314" s="170" t="s">
        <v>325</v>
      </c>
      <c r="E314" s="171" t="s">
        <v>378</v>
      </c>
      <c r="F314" s="172" t="s">
        <v>379</v>
      </c>
      <c r="G314" s="173" t="s">
        <v>150</v>
      </c>
      <c r="H314" s="174">
        <v>14</v>
      </c>
      <c r="I314" s="175"/>
      <c r="J314" s="176">
        <f t="shared" si="0"/>
        <v>0</v>
      </c>
      <c r="K314" s="172" t="s">
        <v>1</v>
      </c>
      <c r="L314" s="177"/>
      <c r="M314" s="178" t="s">
        <v>1</v>
      </c>
      <c r="N314" s="179" t="s">
        <v>45</v>
      </c>
      <c r="P314" s="138">
        <f t="shared" si="1"/>
        <v>0</v>
      </c>
      <c r="Q314" s="138">
        <v>0</v>
      </c>
      <c r="R314" s="138">
        <f t="shared" si="2"/>
        <v>0</v>
      </c>
      <c r="S314" s="138">
        <v>0</v>
      </c>
      <c r="T314" s="139">
        <f t="shared" si="3"/>
        <v>0</v>
      </c>
      <c r="AR314" s="140" t="s">
        <v>187</v>
      </c>
      <c r="AT314" s="140" t="s">
        <v>325</v>
      </c>
      <c r="AU314" s="140" t="s">
        <v>89</v>
      </c>
      <c r="AY314" s="17" t="s">
        <v>145</v>
      </c>
      <c r="BE314" s="141">
        <f t="shared" si="4"/>
        <v>0</v>
      </c>
      <c r="BF314" s="141">
        <f t="shared" si="5"/>
        <v>0</v>
      </c>
      <c r="BG314" s="141">
        <f t="shared" si="6"/>
        <v>0</v>
      </c>
      <c r="BH314" s="141">
        <f t="shared" si="7"/>
        <v>0</v>
      </c>
      <c r="BI314" s="141">
        <f t="shared" si="8"/>
        <v>0</v>
      </c>
      <c r="BJ314" s="17" t="s">
        <v>85</v>
      </c>
      <c r="BK314" s="141">
        <f t="shared" si="9"/>
        <v>0</v>
      </c>
      <c r="BL314" s="17" t="s">
        <v>152</v>
      </c>
      <c r="BM314" s="140" t="s">
        <v>380</v>
      </c>
    </row>
    <row r="315" spans="2:65" s="1" customFormat="1" ht="24.2" customHeight="1">
      <c r="B315" s="128"/>
      <c r="C315" s="129" t="s">
        <v>344</v>
      </c>
      <c r="D315" s="129" t="s">
        <v>147</v>
      </c>
      <c r="E315" s="130" t="s">
        <v>381</v>
      </c>
      <c r="F315" s="131" t="s">
        <v>382</v>
      </c>
      <c r="G315" s="132" t="s">
        <v>150</v>
      </c>
      <c r="H315" s="133">
        <v>1</v>
      </c>
      <c r="I315" s="134"/>
      <c r="J315" s="135">
        <f t="shared" si="0"/>
        <v>0</v>
      </c>
      <c r="K315" s="131" t="s">
        <v>1</v>
      </c>
      <c r="L315" s="32"/>
      <c r="M315" s="136" t="s">
        <v>1</v>
      </c>
      <c r="N315" s="137" t="s">
        <v>45</v>
      </c>
      <c r="P315" s="138">
        <f t="shared" si="1"/>
        <v>0</v>
      </c>
      <c r="Q315" s="138">
        <v>0</v>
      </c>
      <c r="R315" s="138">
        <f t="shared" si="2"/>
        <v>0</v>
      </c>
      <c r="S315" s="138">
        <v>0</v>
      </c>
      <c r="T315" s="139">
        <f t="shared" si="3"/>
        <v>0</v>
      </c>
      <c r="AR315" s="140" t="s">
        <v>152</v>
      </c>
      <c r="AT315" s="140" t="s">
        <v>147</v>
      </c>
      <c r="AU315" s="140" t="s">
        <v>89</v>
      </c>
      <c r="AY315" s="17" t="s">
        <v>145</v>
      </c>
      <c r="BE315" s="141">
        <f t="shared" si="4"/>
        <v>0</v>
      </c>
      <c r="BF315" s="141">
        <f t="shared" si="5"/>
        <v>0</v>
      </c>
      <c r="BG315" s="141">
        <f t="shared" si="6"/>
        <v>0</v>
      </c>
      <c r="BH315" s="141">
        <f t="shared" si="7"/>
        <v>0</v>
      </c>
      <c r="BI315" s="141">
        <f t="shared" si="8"/>
        <v>0</v>
      </c>
      <c r="BJ315" s="17" t="s">
        <v>85</v>
      </c>
      <c r="BK315" s="141">
        <f t="shared" si="9"/>
        <v>0</v>
      </c>
      <c r="BL315" s="17" t="s">
        <v>152</v>
      </c>
      <c r="BM315" s="140" t="s">
        <v>383</v>
      </c>
    </row>
    <row r="316" spans="2:65" s="12" customFormat="1" ht="11.25">
      <c r="B316" s="142"/>
      <c r="D316" s="143" t="s">
        <v>154</v>
      </c>
      <c r="E316" s="144" t="s">
        <v>1</v>
      </c>
      <c r="F316" s="145" t="s">
        <v>384</v>
      </c>
      <c r="H316" s="144" t="s">
        <v>1</v>
      </c>
      <c r="I316" s="146"/>
      <c r="L316" s="142"/>
      <c r="M316" s="147"/>
      <c r="T316" s="148"/>
      <c r="AT316" s="144" t="s">
        <v>154</v>
      </c>
      <c r="AU316" s="144" t="s">
        <v>89</v>
      </c>
      <c r="AV316" s="12" t="s">
        <v>85</v>
      </c>
      <c r="AW316" s="12" t="s">
        <v>36</v>
      </c>
      <c r="AX316" s="12" t="s">
        <v>80</v>
      </c>
      <c r="AY316" s="144" t="s">
        <v>145</v>
      </c>
    </row>
    <row r="317" spans="2:65" s="13" customFormat="1" ht="11.25">
      <c r="B317" s="149"/>
      <c r="D317" s="143" t="s">
        <v>154</v>
      </c>
      <c r="E317" s="150" t="s">
        <v>1</v>
      </c>
      <c r="F317" s="151" t="s">
        <v>85</v>
      </c>
      <c r="H317" s="152">
        <v>1</v>
      </c>
      <c r="I317" s="153"/>
      <c r="L317" s="149"/>
      <c r="M317" s="154"/>
      <c r="T317" s="155"/>
      <c r="AT317" s="150" t="s">
        <v>154</v>
      </c>
      <c r="AU317" s="150" t="s">
        <v>89</v>
      </c>
      <c r="AV317" s="13" t="s">
        <v>89</v>
      </c>
      <c r="AW317" s="13" t="s">
        <v>36</v>
      </c>
      <c r="AX317" s="13" t="s">
        <v>80</v>
      </c>
      <c r="AY317" s="150" t="s">
        <v>145</v>
      </c>
    </row>
    <row r="318" spans="2:65" s="14" customFormat="1" ht="11.25">
      <c r="B318" s="156"/>
      <c r="D318" s="143" t="s">
        <v>154</v>
      </c>
      <c r="E318" s="157" t="s">
        <v>1</v>
      </c>
      <c r="F318" s="158" t="s">
        <v>157</v>
      </c>
      <c r="H318" s="159">
        <v>1</v>
      </c>
      <c r="I318" s="160"/>
      <c r="L318" s="156"/>
      <c r="M318" s="161"/>
      <c r="T318" s="162"/>
      <c r="AT318" s="157" t="s">
        <v>154</v>
      </c>
      <c r="AU318" s="157" t="s">
        <v>89</v>
      </c>
      <c r="AV318" s="14" t="s">
        <v>152</v>
      </c>
      <c r="AW318" s="14" t="s">
        <v>36</v>
      </c>
      <c r="AX318" s="14" t="s">
        <v>85</v>
      </c>
      <c r="AY318" s="157" t="s">
        <v>145</v>
      </c>
    </row>
    <row r="319" spans="2:65" s="1" customFormat="1" ht="24.2" customHeight="1">
      <c r="B319" s="128"/>
      <c r="C319" s="170" t="s">
        <v>385</v>
      </c>
      <c r="D319" s="170" t="s">
        <v>325</v>
      </c>
      <c r="E319" s="171" t="s">
        <v>386</v>
      </c>
      <c r="F319" s="172" t="s">
        <v>387</v>
      </c>
      <c r="G319" s="173" t="s">
        <v>150</v>
      </c>
      <c r="H319" s="174">
        <v>1</v>
      </c>
      <c r="I319" s="175"/>
      <c r="J319" s="176">
        <f>ROUND(I319*H319,2)</f>
        <v>0</v>
      </c>
      <c r="K319" s="172" t="s">
        <v>1</v>
      </c>
      <c r="L319" s="177"/>
      <c r="M319" s="178" t="s">
        <v>1</v>
      </c>
      <c r="N319" s="179" t="s">
        <v>45</v>
      </c>
      <c r="P319" s="138">
        <f>O319*H319</f>
        <v>0</v>
      </c>
      <c r="Q319" s="138">
        <v>0</v>
      </c>
      <c r="R319" s="138">
        <f>Q319*H319</f>
        <v>0</v>
      </c>
      <c r="S319" s="138">
        <v>0</v>
      </c>
      <c r="T319" s="139">
        <f>S319*H319</f>
        <v>0</v>
      </c>
      <c r="AR319" s="140" t="s">
        <v>187</v>
      </c>
      <c r="AT319" s="140" t="s">
        <v>325</v>
      </c>
      <c r="AU319" s="140" t="s">
        <v>89</v>
      </c>
      <c r="AY319" s="17" t="s">
        <v>145</v>
      </c>
      <c r="BE319" s="141">
        <f>IF(N319="základní",J319,0)</f>
        <v>0</v>
      </c>
      <c r="BF319" s="141">
        <f>IF(N319="snížená",J319,0)</f>
        <v>0</v>
      </c>
      <c r="BG319" s="141">
        <f>IF(N319="zákl. přenesená",J319,0)</f>
        <v>0</v>
      </c>
      <c r="BH319" s="141">
        <f>IF(N319="sníž. přenesená",J319,0)</f>
        <v>0</v>
      </c>
      <c r="BI319" s="141">
        <f>IF(N319="nulová",J319,0)</f>
        <v>0</v>
      </c>
      <c r="BJ319" s="17" t="s">
        <v>85</v>
      </c>
      <c r="BK319" s="141">
        <f>ROUND(I319*H319,2)</f>
        <v>0</v>
      </c>
      <c r="BL319" s="17" t="s">
        <v>152</v>
      </c>
      <c r="BM319" s="140" t="s">
        <v>388</v>
      </c>
    </row>
    <row r="320" spans="2:65" s="12" customFormat="1" ht="11.25">
      <c r="B320" s="142"/>
      <c r="D320" s="143" t="s">
        <v>154</v>
      </c>
      <c r="E320" s="144" t="s">
        <v>1</v>
      </c>
      <c r="F320" s="145" t="s">
        <v>389</v>
      </c>
      <c r="H320" s="144" t="s">
        <v>1</v>
      </c>
      <c r="I320" s="146"/>
      <c r="L320" s="142"/>
      <c r="M320" s="147"/>
      <c r="T320" s="148"/>
      <c r="AT320" s="144" t="s">
        <v>154</v>
      </c>
      <c r="AU320" s="144" t="s">
        <v>89</v>
      </c>
      <c r="AV320" s="12" t="s">
        <v>85</v>
      </c>
      <c r="AW320" s="12" t="s">
        <v>36</v>
      </c>
      <c r="AX320" s="12" t="s">
        <v>80</v>
      </c>
      <c r="AY320" s="144" t="s">
        <v>145</v>
      </c>
    </row>
    <row r="321" spans="2:65" s="12" customFormat="1" ht="11.25">
      <c r="B321" s="142"/>
      <c r="D321" s="143" t="s">
        <v>154</v>
      </c>
      <c r="E321" s="144" t="s">
        <v>1</v>
      </c>
      <c r="F321" s="145" t="s">
        <v>390</v>
      </c>
      <c r="H321" s="144" t="s">
        <v>1</v>
      </c>
      <c r="I321" s="146"/>
      <c r="L321" s="142"/>
      <c r="M321" s="147"/>
      <c r="T321" s="148"/>
      <c r="AT321" s="144" t="s">
        <v>154</v>
      </c>
      <c r="AU321" s="144" t="s">
        <v>89</v>
      </c>
      <c r="AV321" s="12" t="s">
        <v>85</v>
      </c>
      <c r="AW321" s="12" t="s">
        <v>36</v>
      </c>
      <c r="AX321" s="12" t="s">
        <v>80</v>
      </c>
      <c r="AY321" s="144" t="s">
        <v>145</v>
      </c>
    </row>
    <row r="322" spans="2:65" s="12" customFormat="1" ht="11.25">
      <c r="B322" s="142"/>
      <c r="D322" s="143" t="s">
        <v>154</v>
      </c>
      <c r="E322" s="144" t="s">
        <v>1</v>
      </c>
      <c r="F322" s="145" t="s">
        <v>391</v>
      </c>
      <c r="H322" s="144" t="s">
        <v>1</v>
      </c>
      <c r="I322" s="146"/>
      <c r="L322" s="142"/>
      <c r="M322" s="147"/>
      <c r="T322" s="148"/>
      <c r="AT322" s="144" t="s">
        <v>154</v>
      </c>
      <c r="AU322" s="144" t="s">
        <v>89</v>
      </c>
      <c r="AV322" s="12" t="s">
        <v>85</v>
      </c>
      <c r="AW322" s="12" t="s">
        <v>36</v>
      </c>
      <c r="AX322" s="12" t="s">
        <v>80</v>
      </c>
      <c r="AY322" s="144" t="s">
        <v>145</v>
      </c>
    </row>
    <row r="323" spans="2:65" s="13" customFormat="1" ht="11.25">
      <c r="B323" s="149"/>
      <c r="D323" s="143" t="s">
        <v>154</v>
      </c>
      <c r="E323" s="150" t="s">
        <v>1</v>
      </c>
      <c r="F323" s="151" t="s">
        <v>85</v>
      </c>
      <c r="H323" s="152">
        <v>1</v>
      </c>
      <c r="I323" s="153"/>
      <c r="L323" s="149"/>
      <c r="M323" s="154"/>
      <c r="T323" s="155"/>
      <c r="AT323" s="150" t="s">
        <v>154</v>
      </c>
      <c r="AU323" s="150" t="s">
        <v>89</v>
      </c>
      <c r="AV323" s="13" t="s">
        <v>89</v>
      </c>
      <c r="AW323" s="13" t="s">
        <v>36</v>
      </c>
      <c r="AX323" s="13" t="s">
        <v>80</v>
      </c>
      <c r="AY323" s="150" t="s">
        <v>145</v>
      </c>
    </row>
    <row r="324" spans="2:65" s="14" customFormat="1" ht="11.25">
      <c r="B324" s="156"/>
      <c r="D324" s="143" t="s">
        <v>154</v>
      </c>
      <c r="E324" s="157" t="s">
        <v>1</v>
      </c>
      <c r="F324" s="158" t="s">
        <v>157</v>
      </c>
      <c r="H324" s="159">
        <v>1</v>
      </c>
      <c r="I324" s="160"/>
      <c r="L324" s="156"/>
      <c r="M324" s="161"/>
      <c r="T324" s="162"/>
      <c r="AT324" s="157" t="s">
        <v>154</v>
      </c>
      <c r="AU324" s="157" t="s">
        <v>89</v>
      </c>
      <c r="AV324" s="14" t="s">
        <v>152</v>
      </c>
      <c r="AW324" s="14" t="s">
        <v>36</v>
      </c>
      <c r="AX324" s="14" t="s">
        <v>85</v>
      </c>
      <c r="AY324" s="157" t="s">
        <v>145</v>
      </c>
    </row>
    <row r="325" spans="2:65" s="1" customFormat="1" ht="24.2" customHeight="1">
      <c r="B325" s="128"/>
      <c r="C325" s="129" t="s">
        <v>349</v>
      </c>
      <c r="D325" s="129" t="s">
        <v>147</v>
      </c>
      <c r="E325" s="130" t="s">
        <v>392</v>
      </c>
      <c r="F325" s="131" t="s">
        <v>393</v>
      </c>
      <c r="G325" s="132" t="s">
        <v>199</v>
      </c>
      <c r="H325" s="133">
        <v>65</v>
      </c>
      <c r="I325" s="134"/>
      <c r="J325" s="135">
        <f>ROUND(I325*H325,2)</f>
        <v>0</v>
      </c>
      <c r="K325" s="131" t="s">
        <v>1</v>
      </c>
      <c r="L325" s="32"/>
      <c r="M325" s="136" t="s">
        <v>1</v>
      </c>
      <c r="N325" s="137" t="s">
        <v>45</v>
      </c>
      <c r="P325" s="138">
        <f>O325*H325</f>
        <v>0</v>
      </c>
      <c r="Q325" s="138">
        <v>0</v>
      </c>
      <c r="R325" s="138">
        <f>Q325*H325</f>
        <v>0</v>
      </c>
      <c r="S325" s="138">
        <v>0</v>
      </c>
      <c r="T325" s="139">
        <f>S325*H325</f>
        <v>0</v>
      </c>
      <c r="AR325" s="140" t="s">
        <v>152</v>
      </c>
      <c r="AT325" s="140" t="s">
        <v>147</v>
      </c>
      <c r="AU325" s="140" t="s">
        <v>89</v>
      </c>
      <c r="AY325" s="17" t="s">
        <v>145</v>
      </c>
      <c r="BE325" s="141">
        <f>IF(N325="základní",J325,0)</f>
        <v>0</v>
      </c>
      <c r="BF325" s="141">
        <f>IF(N325="snížená",J325,0)</f>
        <v>0</v>
      </c>
      <c r="BG325" s="141">
        <f>IF(N325="zákl. přenesená",J325,0)</f>
        <v>0</v>
      </c>
      <c r="BH325" s="141">
        <f>IF(N325="sníž. přenesená",J325,0)</f>
        <v>0</v>
      </c>
      <c r="BI325" s="141">
        <f>IF(N325="nulová",J325,0)</f>
        <v>0</v>
      </c>
      <c r="BJ325" s="17" t="s">
        <v>85</v>
      </c>
      <c r="BK325" s="141">
        <f>ROUND(I325*H325,2)</f>
        <v>0</v>
      </c>
      <c r="BL325" s="17" t="s">
        <v>152</v>
      </c>
      <c r="BM325" s="140" t="s">
        <v>394</v>
      </c>
    </row>
    <row r="326" spans="2:65" s="1" customFormat="1" ht="24.2" customHeight="1">
      <c r="B326" s="128"/>
      <c r="C326" s="170" t="s">
        <v>395</v>
      </c>
      <c r="D326" s="170" t="s">
        <v>325</v>
      </c>
      <c r="E326" s="171" t="s">
        <v>396</v>
      </c>
      <c r="F326" s="172" t="s">
        <v>397</v>
      </c>
      <c r="G326" s="173" t="s">
        <v>199</v>
      </c>
      <c r="H326" s="174">
        <v>68.25</v>
      </c>
      <c r="I326" s="175"/>
      <c r="J326" s="176">
        <f>ROUND(I326*H326,2)</f>
        <v>0</v>
      </c>
      <c r="K326" s="172" t="s">
        <v>1</v>
      </c>
      <c r="L326" s="177"/>
      <c r="M326" s="178" t="s">
        <v>1</v>
      </c>
      <c r="N326" s="179" t="s">
        <v>45</v>
      </c>
      <c r="P326" s="138">
        <f>O326*H326</f>
        <v>0</v>
      </c>
      <c r="Q326" s="138">
        <v>0</v>
      </c>
      <c r="R326" s="138">
        <f>Q326*H326</f>
        <v>0</v>
      </c>
      <c r="S326" s="138">
        <v>0</v>
      </c>
      <c r="T326" s="139">
        <f>S326*H326</f>
        <v>0</v>
      </c>
      <c r="AR326" s="140" t="s">
        <v>187</v>
      </c>
      <c r="AT326" s="140" t="s">
        <v>325</v>
      </c>
      <c r="AU326" s="140" t="s">
        <v>89</v>
      </c>
      <c r="AY326" s="17" t="s">
        <v>145</v>
      </c>
      <c r="BE326" s="141">
        <f>IF(N326="základní",J326,0)</f>
        <v>0</v>
      </c>
      <c r="BF326" s="141">
        <f>IF(N326="snížená",J326,0)</f>
        <v>0</v>
      </c>
      <c r="BG326" s="141">
        <f>IF(N326="zákl. přenesená",J326,0)</f>
        <v>0</v>
      </c>
      <c r="BH326" s="141">
        <f>IF(N326="sníž. přenesená",J326,0)</f>
        <v>0</v>
      </c>
      <c r="BI326" s="141">
        <f>IF(N326="nulová",J326,0)</f>
        <v>0</v>
      </c>
      <c r="BJ326" s="17" t="s">
        <v>85</v>
      </c>
      <c r="BK326" s="141">
        <f>ROUND(I326*H326,2)</f>
        <v>0</v>
      </c>
      <c r="BL326" s="17" t="s">
        <v>152</v>
      </c>
      <c r="BM326" s="140" t="s">
        <v>398</v>
      </c>
    </row>
    <row r="327" spans="2:65" s="13" customFormat="1" ht="11.25">
      <c r="B327" s="149"/>
      <c r="D327" s="143" t="s">
        <v>154</v>
      </c>
      <c r="E327" s="150" t="s">
        <v>1</v>
      </c>
      <c r="F327" s="151" t="s">
        <v>399</v>
      </c>
      <c r="H327" s="152">
        <v>68.25</v>
      </c>
      <c r="I327" s="153"/>
      <c r="L327" s="149"/>
      <c r="M327" s="154"/>
      <c r="T327" s="155"/>
      <c r="AT327" s="150" t="s">
        <v>154</v>
      </c>
      <c r="AU327" s="150" t="s">
        <v>89</v>
      </c>
      <c r="AV327" s="13" t="s">
        <v>89</v>
      </c>
      <c r="AW327" s="13" t="s">
        <v>36</v>
      </c>
      <c r="AX327" s="13" t="s">
        <v>80</v>
      </c>
      <c r="AY327" s="150" t="s">
        <v>145</v>
      </c>
    </row>
    <row r="328" spans="2:65" s="14" customFormat="1" ht="11.25">
      <c r="B328" s="156"/>
      <c r="D328" s="143" t="s">
        <v>154</v>
      </c>
      <c r="E328" s="157" t="s">
        <v>1</v>
      </c>
      <c r="F328" s="158" t="s">
        <v>157</v>
      </c>
      <c r="H328" s="159">
        <v>68.25</v>
      </c>
      <c r="I328" s="160"/>
      <c r="L328" s="156"/>
      <c r="M328" s="161"/>
      <c r="T328" s="162"/>
      <c r="AT328" s="157" t="s">
        <v>154</v>
      </c>
      <c r="AU328" s="157" t="s">
        <v>89</v>
      </c>
      <c r="AV328" s="14" t="s">
        <v>152</v>
      </c>
      <c r="AW328" s="14" t="s">
        <v>36</v>
      </c>
      <c r="AX328" s="14" t="s">
        <v>85</v>
      </c>
      <c r="AY328" s="157" t="s">
        <v>145</v>
      </c>
    </row>
    <row r="329" spans="2:65" s="1" customFormat="1" ht="24.2" customHeight="1">
      <c r="B329" s="128"/>
      <c r="C329" s="129" t="s">
        <v>400</v>
      </c>
      <c r="D329" s="129" t="s">
        <v>147</v>
      </c>
      <c r="E329" s="130" t="s">
        <v>401</v>
      </c>
      <c r="F329" s="131" t="s">
        <v>402</v>
      </c>
      <c r="G329" s="132" t="s">
        <v>199</v>
      </c>
      <c r="H329" s="133">
        <v>195</v>
      </c>
      <c r="I329" s="134"/>
      <c r="J329" s="135">
        <f>ROUND(I329*H329,2)</f>
        <v>0</v>
      </c>
      <c r="K329" s="131" t="s">
        <v>1</v>
      </c>
      <c r="L329" s="32"/>
      <c r="M329" s="136" t="s">
        <v>1</v>
      </c>
      <c r="N329" s="137" t="s">
        <v>45</v>
      </c>
      <c r="P329" s="138">
        <f>O329*H329</f>
        <v>0</v>
      </c>
      <c r="Q329" s="138">
        <v>0</v>
      </c>
      <c r="R329" s="138">
        <f>Q329*H329</f>
        <v>0</v>
      </c>
      <c r="S329" s="138">
        <v>0</v>
      </c>
      <c r="T329" s="139">
        <f>S329*H329</f>
        <v>0</v>
      </c>
      <c r="AR329" s="140" t="s">
        <v>152</v>
      </c>
      <c r="AT329" s="140" t="s">
        <v>147</v>
      </c>
      <c r="AU329" s="140" t="s">
        <v>89</v>
      </c>
      <c r="AY329" s="17" t="s">
        <v>145</v>
      </c>
      <c r="BE329" s="141">
        <f>IF(N329="základní",J329,0)</f>
        <v>0</v>
      </c>
      <c r="BF329" s="141">
        <f>IF(N329="snížená",J329,0)</f>
        <v>0</v>
      </c>
      <c r="BG329" s="141">
        <f>IF(N329="zákl. přenesená",J329,0)</f>
        <v>0</v>
      </c>
      <c r="BH329" s="141">
        <f>IF(N329="sníž. přenesená",J329,0)</f>
        <v>0</v>
      </c>
      <c r="BI329" s="141">
        <f>IF(N329="nulová",J329,0)</f>
        <v>0</v>
      </c>
      <c r="BJ329" s="17" t="s">
        <v>85</v>
      </c>
      <c r="BK329" s="141">
        <f>ROUND(I329*H329,2)</f>
        <v>0</v>
      </c>
      <c r="BL329" s="17" t="s">
        <v>152</v>
      </c>
      <c r="BM329" s="140" t="s">
        <v>403</v>
      </c>
    </row>
    <row r="330" spans="2:65" s="13" customFormat="1" ht="11.25">
      <c r="B330" s="149"/>
      <c r="D330" s="143" t="s">
        <v>154</v>
      </c>
      <c r="E330" s="150" t="s">
        <v>1</v>
      </c>
      <c r="F330" s="151" t="s">
        <v>404</v>
      </c>
      <c r="H330" s="152">
        <v>195</v>
      </c>
      <c r="I330" s="153"/>
      <c r="L330" s="149"/>
      <c r="M330" s="154"/>
      <c r="T330" s="155"/>
      <c r="AT330" s="150" t="s">
        <v>154</v>
      </c>
      <c r="AU330" s="150" t="s">
        <v>89</v>
      </c>
      <c r="AV330" s="13" t="s">
        <v>89</v>
      </c>
      <c r="AW330" s="13" t="s">
        <v>36</v>
      </c>
      <c r="AX330" s="13" t="s">
        <v>80</v>
      </c>
      <c r="AY330" s="150" t="s">
        <v>145</v>
      </c>
    </row>
    <row r="331" spans="2:65" s="14" customFormat="1" ht="11.25">
      <c r="B331" s="156"/>
      <c r="D331" s="143" t="s">
        <v>154</v>
      </c>
      <c r="E331" s="157" t="s">
        <v>1</v>
      </c>
      <c r="F331" s="158" t="s">
        <v>157</v>
      </c>
      <c r="H331" s="159">
        <v>195</v>
      </c>
      <c r="I331" s="160"/>
      <c r="L331" s="156"/>
      <c r="M331" s="161"/>
      <c r="T331" s="162"/>
      <c r="AT331" s="157" t="s">
        <v>154</v>
      </c>
      <c r="AU331" s="157" t="s">
        <v>89</v>
      </c>
      <c r="AV331" s="14" t="s">
        <v>152</v>
      </c>
      <c r="AW331" s="14" t="s">
        <v>36</v>
      </c>
      <c r="AX331" s="14" t="s">
        <v>85</v>
      </c>
      <c r="AY331" s="157" t="s">
        <v>145</v>
      </c>
    </row>
    <row r="332" spans="2:65" s="1" customFormat="1" ht="16.5" customHeight="1">
      <c r="B332" s="128"/>
      <c r="C332" s="170" t="s">
        <v>405</v>
      </c>
      <c r="D332" s="170" t="s">
        <v>325</v>
      </c>
      <c r="E332" s="171" t="s">
        <v>406</v>
      </c>
      <c r="F332" s="172" t="s">
        <v>407</v>
      </c>
      <c r="G332" s="173" t="s">
        <v>199</v>
      </c>
      <c r="H332" s="174">
        <v>204.75</v>
      </c>
      <c r="I332" s="175"/>
      <c r="J332" s="176">
        <f>ROUND(I332*H332,2)</f>
        <v>0</v>
      </c>
      <c r="K332" s="172" t="s">
        <v>1</v>
      </c>
      <c r="L332" s="177"/>
      <c r="M332" s="178" t="s">
        <v>1</v>
      </c>
      <c r="N332" s="179" t="s">
        <v>45</v>
      </c>
      <c r="P332" s="138">
        <f>O332*H332</f>
        <v>0</v>
      </c>
      <c r="Q332" s="138">
        <v>0</v>
      </c>
      <c r="R332" s="138">
        <f>Q332*H332</f>
        <v>0</v>
      </c>
      <c r="S332" s="138">
        <v>0</v>
      </c>
      <c r="T332" s="139">
        <f>S332*H332</f>
        <v>0</v>
      </c>
      <c r="AR332" s="140" t="s">
        <v>187</v>
      </c>
      <c r="AT332" s="140" t="s">
        <v>325</v>
      </c>
      <c r="AU332" s="140" t="s">
        <v>89</v>
      </c>
      <c r="AY332" s="17" t="s">
        <v>145</v>
      </c>
      <c r="BE332" s="141">
        <f>IF(N332="základní",J332,0)</f>
        <v>0</v>
      </c>
      <c r="BF332" s="141">
        <f>IF(N332="snížená",J332,0)</f>
        <v>0</v>
      </c>
      <c r="BG332" s="141">
        <f>IF(N332="zákl. přenesená",J332,0)</f>
        <v>0</v>
      </c>
      <c r="BH332" s="141">
        <f>IF(N332="sníž. přenesená",J332,0)</f>
        <v>0</v>
      </c>
      <c r="BI332" s="141">
        <f>IF(N332="nulová",J332,0)</f>
        <v>0</v>
      </c>
      <c r="BJ332" s="17" t="s">
        <v>85</v>
      </c>
      <c r="BK332" s="141">
        <f>ROUND(I332*H332,2)</f>
        <v>0</v>
      </c>
      <c r="BL332" s="17" t="s">
        <v>152</v>
      </c>
      <c r="BM332" s="140" t="s">
        <v>408</v>
      </c>
    </row>
    <row r="333" spans="2:65" s="13" customFormat="1" ht="11.25">
      <c r="B333" s="149"/>
      <c r="D333" s="143" t="s">
        <v>154</v>
      </c>
      <c r="E333" s="150" t="s">
        <v>1</v>
      </c>
      <c r="F333" s="151" t="s">
        <v>409</v>
      </c>
      <c r="H333" s="152">
        <v>204.75</v>
      </c>
      <c r="I333" s="153"/>
      <c r="L333" s="149"/>
      <c r="M333" s="154"/>
      <c r="T333" s="155"/>
      <c r="AT333" s="150" t="s">
        <v>154</v>
      </c>
      <c r="AU333" s="150" t="s">
        <v>89</v>
      </c>
      <c r="AV333" s="13" t="s">
        <v>89</v>
      </c>
      <c r="AW333" s="13" t="s">
        <v>36</v>
      </c>
      <c r="AX333" s="13" t="s">
        <v>80</v>
      </c>
      <c r="AY333" s="150" t="s">
        <v>145</v>
      </c>
    </row>
    <row r="334" spans="2:65" s="14" customFormat="1" ht="11.25">
      <c r="B334" s="156"/>
      <c r="D334" s="143" t="s">
        <v>154</v>
      </c>
      <c r="E334" s="157" t="s">
        <v>1</v>
      </c>
      <c r="F334" s="158" t="s">
        <v>157</v>
      </c>
      <c r="H334" s="159">
        <v>204.75</v>
      </c>
      <c r="I334" s="160"/>
      <c r="L334" s="156"/>
      <c r="M334" s="161"/>
      <c r="T334" s="162"/>
      <c r="AT334" s="157" t="s">
        <v>154</v>
      </c>
      <c r="AU334" s="157" t="s">
        <v>89</v>
      </c>
      <c r="AV334" s="14" t="s">
        <v>152</v>
      </c>
      <c r="AW334" s="14" t="s">
        <v>36</v>
      </c>
      <c r="AX334" s="14" t="s">
        <v>85</v>
      </c>
      <c r="AY334" s="157" t="s">
        <v>145</v>
      </c>
    </row>
    <row r="335" spans="2:65" s="1" customFormat="1" ht="24.2" customHeight="1">
      <c r="B335" s="128"/>
      <c r="C335" s="129" t="s">
        <v>410</v>
      </c>
      <c r="D335" s="129" t="s">
        <v>147</v>
      </c>
      <c r="E335" s="130" t="s">
        <v>411</v>
      </c>
      <c r="F335" s="131" t="s">
        <v>412</v>
      </c>
      <c r="G335" s="132" t="s">
        <v>199</v>
      </c>
      <c r="H335" s="133">
        <v>195</v>
      </c>
      <c r="I335" s="134"/>
      <c r="J335" s="135">
        <f>ROUND(I335*H335,2)</f>
        <v>0</v>
      </c>
      <c r="K335" s="131" t="s">
        <v>1</v>
      </c>
      <c r="L335" s="32"/>
      <c r="M335" s="136" t="s">
        <v>1</v>
      </c>
      <c r="N335" s="137" t="s">
        <v>45</v>
      </c>
      <c r="P335" s="138">
        <f>O335*H335</f>
        <v>0</v>
      </c>
      <c r="Q335" s="138">
        <v>0</v>
      </c>
      <c r="R335" s="138">
        <f>Q335*H335</f>
        <v>0</v>
      </c>
      <c r="S335" s="138">
        <v>0</v>
      </c>
      <c r="T335" s="139">
        <f>S335*H335</f>
        <v>0</v>
      </c>
      <c r="AR335" s="140" t="s">
        <v>152</v>
      </c>
      <c r="AT335" s="140" t="s">
        <v>147</v>
      </c>
      <c r="AU335" s="140" t="s">
        <v>89</v>
      </c>
      <c r="AY335" s="17" t="s">
        <v>145</v>
      </c>
      <c r="BE335" s="141">
        <f>IF(N335="základní",J335,0)</f>
        <v>0</v>
      </c>
      <c r="BF335" s="141">
        <f>IF(N335="snížená",J335,0)</f>
        <v>0</v>
      </c>
      <c r="BG335" s="141">
        <f>IF(N335="zákl. přenesená",J335,0)</f>
        <v>0</v>
      </c>
      <c r="BH335" s="141">
        <f>IF(N335="sníž. přenesená",J335,0)</f>
        <v>0</v>
      </c>
      <c r="BI335" s="141">
        <f>IF(N335="nulová",J335,0)</f>
        <v>0</v>
      </c>
      <c r="BJ335" s="17" t="s">
        <v>85</v>
      </c>
      <c r="BK335" s="141">
        <f>ROUND(I335*H335,2)</f>
        <v>0</v>
      </c>
      <c r="BL335" s="17" t="s">
        <v>152</v>
      </c>
      <c r="BM335" s="140" t="s">
        <v>413</v>
      </c>
    </row>
    <row r="336" spans="2:65" s="1" customFormat="1" ht="24.2" customHeight="1">
      <c r="B336" s="128"/>
      <c r="C336" s="129" t="s">
        <v>414</v>
      </c>
      <c r="D336" s="129" t="s">
        <v>147</v>
      </c>
      <c r="E336" s="130" t="s">
        <v>415</v>
      </c>
      <c r="F336" s="131" t="s">
        <v>416</v>
      </c>
      <c r="G336" s="132" t="s">
        <v>150</v>
      </c>
      <c r="H336" s="133">
        <v>6</v>
      </c>
      <c r="I336" s="134"/>
      <c r="J336" s="135">
        <f>ROUND(I336*H336,2)</f>
        <v>0</v>
      </c>
      <c r="K336" s="131" t="s">
        <v>1</v>
      </c>
      <c r="L336" s="32"/>
      <c r="M336" s="136" t="s">
        <v>1</v>
      </c>
      <c r="N336" s="137" t="s">
        <v>45</v>
      </c>
      <c r="P336" s="138">
        <f>O336*H336</f>
        <v>0</v>
      </c>
      <c r="Q336" s="138">
        <v>0</v>
      </c>
      <c r="R336" s="138">
        <f>Q336*H336</f>
        <v>0</v>
      </c>
      <c r="S336" s="138">
        <v>0</v>
      </c>
      <c r="T336" s="139">
        <f>S336*H336</f>
        <v>0</v>
      </c>
      <c r="AR336" s="140" t="s">
        <v>152</v>
      </c>
      <c r="AT336" s="140" t="s">
        <v>147</v>
      </c>
      <c r="AU336" s="140" t="s">
        <v>89</v>
      </c>
      <c r="AY336" s="17" t="s">
        <v>145</v>
      </c>
      <c r="BE336" s="141">
        <f>IF(N336="základní",J336,0)</f>
        <v>0</v>
      </c>
      <c r="BF336" s="141">
        <f>IF(N336="snížená",J336,0)</f>
        <v>0</v>
      </c>
      <c r="BG336" s="141">
        <f>IF(N336="zákl. přenesená",J336,0)</f>
        <v>0</v>
      </c>
      <c r="BH336" s="141">
        <f>IF(N336="sníž. přenesená",J336,0)</f>
        <v>0</v>
      </c>
      <c r="BI336" s="141">
        <f>IF(N336="nulová",J336,0)</f>
        <v>0</v>
      </c>
      <c r="BJ336" s="17" t="s">
        <v>85</v>
      </c>
      <c r="BK336" s="141">
        <f>ROUND(I336*H336,2)</f>
        <v>0</v>
      </c>
      <c r="BL336" s="17" t="s">
        <v>152</v>
      </c>
      <c r="BM336" s="140" t="s">
        <v>417</v>
      </c>
    </row>
    <row r="337" spans="2:65" s="1" customFormat="1" ht="24.2" customHeight="1">
      <c r="B337" s="128"/>
      <c r="C337" s="129" t="s">
        <v>418</v>
      </c>
      <c r="D337" s="129" t="s">
        <v>147</v>
      </c>
      <c r="E337" s="130" t="s">
        <v>419</v>
      </c>
      <c r="F337" s="131" t="s">
        <v>420</v>
      </c>
      <c r="G337" s="132" t="s">
        <v>271</v>
      </c>
      <c r="H337" s="133">
        <v>1</v>
      </c>
      <c r="I337" s="134"/>
      <c r="J337" s="135">
        <f>ROUND(I337*H337,2)</f>
        <v>0</v>
      </c>
      <c r="K337" s="131" t="s">
        <v>1</v>
      </c>
      <c r="L337" s="32"/>
      <c r="M337" s="136" t="s">
        <v>1</v>
      </c>
      <c r="N337" s="137" t="s">
        <v>45</v>
      </c>
      <c r="P337" s="138">
        <f>O337*H337</f>
        <v>0</v>
      </c>
      <c r="Q337" s="138">
        <v>0</v>
      </c>
      <c r="R337" s="138">
        <f>Q337*H337</f>
        <v>0</v>
      </c>
      <c r="S337" s="138">
        <v>0</v>
      </c>
      <c r="T337" s="139">
        <f>S337*H337</f>
        <v>0</v>
      </c>
      <c r="AR337" s="140" t="s">
        <v>152</v>
      </c>
      <c r="AT337" s="140" t="s">
        <v>147</v>
      </c>
      <c r="AU337" s="140" t="s">
        <v>89</v>
      </c>
      <c r="AY337" s="17" t="s">
        <v>145</v>
      </c>
      <c r="BE337" s="141">
        <f>IF(N337="základní",J337,0)</f>
        <v>0</v>
      </c>
      <c r="BF337" s="141">
        <f>IF(N337="snížená",J337,0)</f>
        <v>0</v>
      </c>
      <c r="BG337" s="141">
        <f>IF(N337="zákl. přenesená",J337,0)</f>
        <v>0</v>
      </c>
      <c r="BH337" s="141">
        <f>IF(N337="sníž. přenesená",J337,0)</f>
        <v>0</v>
      </c>
      <c r="BI337" s="141">
        <f>IF(N337="nulová",J337,0)</f>
        <v>0</v>
      </c>
      <c r="BJ337" s="17" t="s">
        <v>85</v>
      </c>
      <c r="BK337" s="141">
        <f>ROUND(I337*H337,2)</f>
        <v>0</v>
      </c>
      <c r="BL337" s="17" t="s">
        <v>152</v>
      </c>
      <c r="BM337" s="140" t="s">
        <v>421</v>
      </c>
    </row>
    <row r="338" spans="2:65" s="1" customFormat="1" ht="21.75" customHeight="1">
      <c r="B338" s="128"/>
      <c r="C338" s="129" t="s">
        <v>422</v>
      </c>
      <c r="D338" s="129" t="s">
        <v>147</v>
      </c>
      <c r="E338" s="130" t="s">
        <v>423</v>
      </c>
      <c r="F338" s="131" t="s">
        <v>424</v>
      </c>
      <c r="G338" s="132" t="s">
        <v>183</v>
      </c>
      <c r="H338" s="133">
        <v>0.42</v>
      </c>
      <c r="I338" s="134"/>
      <c r="J338" s="135">
        <f>ROUND(I338*H338,2)</f>
        <v>0</v>
      </c>
      <c r="K338" s="131" t="s">
        <v>151</v>
      </c>
      <c r="L338" s="32"/>
      <c r="M338" s="136" t="s">
        <v>1</v>
      </c>
      <c r="N338" s="137" t="s">
        <v>45</v>
      </c>
      <c r="P338" s="138">
        <f>O338*H338</f>
        <v>0</v>
      </c>
      <c r="Q338" s="138">
        <v>0.26723000000000002</v>
      </c>
      <c r="R338" s="138">
        <f>Q338*H338</f>
        <v>0.11223660000000001</v>
      </c>
      <c r="S338" s="138">
        <v>0</v>
      </c>
      <c r="T338" s="139">
        <f>S338*H338</f>
        <v>0</v>
      </c>
      <c r="AR338" s="140" t="s">
        <v>152</v>
      </c>
      <c r="AT338" s="140" t="s">
        <v>147</v>
      </c>
      <c r="AU338" s="140" t="s">
        <v>89</v>
      </c>
      <c r="AY338" s="17" t="s">
        <v>145</v>
      </c>
      <c r="BE338" s="141">
        <f>IF(N338="základní",J338,0)</f>
        <v>0</v>
      </c>
      <c r="BF338" s="141">
        <f>IF(N338="snížená",J338,0)</f>
        <v>0</v>
      </c>
      <c r="BG338" s="141">
        <f>IF(N338="zákl. přenesená",J338,0)</f>
        <v>0</v>
      </c>
      <c r="BH338" s="141">
        <f>IF(N338="sníž. přenesená",J338,0)</f>
        <v>0</v>
      </c>
      <c r="BI338" s="141">
        <f>IF(N338="nulová",J338,0)</f>
        <v>0</v>
      </c>
      <c r="BJ338" s="17" t="s">
        <v>85</v>
      </c>
      <c r="BK338" s="141">
        <f>ROUND(I338*H338,2)</f>
        <v>0</v>
      </c>
      <c r="BL338" s="17" t="s">
        <v>152</v>
      </c>
      <c r="BM338" s="140" t="s">
        <v>425</v>
      </c>
    </row>
    <row r="339" spans="2:65" s="12" customFormat="1" ht="11.25">
      <c r="B339" s="142"/>
      <c r="D339" s="143" t="s">
        <v>154</v>
      </c>
      <c r="E339" s="144" t="s">
        <v>1</v>
      </c>
      <c r="F339" s="145" t="s">
        <v>426</v>
      </c>
      <c r="H339" s="144" t="s">
        <v>1</v>
      </c>
      <c r="I339" s="146"/>
      <c r="L339" s="142"/>
      <c r="M339" s="147"/>
      <c r="T339" s="148"/>
      <c r="AT339" s="144" t="s">
        <v>154</v>
      </c>
      <c r="AU339" s="144" t="s">
        <v>89</v>
      </c>
      <c r="AV339" s="12" t="s">
        <v>85</v>
      </c>
      <c r="AW339" s="12" t="s">
        <v>36</v>
      </c>
      <c r="AX339" s="12" t="s">
        <v>80</v>
      </c>
      <c r="AY339" s="144" t="s">
        <v>145</v>
      </c>
    </row>
    <row r="340" spans="2:65" s="12" customFormat="1" ht="11.25">
      <c r="B340" s="142"/>
      <c r="D340" s="143" t="s">
        <v>154</v>
      </c>
      <c r="E340" s="144" t="s">
        <v>1</v>
      </c>
      <c r="F340" s="145" t="s">
        <v>427</v>
      </c>
      <c r="H340" s="144" t="s">
        <v>1</v>
      </c>
      <c r="I340" s="146"/>
      <c r="L340" s="142"/>
      <c r="M340" s="147"/>
      <c r="T340" s="148"/>
      <c r="AT340" s="144" t="s">
        <v>154</v>
      </c>
      <c r="AU340" s="144" t="s">
        <v>89</v>
      </c>
      <c r="AV340" s="12" t="s">
        <v>85</v>
      </c>
      <c r="AW340" s="12" t="s">
        <v>36</v>
      </c>
      <c r="AX340" s="12" t="s">
        <v>80</v>
      </c>
      <c r="AY340" s="144" t="s">
        <v>145</v>
      </c>
    </row>
    <row r="341" spans="2:65" s="13" customFormat="1" ht="11.25">
      <c r="B341" s="149"/>
      <c r="D341" s="143" t="s">
        <v>154</v>
      </c>
      <c r="E341" s="150" t="s">
        <v>1</v>
      </c>
      <c r="F341" s="151" t="s">
        <v>428</v>
      </c>
      <c r="H341" s="152">
        <v>0.42</v>
      </c>
      <c r="I341" s="153"/>
      <c r="L341" s="149"/>
      <c r="M341" s="154"/>
      <c r="T341" s="155"/>
      <c r="AT341" s="150" t="s">
        <v>154</v>
      </c>
      <c r="AU341" s="150" t="s">
        <v>89</v>
      </c>
      <c r="AV341" s="13" t="s">
        <v>89</v>
      </c>
      <c r="AW341" s="13" t="s">
        <v>36</v>
      </c>
      <c r="AX341" s="13" t="s">
        <v>80</v>
      </c>
      <c r="AY341" s="150" t="s">
        <v>145</v>
      </c>
    </row>
    <row r="342" spans="2:65" s="14" customFormat="1" ht="11.25">
      <c r="B342" s="156"/>
      <c r="D342" s="143" t="s">
        <v>154</v>
      </c>
      <c r="E342" s="157" t="s">
        <v>1</v>
      </c>
      <c r="F342" s="158" t="s">
        <v>157</v>
      </c>
      <c r="H342" s="159">
        <v>0.42</v>
      </c>
      <c r="I342" s="160"/>
      <c r="L342" s="156"/>
      <c r="M342" s="161"/>
      <c r="T342" s="162"/>
      <c r="AT342" s="157" t="s">
        <v>154</v>
      </c>
      <c r="AU342" s="157" t="s">
        <v>89</v>
      </c>
      <c r="AV342" s="14" t="s">
        <v>152</v>
      </c>
      <c r="AW342" s="14" t="s">
        <v>36</v>
      </c>
      <c r="AX342" s="14" t="s">
        <v>85</v>
      </c>
      <c r="AY342" s="157" t="s">
        <v>145</v>
      </c>
    </row>
    <row r="343" spans="2:65" s="11" customFormat="1" ht="22.9" customHeight="1">
      <c r="B343" s="116"/>
      <c r="D343" s="117" t="s">
        <v>79</v>
      </c>
      <c r="E343" s="126" t="s">
        <v>152</v>
      </c>
      <c r="F343" s="126" t="s">
        <v>429</v>
      </c>
      <c r="I343" s="119"/>
      <c r="J343" s="127">
        <f>BK343</f>
        <v>0</v>
      </c>
      <c r="L343" s="116"/>
      <c r="M343" s="121"/>
      <c r="P343" s="122">
        <f>SUM(P344:P353)</f>
        <v>0</v>
      </c>
      <c r="R343" s="122">
        <f>SUM(R344:R353)</f>
        <v>0</v>
      </c>
      <c r="T343" s="123">
        <f>SUM(T344:T353)</f>
        <v>0</v>
      </c>
      <c r="AR343" s="117" t="s">
        <v>85</v>
      </c>
      <c r="AT343" s="124" t="s">
        <v>79</v>
      </c>
      <c r="AU343" s="124" t="s">
        <v>85</v>
      </c>
      <c r="AY343" s="117" t="s">
        <v>145</v>
      </c>
      <c r="BK343" s="125">
        <f>SUM(BK344:BK353)</f>
        <v>0</v>
      </c>
    </row>
    <row r="344" spans="2:65" s="1" customFormat="1" ht="16.5" customHeight="1">
      <c r="B344" s="128"/>
      <c r="C344" s="129" t="s">
        <v>430</v>
      </c>
      <c r="D344" s="129" t="s">
        <v>147</v>
      </c>
      <c r="E344" s="130" t="s">
        <v>431</v>
      </c>
      <c r="F344" s="131" t="s">
        <v>432</v>
      </c>
      <c r="G344" s="132" t="s">
        <v>190</v>
      </c>
      <c r="H344" s="133">
        <v>19.648</v>
      </c>
      <c r="I344" s="134"/>
      <c r="J344" s="135">
        <f>ROUND(I344*H344,2)</f>
        <v>0</v>
      </c>
      <c r="K344" s="131" t="s">
        <v>1</v>
      </c>
      <c r="L344" s="32"/>
      <c r="M344" s="136" t="s">
        <v>1</v>
      </c>
      <c r="N344" s="137" t="s">
        <v>45</v>
      </c>
      <c r="P344" s="138">
        <f>O344*H344</f>
        <v>0</v>
      </c>
      <c r="Q344" s="138">
        <v>0</v>
      </c>
      <c r="R344" s="138">
        <f>Q344*H344</f>
        <v>0</v>
      </c>
      <c r="S344" s="138">
        <v>0</v>
      </c>
      <c r="T344" s="139">
        <f>S344*H344</f>
        <v>0</v>
      </c>
      <c r="AR344" s="140" t="s">
        <v>152</v>
      </c>
      <c r="AT344" s="140" t="s">
        <v>147</v>
      </c>
      <c r="AU344" s="140" t="s">
        <v>89</v>
      </c>
      <c r="AY344" s="17" t="s">
        <v>145</v>
      </c>
      <c r="BE344" s="141">
        <f>IF(N344="základní",J344,0)</f>
        <v>0</v>
      </c>
      <c r="BF344" s="141">
        <f>IF(N344="snížená",J344,0)</f>
        <v>0</v>
      </c>
      <c r="BG344" s="141">
        <f>IF(N344="zákl. přenesená",J344,0)</f>
        <v>0</v>
      </c>
      <c r="BH344" s="141">
        <f>IF(N344="sníž. přenesená",J344,0)</f>
        <v>0</v>
      </c>
      <c r="BI344" s="141">
        <f>IF(N344="nulová",J344,0)</f>
        <v>0</v>
      </c>
      <c r="BJ344" s="17" t="s">
        <v>85</v>
      </c>
      <c r="BK344" s="141">
        <f>ROUND(I344*H344,2)</f>
        <v>0</v>
      </c>
      <c r="BL344" s="17" t="s">
        <v>152</v>
      </c>
      <c r="BM344" s="140" t="s">
        <v>400</v>
      </c>
    </row>
    <row r="345" spans="2:65" s="12" customFormat="1" ht="11.25">
      <c r="B345" s="142"/>
      <c r="D345" s="143" t="s">
        <v>154</v>
      </c>
      <c r="E345" s="144" t="s">
        <v>1</v>
      </c>
      <c r="F345" s="145" t="s">
        <v>433</v>
      </c>
      <c r="H345" s="144" t="s">
        <v>1</v>
      </c>
      <c r="I345" s="146"/>
      <c r="L345" s="142"/>
      <c r="M345" s="147"/>
      <c r="T345" s="148"/>
      <c r="AT345" s="144" t="s">
        <v>154</v>
      </c>
      <c r="AU345" s="144" t="s">
        <v>89</v>
      </c>
      <c r="AV345" s="12" t="s">
        <v>85</v>
      </c>
      <c r="AW345" s="12" t="s">
        <v>36</v>
      </c>
      <c r="AX345" s="12" t="s">
        <v>80</v>
      </c>
      <c r="AY345" s="144" t="s">
        <v>145</v>
      </c>
    </row>
    <row r="346" spans="2:65" s="12" customFormat="1" ht="11.25">
      <c r="B346" s="142"/>
      <c r="D346" s="143" t="s">
        <v>154</v>
      </c>
      <c r="E346" s="144" t="s">
        <v>1</v>
      </c>
      <c r="F346" s="145" t="s">
        <v>209</v>
      </c>
      <c r="H346" s="144" t="s">
        <v>1</v>
      </c>
      <c r="I346" s="146"/>
      <c r="L346" s="142"/>
      <c r="M346" s="147"/>
      <c r="T346" s="148"/>
      <c r="AT346" s="144" t="s">
        <v>154</v>
      </c>
      <c r="AU346" s="144" t="s">
        <v>89</v>
      </c>
      <c r="AV346" s="12" t="s">
        <v>85</v>
      </c>
      <c r="AW346" s="12" t="s">
        <v>36</v>
      </c>
      <c r="AX346" s="12" t="s">
        <v>80</v>
      </c>
      <c r="AY346" s="144" t="s">
        <v>145</v>
      </c>
    </row>
    <row r="347" spans="2:65" s="13" customFormat="1" ht="11.25">
      <c r="B347" s="149"/>
      <c r="D347" s="143" t="s">
        <v>154</v>
      </c>
      <c r="E347" s="150" t="s">
        <v>1</v>
      </c>
      <c r="F347" s="151" t="s">
        <v>434</v>
      </c>
      <c r="H347" s="152">
        <v>2.468</v>
      </c>
      <c r="I347" s="153"/>
      <c r="L347" s="149"/>
      <c r="M347" s="154"/>
      <c r="T347" s="155"/>
      <c r="AT347" s="150" t="s">
        <v>154</v>
      </c>
      <c r="AU347" s="150" t="s">
        <v>89</v>
      </c>
      <c r="AV347" s="13" t="s">
        <v>89</v>
      </c>
      <c r="AW347" s="13" t="s">
        <v>36</v>
      </c>
      <c r="AX347" s="13" t="s">
        <v>80</v>
      </c>
      <c r="AY347" s="150" t="s">
        <v>145</v>
      </c>
    </row>
    <row r="348" spans="2:65" s="12" customFormat="1" ht="11.25">
      <c r="B348" s="142"/>
      <c r="D348" s="143" t="s">
        <v>154</v>
      </c>
      <c r="E348" s="144" t="s">
        <v>1</v>
      </c>
      <c r="F348" s="145" t="s">
        <v>220</v>
      </c>
      <c r="H348" s="144" t="s">
        <v>1</v>
      </c>
      <c r="I348" s="146"/>
      <c r="L348" s="142"/>
      <c r="M348" s="147"/>
      <c r="T348" s="148"/>
      <c r="AT348" s="144" t="s">
        <v>154</v>
      </c>
      <c r="AU348" s="144" t="s">
        <v>89</v>
      </c>
      <c r="AV348" s="12" t="s">
        <v>85</v>
      </c>
      <c r="AW348" s="12" t="s">
        <v>36</v>
      </c>
      <c r="AX348" s="12" t="s">
        <v>80</v>
      </c>
      <c r="AY348" s="144" t="s">
        <v>145</v>
      </c>
    </row>
    <row r="349" spans="2:65" s="13" customFormat="1" ht="11.25">
      <c r="B349" s="149"/>
      <c r="D349" s="143" t="s">
        <v>154</v>
      </c>
      <c r="E349" s="150" t="s">
        <v>1</v>
      </c>
      <c r="F349" s="151" t="s">
        <v>435</v>
      </c>
      <c r="H349" s="152">
        <v>10.784000000000001</v>
      </c>
      <c r="I349" s="153"/>
      <c r="L349" s="149"/>
      <c r="M349" s="154"/>
      <c r="T349" s="155"/>
      <c r="AT349" s="150" t="s">
        <v>154</v>
      </c>
      <c r="AU349" s="150" t="s">
        <v>89</v>
      </c>
      <c r="AV349" s="13" t="s">
        <v>89</v>
      </c>
      <c r="AW349" s="13" t="s">
        <v>36</v>
      </c>
      <c r="AX349" s="13" t="s">
        <v>80</v>
      </c>
      <c r="AY349" s="150" t="s">
        <v>145</v>
      </c>
    </row>
    <row r="350" spans="2:65" s="12" customFormat="1" ht="11.25">
      <c r="B350" s="142"/>
      <c r="D350" s="143" t="s">
        <v>154</v>
      </c>
      <c r="E350" s="144" t="s">
        <v>1</v>
      </c>
      <c r="F350" s="145" t="s">
        <v>436</v>
      </c>
      <c r="H350" s="144" t="s">
        <v>1</v>
      </c>
      <c r="I350" s="146"/>
      <c r="L350" s="142"/>
      <c r="M350" s="147"/>
      <c r="T350" s="148"/>
      <c r="AT350" s="144" t="s">
        <v>154</v>
      </c>
      <c r="AU350" s="144" t="s">
        <v>89</v>
      </c>
      <c r="AV350" s="12" t="s">
        <v>85</v>
      </c>
      <c r="AW350" s="12" t="s">
        <v>36</v>
      </c>
      <c r="AX350" s="12" t="s">
        <v>80</v>
      </c>
      <c r="AY350" s="144" t="s">
        <v>145</v>
      </c>
    </row>
    <row r="351" spans="2:65" s="13" customFormat="1" ht="11.25">
      <c r="B351" s="149"/>
      <c r="D351" s="143" t="s">
        <v>154</v>
      </c>
      <c r="E351" s="150" t="s">
        <v>1</v>
      </c>
      <c r="F351" s="151" t="s">
        <v>437</v>
      </c>
      <c r="H351" s="152">
        <v>3.411</v>
      </c>
      <c r="I351" s="153"/>
      <c r="L351" s="149"/>
      <c r="M351" s="154"/>
      <c r="T351" s="155"/>
      <c r="AT351" s="150" t="s">
        <v>154</v>
      </c>
      <c r="AU351" s="150" t="s">
        <v>89</v>
      </c>
      <c r="AV351" s="13" t="s">
        <v>89</v>
      </c>
      <c r="AW351" s="13" t="s">
        <v>36</v>
      </c>
      <c r="AX351" s="13" t="s">
        <v>80</v>
      </c>
      <c r="AY351" s="150" t="s">
        <v>145</v>
      </c>
    </row>
    <row r="352" spans="2:65" s="13" customFormat="1" ht="11.25">
      <c r="B352" s="149"/>
      <c r="D352" s="143" t="s">
        <v>154</v>
      </c>
      <c r="E352" s="150" t="s">
        <v>1</v>
      </c>
      <c r="F352" s="151" t="s">
        <v>438</v>
      </c>
      <c r="H352" s="152">
        <v>2.9849999999999999</v>
      </c>
      <c r="I352" s="153"/>
      <c r="L352" s="149"/>
      <c r="M352" s="154"/>
      <c r="T352" s="155"/>
      <c r="AT352" s="150" t="s">
        <v>154</v>
      </c>
      <c r="AU352" s="150" t="s">
        <v>89</v>
      </c>
      <c r="AV352" s="13" t="s">
        <v>89</v>
      </c>
      <c r="AW352" s="13" t="s">
        <v>36</v>
      </c>
      <c r="AX352" s="13" t="s">
        <v>80</v>
      </c>
      <c r="AY352" s="150" t="s">
        <v>145</v>
      </c>
    </row>
    <row r="353" spans="2:65" s="14" customFormat="1" ht="11.25">
      <c r="B353" s="156"/>
      <c r="D353" s="143" t="s">
        <v>154</v>
      </c>
      <c r="E353" s="157" t="s">
        <v>1</v>
      </c>
      <c r="F353" s="158" t="s">
        <v>157</v>
      </c>
      <c r="H353" s="159">
        <v>19.648</v>
      </c>
      <c r="I353" s="160"/>
      <c r="L353" s="156"/>
      <c r="M353" s="161"/>
      <c r="T353" s="162"/>
      <c r="AT353" s="157" t="s">
        <v>154</v>
      </c>
      <c r="AU353" s="157" t="s">
        <v>89</v>
      </c>
      <c r="AV353" s="14" t="s">
        <v>152</v>
      </c>
      <c r="AW353" s="14" t="s">
        <v>36</v>
      </c>
      <c r="AX353" s="14" t="s">
        <v>85</v>
      </c>
      <c r="AY353" s="157" t="s">
        <v>145</v>
      </c>
    </row>
    <row r="354" spans="2:65" s="11" customFormat="1" ht="22.9" customHeight="1">
      <c r="B354" s="116"/>
      <c r="D354" s="117" t="s">
        <v>79</v>
      </c>
      <c r="E354" s="126" t="s">
        <v>156</v>
      </c>
      <c r="F354" s="126" t="s">
        <v>439</v>
      </c>
      <c r="I354" s="119"/>
      <c r="J354" s="127">
        <f>BK354</f>
        <v>0</v>
      </c>
      <c r="L354" s="116"/>
      <c r="M354" s="121"/>
      <c r="P354" s="122">
        <f>SUM(P355:P361)</f>
        <v>0</v>
      </c>
      <c r="R354" s="122">
        <f>SUM(R355:R361)</f>
        <v>8.2431999999999999</v>
      </c>
      <c r="T354" s="123">
        <f>SUM(T355:T361)</f>
        <v>0</v>
      </c>
      <c r="AR354" s="117" t="s">
        <v>85</v>
      </c>
      <c r="AT354" s="124" t="s">
        <v>79</v>
      </c>
      <c r="AU354" s="124" t="s">
        <v>85</v>
      </c>
      <c r="AY354" s="117" t="s">
        <v>145</v>
      </c>
      <c r="BK354" s="125">
        <f>SUM(BK355:BK361)</f>
        <v>0</v>
      </c>
    </row>
    <row r="355" spans="2:65" s="1" customFormat="1" ht="24.2" customHeight="1">
      <c r="B355" s="128"/>
      <c r="C355" s="129" t="s">
        <v>440</v>
      </c>
      <c r="D355" s="129" t="s">
        <v>147</v>
      </c>
      <c r="E355" s="130" t="s">
        <v>441</v>
      </c>
      <c r="F355" s="131" t="s">
        <v>442</v>
      </c>
      <c r="G355" s="132" t="s">
        <v>183</v>
      </c>
      <c r="H355" s="133">
        <v>5.6</v>
      </c>
      <c r="I355" s="134"/>
      <c r="J355" s="135">
        <f>ROUND(I355*H355,2)</f>
        <v>0</v>
      </c>
      <c r="K355" s="131" t="s">
        <v>1</v>
      </c>
      <c r="L355" s="32"/>
      <c r="M355" s="136" t="s">
        <v>1</v>
      </c>
      <c r="N355" s="137" t="s">
        <v>45</v>
      </c>
      <c r="P355" s="138">
        <f>O355*H355</f>
        <v>0</v>
      </c>
      <c r="Q355" s="138">
        <v>0</v>
      </c>
      <c r="R355" s="138">
        <f>Q355*H355</f>
        <v>0</v>
      </c>
      <c r="S355" s="138">
        <v>0</v>
      </c>
      <c r="T355" s="139">
        <f>S355*H355</f>
        <v>0</v>
      </c>
      <c r="AR355" s="140" t="s">
        <v>152</v>
      </c>
      <c r="AT355" s="140" t="s">
        <v>147</v>
      </c>
      <c r="AU355" s="140" t="s">
        <v>89</v>
      </c>
      <c r="AY355" s="17" t="s">
        <v>145</v>
      </c>
      <c r="BE355" s="141">
        <f>IF(N355="základní",J355,0)</f>
        <v>0</v>
      </c>
      <c r="BF355" s="141">
        <f>IF(N355="snížená",J355,0)</f>
        <v>0</v>
      </c>
      <c r="BG355" s="141">
        <f>IF(N355="zákl. přenesená",J355,0)</f>
        <v>0</v>
      </c>
      <c r="BH355" s="141">
        <f>IF(N355="sníž. přenesená",J355,0)</f>
        <v>0</v>
      </c>
      <c r="BI355" s="141">
        <f>IF(N355="nulová",J355,0)</f>
        <v>0</v>
      </c>
      <c r="BJ355" s="17" t="s">
        <v>85</v>
      </c>
      <c r="BK355" s="141">
        <f>ROUND(I355*H355,2)</f>
        <v>0</v>
      </c>
      <c r="BL355" s="17" t="s">
        <v>152</v>
      </c>
      <c r="BM355" s="140" t="s">
        <v>443</v>
      </c>
    </row>
    <row r="356" spans="2:65" s="13" customFormat="1" ht="11.25">
      <c r="B356" s="149"/>
      <c r="D356" s="143" t="s">
        <v>154</v>
      </c>
      <c r="E356" s="150" t="s">
        <v>1</v>
      </c>
      <c r="F356" s="151" t="s">
        <v>444</v>
      </c>
      <c r="H356" s="152">
        <v>5.6</v>
      </c>
      <c r="I356" s="153"/>
      <c r="L356" s="149"/>
      <c r="M356" s="154"/>
      <c r="T356" s="155"/>
      <c r="AT356" s="150" t="s">
        <v>154</v>
      </c>
      <c r="AU356" s="150" t="s">
        <v>89</v>
      </c>
      <c r="AV356" s="13" t="s">
        <v>89</v>
      </c>
      <c r="AW356" s="13" t="s">
        <v>36</v>
      </c>
      <c r="AX356" s="13" t="s">
        <v>80</v>
      </c>
      <c r="AY356" s="150" t="s">
        <v>145</v>
      </c>
    </row>
    <row r="357" spans="2:65" s="14" customFormat="1" ht="11.25">
      <c r="B357" s="156"/>
      <c r="D357" s="143" t="s">
        <v>154</v>
      </c>
      <c r="E357" s="157" t="s">
        <v>1</v>
      </c>
      <c r="F357" s="158" t="s">
        <v>157</v>
      </c>
      <c r="H357" s="159">
        <v>5.6</v>
      </c>
      <c r="I357" s="160"/>
      <c r="L357" s="156"/>
      <c r="M357" s="161"/>
      <c r="T357" s="162"/>
      <c r="AT357" s="157" t="s">
        <v>154</v>
      </c>
      <c r="AU357" s="157" t="s">
        <v>89</v>
      </c>
      <c r="AV357" s="14" t="s">
        <v>152</v>
      </c>
      <c r="AW357" s="14" t="s">
        <v>36</v>
      </c>
      <c r="AX357" s="14" t="s">
        <v>85</v>
      </c>
      <c r="AY357" s="157" t="s">
        <v>145</v>
      </c>
    </row>
    <row r="358" spans="2:65" s="1" customFormat="1" ht="16.5" customHeight="1">
      <c r="B358" s="128"/>
      <c r="C358" s="170" t="s">
        <v>445</v>
      </c>
      <c r="D358" s="170" t="s">
        <v>325</v>
      </c>
      <c r="E358" s="171" t="s">
        <v>446</v>
      </c>
      <c r="F358" s="172" t="s">
        <v>447</v>
      </c>
      <c r="G358" s="173" t="s">
        <v>448</v>
      </c>
      <c r="H358" s="174">
        <v>3.5</v>
      </c>
      <c r="I358" s="175"/>
      <c r="J358" s="176">
        <f>ROUND(I358*H358,2)</f>
        <v>0</v>
      </c>
      <c r="K358" s="172" t="s">
        <v>1</v>
      </c>
      <c r="L358" s="177"/>
      <c r="M358" s="178" t="s">
        <v>1</v>
      </c>
      <c r="N358" s="179" t="s">
        <v>45</v>
      </c>
      <c r="P358" s="138">
        <f>O358*H358</f>
        <v>0</v>
      </c>
      <c r="Q358" s="138">
        <v>1</v>
      </c>
      <c r="R358" s="138">
        <f>Q358*H358</f>
        <v>3.5</v>
      </c>
      <c r="S358" s="138">
        <v>0</v>
      </c>
      <c r="T358" s="139">
        <f>S358*H358</f>
        <v>0</v>
      </c>
      <c r="AR358" s="140" t="s">
        <v>187</v>
      </c>
      <c r="AT358" s="140" t="s">
        <v>325</v>
      </c>
      <c r="AU358" s="140" t="s">
        <v>89</v>
      </c>
      <c r="AY358" s="17" t="s">
        <v>145</v>
      </c>
      <c r="BE358" s="141">
        <f>IF(N358="základní",J358,0)</f>
        <v>0</v>
      </c>
      <c r="BF358" s="141">
        <f>IF(N358="snížená",J358,0)</f>
        <v>0</v>
      </c>
      <c r="BG358" s="141">
        <f>IF(N358="zákl. přenesená",J358,0)</f>
        <v>0</v>
      </c>
      <c r="BH358" s="141">
        <f>IF(N358="sníž. přenesená",J358,0)</f>
        <v>0</v>
      </c>
      <c r="BI358" s="141">
        <f>IF(N358="nulová",J358,0)</f>
        <v>0</v>
      </c>
      <c r="BJ358" s="17" t="s">
        <v>85</v>
      </c>
      <c r="BK358" s="141">
        <f>ROUND(I358*H358,2)</f>
        <v>0</v>
      </c>
      <c r="BL358" s="17" t="s">
        <v>152</v>
      </c>
      <c r="BM358" s="140" t="s">
        <v>449</v>
      </c>
    </row>
    <row r="359" spans="2:65" s="13" customFormat="1" ht="11.25">
      <c r="B359" s="149"/>
      <c r="D359" s="143" t="s">
        <v>154</v>
      </c>
      <c r="F359" s="151" t="s">
        <v>450</v>
      </c>
      <c r="H359" s="152">
        <v>3.5</v>
      </c>
      <c r="I359" s="153"/>
      <c r="L359" s="149"/>
      <c r="M359" s="154"/>
      <c r="T359" s="155"/>
      <c r="AT359" s="150" t="s">
        <v>154</v>
      </c>
      <c r="AU359" s="150" t="s">
        <v>89</v>
      </c>
      <c r="AV359" s="13" t="s">
        <v>89</v>
      </c>
      <c r="AW359" s="13" t="s">
        <v>3</v>
      </c>
      <c r="AX359" s="13" t="s">
        <v>85</v>
      </c>
      <c r="AY359" s="150" t="s">
        <v>145</v>
      </c>
    </row>
    <row r="360" spans="2:65" s="1" customFormat="1" ht="24.2" customHeight="1">
      <c r="B360" s="128"/>
      <c r="C360" s="170" t="s">
        <v>451</v>
      </c>
      <c r="D360" s="170" t="s">
        <v>325</v>
      </c>
      <c r="E360" s="171" t="s">
        <v>452</v>
      </c>
      <c r="F360" s="172" t="s">
        <v>453</v>
      </c>
      <c r="G360" s="173" t="s">
        <v>183</v>
      </c>
      <c r="H360" s="174">
        <v>6.16</v>
      </c>
      <c r="I360" s="175"/>
      <c r="J360" s="176">
        <f>ROUND(I360*H360,2)</f>
        <v>0</v>
      </c>
      <c r="K360" s="172" t="s">
        <v>1</v>
      </c>
      <c r="L360" s="177"/>
      <c r="M360" s="178" t="s">
        <v>1</v>
      </c>
      <c r="N360" s="179" t="s">
        <v>45</v>
      </c>
      <c r="P360" s="138">
        <f>O360*H360</f>
        <v>0</v>
      </c>
      <c r="Q360" s="138">
        <v>0.77</v>
      </c>
      <c r="R360" s="138">
        <f>Q360*H360</f>
        <v>4.7431999999999999</v>
      </c>
      <c r="S360" s="138">
        <v>0</v>
      </c>
      <c r="T360" s="139">
        <f>S360*H360</f>
        <v>0</v>
      </c>
      <c r="AR360" s="140" t="s">
        <v>187</v>
      </c>
      <c r="AT360" s="140" t="s">
        <v>325</v>
      </c>
      <c r="AU360" s="140" t="s">
        <v>89</v>
      </c>
      <c r="AY360" s="17" t="s">
        <v>145</v>
      </c>
      <c r="BE360" s="141">
        <f>IF(N360="základní",J360,0)</f>
        <v>0</v>
      </c>
      <c r="BF360" s="141">
        <f>IF(N360="snížená",J360,0)</f>
        <v>0</v>
      </c>
      <c r="BG360" s="141">
        <f>IF(N360="zákl. přenesená",J360,0)</f>
        <v>0</v>
      </c>
      <c r="BH360" s="141">
        <f>IF(N360="sníž. přenesená",J360,0)</f>
        <v>0</v>
      </c>
      <c r="BI360" s="141">
        <f>IF(N360="nulová",J360,0)</f>
        <v>0</v>
      </c>
      <c r="BJ360" s="17" t="s">
        <v>85</v>
      </c>
      <c r="BK360" s="141">
        <f>ROUND(I360*H360,2)</f>
        <v>0</v>
      </c>
      <c r="BL360" s="17" t="s">
        <v>152</v>
      </c>
      <c r="BM360" s="140" t="s">
        <v>454</v>
      </c>
    </row>
    <row r="361" spans="2:65" s="13" customFormat="1" ht="11.25">
      <c r="B361" s="149"/>
      <c r="D361" s="143" t="s">
        <v>154</v>
      </c>
      <c r="F361" s="151" t="s">
        <v>455</v>
      </c>
      <c r="H361" s="152">
        <v>6.16</v>
      </c>
      <c r="I361" s="153"/>
      <c r="L361" s="149"/>
      <c r="M361" s="154"/>
      <c r="T361" s="155"/>
      <c r="AT361" s="150" t="s">
        <v>154</v>
      </c>
      <c r="AU361" s="150" t="s">
        <v>89</v>
      </c>
      <c r="AV361" s="13" t="s">
        <v>89</v>
      </c>
      <c r="AW361" s="13" t="s">
        <v>3</v>
      </c>
      <c r="AX361" s="13" t="s">
        <v>85</v>
      </c>
      <c r="AY361" s="150" t="s">
        <v>145</v>
      </c>
    </row>
    <row r="362" spans="2:65" s="11" customFormat="1" ht="22.9" customHeight="1">
      <c r="B362" s="116"/>
      <c r="D362" s="117" t="s">
        <v>79</v>
      </c>
      <c r="E362" s="126" t="s">
        <v>176</v>
      </c>
      <c r="F362" s="126" t="s">
        <v>456</v>
      </c>
      <c r="I362" s="119"/>
      <c r="J362" s="127">
        <f>BK362</f>
        <v>0</v>
      </c>
      <c r="L362" s="116"/>
      <c r="M362" s="121"/>
      <c r="P362" s="122">
        <f>SUM(P363:P435)</f>
        <v>0</v>
      </c>
      <c r="R362" s="122">
        <f>SUM(R363:R435)</f>
        <v>10.08012456</v>
      </c>
      <c r="T362" s="123">
        <f>SUM(T363:T435)</f>
        <v>2.2343999999999999E-4</v>
      </c>
      <c r="AR362" s="117" t="s">
        <v>85</v>
      </c>
      <c r="AT362" s="124" t="s">
        <v>79</v>
      </c>
      <c r="AU362" s="124" t="s">
        <v>85</v>
      </c>
      <c r="AY362" s="117" t="s">
        <v>145</v>
      </c>
      <c r="BK362" s="125">
        <f>SUM(BK363:BK435)</f>
        <v>0</v>
      </c>
    </row>
    <row r="363" spans="2:65" s="1" customFormat="1" ht="24.2" customHeight="1">
      <c r="B363" s="128"/>
      <c r="C363" s="129" t="s">
        <v>457</v>
      </c>
      <c r="D363" s="129" t="s">
        <v>147</v>
      </c>
      <c r="E363" s="130" t="s">
        <v>458</v>
      </c>
      <c r="F363" s="131" t="s">
        <v>459</v>
      </c>
      <c r="G363" s="132" t="s">
        <v>183</v>
      </c>
      <c r="H363" s="133">
        <v>2.4</v>
      </c>
      <c r="I363" s="134"/>
      <c r="J363" s="135">
        <f>ROUND(I363*H363,2)</f>
        <v>0</v>
      </c>
      <c r="K363" s="131" t="s">
        <v>151</v>
      </c>
      <c r="L363" s="32"/>
      <c r="M363" s="136" t="s">
        <v>1</v>
      </c>
      <c r="N363" s="137" t="s">
        <v>45</v>
      </c>
      <c r="P363" s="138">
        <f>O363*H363</f>
        <v>0</v>
      </c>
      <c r="Q363" s="138">
        <v>2.5999999999999998E-4</v>
      </c>
      <c r="R363" s="138">
        <f>Q363*H363</f>
        <v>6.2399999999999988E-4</v>
      </c>
      <c r="S363" s="138">
        <v>0</v>
      </c>
      <c r="T363" s="139">
        <f>S363*H363</f>
        <v>0</v>
      </c>
      <c r="AR363" s="140" t="s">
        <v>152</v>
      </c>
      <c r="AT363" s="140" t="s">
        <v>147</v>
      </c>
      <c r="AU363" s="140" t="s">
        <v>89</v>
      </c>
      <c r="AY363" s="17" t="s">
        <v>145</v>
      </c>
      <c r="BE363" s="141">
        <f>IF(N363="základní",J363,0)</f>
        <v>0</v>
      </c>
      <c r="BF363" s="141">
        <f>IF(N363="snížená",J363,0)</f>
        <v>0</v>
      </c>
      <c r="BG363" s="141">
        <f>IF(N363="zákl. přenesená",J363,0)</f>
        <v>0</v>
      </c>
      <c r="BH363" s="141">
        <f>IF(N363="sníž. přenesená",J363,0)</f>
        <v>0</v>
      </c>
      <c r="BI363" s="141">
        <f>IF(N363="nulová",J363,0)</f>
        <v>0</v>
      </c>
      <c r="BJ363" s="17" t="s">
        <v>85</v>
      </c>
      <c r="BK363" s="141">
        <f>ROUND(I363*H363,2)</f>
        <v>0</v>
      </c>
      <c r="BL363" s="17" t="s">
        <v>152</v>
      </c>
      <c r="BM363" s="140" t="s">
        <v>460</v>
      </c>
    </row>
    <row r="364" spans="2:65" s="12" customFormat="1" ht="11.25">
      <c r="B364" s="142"/>
      <c r="D364" s="143" t="s">
        <v>154</v>
      </c>
      <c r="E364" s="144" t="s">
        <v>1</v>
      </c>
      <c r="F364" s="145" t="s">
        <v>461</v>
      </c>
      <c r="H364" s="144" t="s">
        <v>1</v>
      </c>
      <c r="I364" s="146"/>
      <c r="L364" s="142"/>
      <c r="M364" s="147"/>
      <c r="T364" s="148"/>
      <c r="AT364" s="144" t="s">
        <v>154</v>
      </c>
      <c r="AU364" s="144" t="s">
        <v>89</v>
      </c>
      <c r="AV364" s="12" t="s">
        <v>85</v>
      </c>
      <c r="AW364" s="12" t="s">
        <v>36</v>
      </c>
      <c r="AX364" s="12" t="s">
        <v>80</v>
      </c>
      <c r="AY364" s="144" t="s">
        <v>145</v>
      </c>
    </row>
    <row r="365" spans="2:65" s="13" customFormat="1" ht="11.25">
      <c r="B365" s="149"/>
      <c r="D365" s="143" t="s">
        <v>154</v>
      </c>
      <c r="E365" s="150" t="s">
        <v>1</v>
      </c>
      <c r="F365" s="151" t="s">
        <v>462</v>
      </c>
      <c r="H365" s="152">
        <v>2.4</v>
      </c>
      <c r="I365" s="153"/>
      <c r="L365" s="149"/>
      <c r="M365" s="154"/>
      <c r="T365" s="155"/>
      <c r="AT365" s="150" t="s">
        <v>154</v>
      </c>
      <c r="AU365" s="150" t="s">
        <v>89</v>
      </c>
      <c r="AV365" s="13" t="s">
        <v>89</v>
      </c>
      <c r="AW365" s="13" t="s">
        <v>36</v>
      </c>
      <c r="AX365" s="13" t="s">
        <v>80</v>
      </c>
      <c r="AY365" s="150" t="s">
        <v>145</v>
      </c>
    </row>
    <row r="366" spans="2:65" s="14" customFormat="1" ht="11.25">
      <c r="B366" s="156"/>
      <c r="D366" s="143" t="s">
        <v>154</v>
      </c>
      <c r="E366" s="157" t="s">
        <v>1</v>
      </c>
      <c r="F366" s="158" t="s">
        <v>157</v>
      </c>
      <c r="H366" s="159">
        <v>2.4</v>
      </c>
      <c r="I366" s="160"/>
      <c r="L366" s="156"/>
      <c r="M366" s="161"/>
      <c r="T366" s="162"/>
      <c r="AT366" s="157" t="s">
        <v>154</v>
      </c>
      <c r="AU366" s="157" t="s">
        <v>89</v>
      </c>
      <c r="AV366" s="14" t="s">
        <v>152</v>
      </c>
      <c r="AW366" s="14" t="s">
        <v>36</v>
      </c>
      <c r="AX366" s="14" t="s">
        <v>85</v>
      </c>
      <c r="AY366" s="157" t="s">
        <v>145</v>
      </c>
    </row>
    <row r="367" spans="2:65" s="1" customFormat="1" ht="21.75" customHeight="1">
      <c r="B367" s="128"/>
      <c r="C367" s="129" t="s">
        <v>463</v>
      </c>
      <c r="D367" s="129" t="s">
        <v>147</v>
      </c>
      <c r="E367" s="130" t="s">
        <v>464</v>
      </c>
      <c r="F367" s="131" t="s">
        <v>465</v>
      </c>
      <c r="G367" s="132" t="s">
        <v>183</v>
      </c>
      <c r="H367" s="133">
        <v>1.2</v>
      </c>
      <c r="I367" s="134"/>
      <c r="J367" s="135">
        <f>ROUND(I367*H367,2)</f>
        <v>0</v>
      </c>
      <c r="K367" s="131" t="s">
        <v>151</v>
      </c>
      <c r="L367" s="32"/>
      <c r="M367" s="136" t="s">
        <v>1</v>
      </c>
      <c r="N367" s="137" t="s">
        <v>45</v>
      </c>
      <c r="P367" s="138">
        <f>O367*H367</f>
        <v>0</v>
      </c>
      <c r="Q367" s="138">
        <v>4.3800000000000002E-3</v>
      </c>
      <c r="R367" s="138">
        <f>Q367*H367</f>
        <v>5.2560000000000003E-3</v>
      </c>
      <c r="S367" s="138">
        <v>0</v>
      </c>
      <c r="T367" s="139">
        <f>S367*H367</f>
        <v>0</v>
      </c>
      <c r="AR367" s="140" t="s">
        <v>152</v>
      </c>
      <c r="AT367" s="140" t="s">
        <v>147</v>
      </c>
      <c r="AU367" s="140" t="s">
        <v>89</v>
      </c>
      <c r="AY367" s="17" t="s">
        <v>145</v>
      </c>
      <c r="BE367" s="141">
        <f>IF(N367="základní",J367,0)</f>
        <v>0</v>
      </c>
      <c r="BF367" s="141">
        <f>IF(N367="snížená",J367,0)</f>
        <v>0</v>
      </c>
      <c r="BG367" s="141">
        <f>IF(N367="zákl. přenesená",J367,0)</f>
        <v>0</v>
      </c>
      <c r="BH367" s="141">
        <f>IF(N367="sníž. přenesená",J367,0)</f>
        <v>0</v>
      </c>
      <c r="BI367" s="141">
        <f>IF(N367="nulová",J367,0)</f>
        <v>0</v>
      </c>
      <c r="BJ367" s="17" t="s">
        <v>85</v>
      </c>
      <c r="BK367" s="141">
        <f>ROUND(I367*H367,2)</f>
        <v>0</v>
      </c>
      <c r="BL367" s="17" t="s">
        <v>152</v>
      </c>
      <c r="BM367" s="140" t="s">
        <v>466</v>
      </c>
    </row>
    <row r="368" spans="2:65" s="12" customFormat="1" ht="11.25">
      <c r="B368" s="142"/>
      <c r="D368" s="143" t="s">
        <v>154</v>
      </c>
      <c r="E368" s="144" t="s">
        <v>1</v>
      </c>
      <c r="F368" s="145" t="s">
        <v>461</v>
      </c>
      <c r="H368" s="144" t="s">
        <v>1</v>
      </c>
      <c r="I368" s="146"/>
      <c r="L368" s="142"/>
      <c r="M368" s="147"/>
      <c r="T368" s="148"/>
      <c r="AT368" s="144" t="s">
        <v>154</v>
      </c>
      <c r="AU368" s="144" t="s">
        <v>89</v>
      </c>
      <c r="AV368" s="12" t="s">
        <v>85</v>
      </c>
      <c r="AW368" s="12" t="s">
        <v>36</v>
      </c>
      <c r="AX368" s="12" t="s">
        <v>80</v>
      </c>
      <c r="AY368" s="144" t="s">
        <v>145</v>
      </c>
    </row>
    <row r="369" spans="2:65" s="13" customFormat="1" ht="11.25">
      <c r="B369" s="149"/>
      <c r="D369" s="143" t="s">
        <v>154</v>
      </c>
      <c r="E369" s="150" t="s">
        <v>1</v>
      </c>
      <c r="F369" s="151" t="s">
        <v>467</v>
      </c>
      <c r="H369" s="152">
        <v>1.2</v>
      </c>
      <c r="I369" s="153"/>
      <c r="L369" s="149"/>
      <c r="M369" s="154"/>
      <c r="T369" s="155"/>
      <c r="AT369" s="150" t="s">
        <v>154</v>
      </c>
      <c r="AU369" s="150" t="s">
        <v>89</v>
      </c>
      <c r="AV369" s="13" t="s">
        <v>89</v>
      </c>
      <c r="AW369" s="13" t="s">
        <v>36</v>
      </c>
      <c r="AX369" s="13" t="s">
        <v>80</v>
      </c>
      <c r="AY369" s="150" t="s">
        <v>145</v>
      </c>
    </row>
    <row r="370" spans="2:65" s="14" customFormat="1" ht="11.25">
      <c r="B370" s="156"/>
      <c r="D370" s="143" t="s">
        <v>154</v>
      </c>
      <c r="E370" s="157" t="s">
        <v>1</v>
      </c>
      <c r="F370" s="158" t="s">
        <v>157</v>
      </c>
      <c r="H370" s="159">
        <v>1.2</v>
      </c>
      <c r="I370" s="160"/>
      <c r="L370" s="156"/>
      <c r="M370" s="161"/>
      <c r="T370" s="162"/>
      <c r="AT370" s="157" t="s">
        <v>154</v>
      </c>
      <c r="AU370" s="157" t="s">
        <v>89</v>
      </c>
      <c r="AV370" s="14" t="s">
        <v>152</v>
      </c>
      <c r="AW370" s="14" t="s">
        <v>36</v>
      </c>
      <c r="AX370" s="14" t="s">
        <v>85</v>
      </c>
      <c r="AY370" s="157" t="s">
        <v>145</v>
      </c>
    </row>
    <row r="371" spans="2:65" s="1" customFormat="1" ht="24.2" customHeight="1">
      <c r="B371" s="128"/>
      <c r="C371" s="129" t="s">
        <v>468</v>
      </c>
      <c r="D371" s="129" t="s">
        <v>147</v>
      </c>
      <c r="E371" s="130" t="s">
        <v>469</v>
      </c>
      <c r="F371" s="131" t="s">
        <v>470</v>
      </c>
      <c r="G371" s="132" t="s">
        <v>183</v>
      </c>
      <c r="H371" s="133">
        <v>1.2</v>
      </c>
      <c r="I371" s="134"/>
      <c r="J371" s="135">
        <f>ROUND(I371*H371,2)</f>
        <v>0</v>
      </c>
      <c r="K371" s="131" t="s">
        <v>151</v>
      </c>
      <c r="L371" s="32"/>
      <c r="M371" s="136" t="s">
        <v>1</v>
      </c>
      <c r="N371" s="137" t="s">
        <v>45</v>
      </c>
      <c r="P371" s="138">
        <f>O371*H371</f>
        <v>0</v>
      </c>
      <c r="Q371" s="138">
        <v>3.0000000000000001E-3</v>
      </c>
      <c r="R371" s="138">
        <f>Q371*H371</f>
        <v>3.5999999999999999E-3</v>
      </c>
      <c r="S371" s="138">
        <v>0</v>
      </c>
      <c r="T371" s="139">
        <f>S371*H371</f>
        <v>0</v>
      </c>
      <c r="AR371" s="140" t="s">
        <v>152</v>
      </c>
      <c r="AT371" s="140" t="s">
        <v>147</v>
      </c>
      <c r="AU371" s="140" t="s">
        <v>89</v>
      </c>
      <c r="AY371" s="17" t="s">
        <v>145</v>
      </c>
      <c r="BE371" s="141">
        <f>IF(N371="základní",J371,0)</f>
        <v>0</v>
      </c>
      <c r="BF371" s="141">
        <f>IF(N371="snížená",J371,0)</f>
        <v>0</v>
      </c>
      <c r="BG371" s="141">
        <f>IF(N371="zákl. přenesená",J371,0)</f>
        <v>0</v>
      </c>
      <c r="BH371" s="141">
        <f>IF(N371="sníž. přenesená",J371,0)</f>
        <v>0</v>
      </c>
      <c r="BI371" s="141">
        <f>IF(N371="nulová",J371,0)</f>
        <v>0</v>
      </c>
      <c r="BJ371" s="17" t="s">
        <v>85</v>
      </c>
      <c r="BK371" s="141">
        <f>ROUND(I371*H371,2)</f>
        <v>0</v>
      </c>
      <c r="BL371" s="17" t="s">
        <v>152</v>
      </c>
      <c r="BM371" s="140" t="s">
        <v>471</v>
      </c>
    </row>
    <row r="372" spans="2:65" s="1" customFormat="1" ht="24.2" customHeight="1">
      <c r="B372" s="128"/>
      <c r="C372" s="129" t="s">
        <v>472</v>
      </c>
      <c r="D372" s="129" t="s">
        <v>147</v>
      </c>
      <c r="E372" s="130" t="s">
        <v>473</v>
      </c>
      <c r="F372" s="131" t="s">
        <v>474</v>
      </c>
      <c r="G372" s="132" t="s">
        <v>183</v>
      </c>
      <c r="H372" s="133">
        <v>9.0459999999999994</v>
      </c>
      <c r="I372" s="134"/>
      <c r="J372" s="135">
        <f>ROUND(I372*H372,2)</f>
        <v>0</v>
      </c>
      <c r="K372" s="131" t="s">
        <v>151</v>
      </c>
      <c r="L372" s="32"/>
      <c r="M372" s="136" t="s">
        <v>1</v>
      </c>
      <c r="N372" s="137" t="s">
        <v>45</v>
      </c>
      <c r="P372" s="138">
        <f>O372*H372</f>
        <v>0</v>
      </c>
      <c r="Q372" s="138">
        <v>7.3499999999999998E-3</v>
      </c>
      <c r="R372" s="138">
        <f>Q372*H372</f>
        <v>6.6488099999999994E-2</v>
      </c>
      <c r="S372" s="138">
        <v>0</v>
      </c>
      <c r="T372" s="139">
        <f>S372*H372</f>
        <v>0</v>
      </c>
      <c r="AR372" s="140" t="s">
        <v>152</v>
      </c>
      <c r="AT372" s="140" t="s">
        <v>147</v>
      </c>
      <c r="AU372" s="140" t="s">
        <v>89</v>
      </c>
      <c r="AY372" s="17" t="s">
        <v>145</v>
      </c>
      <c r="BE372" s="141">
        <f>IF(N372="základní",J372,0)</f>
        <v>0</v>
      </c>
      <c r="BF372" s="141">
        <f>IF(N372="snížená",J372,0)</f>
        <v>0</v>
      </c>
      <c r="BG372" s="141">
        <f>IF(N372="zákl. přenesená",J372,0)</f>
        <v>0</v>
      </c>
      <c r="BH372" s="141">
        <f>IF(N372="sníž. přenesená",J372,0)</f>
        <v>0</v>
      </c>
      <c r="BI372" s="141">
        <f>IF(N372="nulová",J372,0)</f>
        <v>0</v>
      </c>
      <c r="BJ372" s="17" t="s">
        <v>85</v>
      </c>
      <c r="BK372" s="141">
        <f>ROUND(I372*H372,2)</f>
        <v>0</v>
      </c>
      <c r="BL372" s="17" t="s">
        <v>152</v>
      </c>
      <c r="BM372" s="140" t="s">
        <v>475</v>
      </c>
    </row>
    <row r="373" spans="2:65" s="12" customFormat="1" ht="11.25">
      <c r="B373" s="142"/>
      <c r="D373" s="143" t="s">
        <v>154</v>
      </c>
      <c r="E373" s="144" t="s">
        <v>1</v>
      </c>
      <c r="F373" s="145" t="s">
        <v>476</v>
      </c>
      <c r="H373" s="144" t="s">
        <v>1</v>
      </c>
      <c r="I373" s="146"/>
      <c r="L373" s="142"/>
      <c r="M373" s="147"/>
      <c r="T373" s="148"/>
      <c r="AT373" s="144" t="s">
        <v>154</v>
      </c>
      <c r="AU373" s="144" t="s">
        <v>89</v>
      </c>
      <c r="AV373" s="12" t="s">
        <v>85</v>
      </c>
      <c r="AW373" s="12" t="s">
        <v>36</v>
      </c>
      <c r="AX373" s="12" t="s">
        <v>80</v>
      </c>
      <c r="AY373" s="144" t="s">
        <v>145</v>
      </c>
    </row>
    <row r="374" spans="2:65" s="13" customFormat="1" ht="11.25">
      <c r="B374" s="149"/>
      <c r="D374" s="143" t="s">
        <v>154</v>
      </c>
      <c r="E374" s="150" t="s">
        <v>1</v>
      </c>
      <c r="F374" s="151" t="s">
        <v>477</v>
      </c>
      <c r="H374" s="152">
        <v>9.0459999999999994</v>
      </c>
      <c r="I374" s="153"/>
      <c r="L374" s="149"/>
      <c r="M374" s="154"/>
      <c r="T374" s="155"/>
      <c r="AT374" s="150" t="s">
        <v>154</v>
      </c>
      <c r="AU374" s="150" t="s">
        <v>89</v>
      </c>
      <c r="AV374" s="13" t="s">
        <v>89</v>
      </c>
      <c r="AW374" s="13" t="s">
        <v>36</v>
      </c>
      <c r="AX374" s="13" t="s">
        <v>80</v>
      </c>
      <c r="AY374" s="150" t="s">
        <v>145</v>
      </c>
    </row>
    <row r="375" spans="2:65" s="14" customFormat="1" ht="11.25">
      <c r="B375" s="156"/>
      <c r="D375" s="143" t="s">
        <v>154</v>
      </c>
      <c r="E375" s="157" t="s">
        <v>1</v>
      </c>
      <c r="F375" s="158" t="s">
        <v>157</v>
      </c>
      <c r="H375" s="159">
        <v>9.0459999999999994</v>
      </c>
      <c r="I375" s="160"/>
      <c r="L375" s="156"/>
      <c r="M375" s="161"/>
      <c r="T375" s="162"/>
      <c r="AT375" s="157" t="s">
        <v>154</v>
      </c>
      <c r="AU375" s="157" t="s">
        <v>89</v>
      </c>
      <c r="AV375" s="14" t="s">
        <v>152</v>
      </c>
      <c r="AW375" s="14" t="s">
        <v>36</v>
      </c>
      <c r="AX375" s="14" t="s">
        <v>85</v>
      </c>
      <c r="AY375" s="157" t="s">
        <v>145</v>
      </c>
    </row>
    <row r="376" spans="2:65" s="1" customFormat="1" ht="24.2" customHeight="1">
      <c r="B376" s="128"/>
      <c r="C376" s="129" t="s">
        <v>478</v>
      </c>
      <c r="D376" s="129" t="s">
        <v>147</v>
      </c>
      <c r="E376" s="130" t="s">
        <v>479</v>
      </c>
      <c r="F376" s="131" t="s">
        <v>480</v>
      </c>
      <c r="G376" s="132" t="s">
        <v>183</v>
      </c>
      <c r="H376" s="133">
        <v>18.091999999999999</v>
      </c>
      <c r="I376" s="134"/>
      <c r="J376" s="135">
        <f>ROUND(I376*H376,2)</f>
        <v>0</v>
      </c>
      <c r="K376" s="131" t="s">
        <v>151</v>
      </c>
      <c r="L376" s="32"/>
      <c r="M376" s="136" t="s">
        <v>1</v>
      </c>
      <c r="N376" s="137" t="s">
        <v>45</v>
      </c>
      <c r="P376" s="138">
        <f>O376*H376</f>
        <v>0</v>
      </c>
      <c r="Q376" s="138">
        <v>2.5999999999999998E-4</v>
      </c>
      <c r="R376" s="138">
        <f>Q376*H376</f>
        <v>4.7039199999999995E-3</v>
      </c>
      <c r="S376" s="138">
        <v>0</v>
      </c>
      <c r="T376" s="139">
        <f>S376*H376</f>
        <v>0</v>
      </c>
      <c r="AR376" s="140" t="s">
        <v>152</v>
      </c>
      <c r="AT376" s="140" t="s">
        <v>147</v>
      </c>
      <c r="AU376" s="140" t="s">
        <v>89</v>
      </c>
      <c r="AY376" s="17" t="s">
        <v>145</v>
      </c>
      <c r="BE376" s="141">
        <f>IF(N376="základní",J376,0)</f>
        <v>0</v>
      </c>
      <c r="BF376" s="141">
        <f>IF(N376="snížená",J376,0)</f>
        <v>0</v>
      </c>
      <c r="BG376" s="141">
        <f>IF(N376="zákl. přenesená",J376,0)</f>
        <v>0</v>
      </c>
      <c r="BH376" s="141">
        <f>IF(N376="sníž. přenesená",J376,0)</f>
        <v>0</v>
      </c>
      <c r="BI376" s="141">
        <f>IF(N376="nulová",J376,0)</f>
        <v>0</v>
      </c>
      <c r="BJ376" s="17" t="s">
        <v>85</v>
      </c>
      <c r="BK376" s="141">
        <f>ROUND(I376*H376,2)</f>
        <v>0</v>
      </c>
      <c r="BL376" s="17" t="s">
        <v>152</v>
      </c>
      <c r="BM376" s="140" t="s">
        <v>481</v>
      </c>
    </row>
    <row r="377" spans="2:65" s="12" customFormat="1" ht="11.25">
      <c r="B377" s="142"/>
      <c r="D377" s="143" t="s">
        <v>154</v>
      </c>
      <c r="E377" s="144" t="s">
        <v>1</v>
      </c>
      <c r="F377" s="145" t="s">
        <v>476</v>
      </c>
      <c r="H377" s="144" t="s">
        <v>1</v>
      </c>
      <c r="I377" s="146"/>
      <c r="L377" s="142"/>
      <c r="M377" s="147"/>
      <c r="T377" s="148"/>
      <c r="AT377" s="144" t="s">
        <v>154</v>
      </c>
      <c r="AU377" s="144" t="s">
        <v>89</v>
      </c>
      <c r="AV377" s="12" t="s">
        <v>85</v>
      </c>
      <c r="AW377" s="12" t="s">
        <v>36</v>
      </c>
      <c r="AX377" s="12" t="s">
        <v>80</v>
      </c>
      <c r="AY377" s="144" t="s">
        <v>145</v>
      </c>
    </row>
    <row r="378" spans="2:65" s="12" customFormat="1" ht="11.25">
      <c r="B378" s="142"/>
      <c r="D378" s="143" t="s">
        <v>154</v>
      </c>
      <c r="E378" s="144" t="s">
        <v>1</v>
      </c>
      <c r="F378" s="145" t="s">
        <v>482</v>
      </c>
      <c r="H378" s="144" t="s">
        <v>1</v>
      </c>
      <c r="I378" s="146"/>
      <c r="L378" s="142"/>
      <c r="M378" s="147"/>
      <c r="T378" s="148"/>
      <c r="AT378" s="144" t="s">
        <v>154</v>
      </c>
      <c r="AU378" s="144" t="s">
        <v>89</v>
      </c>
      <c r="AV378" s="12" t="s">
        <v>85</v>
      </c>
      <c r="AW378" s="12" t="s">
        <v>36</v>
      </c>
      <c r="AX378" s="12" t="s">
        <v>80</v>
      </c>
      <c r="AY378" s="144" t="s">
        <v>145</v>
      </c>
    </row>
    <row r="379" spans="2:65" s="13" customFormat="1" ht="11.25">
      <c r="B379" s="149"/>
      <c r="D379" s="143" t="s">
        <v>154</v>
      </c>
      <c r="E379" s="150" t="s">
        <v>1</v>
      </c>
      <c r="F379" s="151" t="s">
        <v>483</v>
      </c>
      <c r="H379" s="152">
        <v>18.091999999999999</v>
      </c>
      <c r="I379" s="153"/>
      <c r="L379" s="149"/>
      <c r="M379" s="154"/>
      <c r="T379" s="155"/>
      <c r="AT379" s="150" t="s">
        <v>154</v>
      </c>
      <c r="AU379" s="150" t="s">
        <v>89</v>
      </c>
      <c r="AV379" s="13" t="s">
        <v>89</v>
      </c>
      <c r="AW379" s="13" t="s">
        <v>36</v>
      </c>
      <c r="AX379" s="13" t="s">
        <v>80</v>
      </c>
      <c r="AY379" s="150" t="s">
        <v>145</v>
      </c>
    </row>
    <row r="380" spans="2:65" s="14" customFormat="1" ht="11.25">
      <c r="B380" s="156"/>
      <c r="D380" s="143" t="s">
        <v>154</v>
      </c>
      <c r="E380" s="157" t="s">
        <v>1</v>
      </c>
      <c r="F380" s="158" t="s">
        <v>157</v>
      </c>
      <c r="H380" s="159">
        <v>18.091999999999999</v>
      </c>
      <c r="I380" s="160"/>
      <c r="L380" s="156"/>
      <c r="M380" s="161"/>
      <c r="T380" s="162"/>
      <c r="AT380" s="157" t="s">
        <v>154</v>
      </c>
      <c r="AU380" s="157" t="s">
        <v>89</v>
      </c>
      <c r="AV380" s="14" t="s">
        <v>152</v>
      </c>
      <c r="AW380" s="14" t="s">
        <v>36</v>
      </c>
      <c r="AX380" s="14" t="s">
        <v>85</v>
      </c>
      <c r="AY380" s="157" t="s">
        <v>145</v>
      </c>
    </row>
    <row r="381" spans="2:65" s="1" customFormat="1" ht="24.2" customHeight="1">
      <c r="B381" s="128"/>
      <c r="C381" s="129" t="s">
        <v>484</v>
      </c>
      <c r="D381" s="129" t="s">
        <v>147</v>
      </c>
      <c r="E381" s="130" t="s">
        <v>485</v>
      </c>
      <c r="F381" s="131" t="s">
        <v>486</v>
      </c>
      <c r="G381" s="132" t="s">
        <v>183</v>
      </c>
      <c r="H381" s="133">
        <v>7.64</v>
      </c>
      <c r="I381" s="134"/>
      <c r="J381" s="135">
        <f>ROUND(I381*H381,2)</f>
        <v>0</v>
      </c>
      <c r="K381" s="131" t="s">
        <v>151</v>
      </c>
      <c r="L381" s="32"/>
      <c r="M381" s="136" t="s">
        <v>1</v>
      </c>
      <c r="N381" s="137" t="s">
        <v>45</v>
      </c>
      <c r="P381" s="138">
        <f>O381*H381</f>
        <v>0</v>
      </c>
      <c r="Q381" s="138">
        <v>1.54E-2</v>
      </c>
      <c r="R381" s="138">
        <f>Q381*H381</f>
        <v>0.117656</v>
      </c>
      <c r="S381" s="138">
        <v>0</v>
      </c>
      <c r="T381" s="139">
        <f>S381*H381</f>
        <v>0</v>
      </c>
      <c r="AR381" s="140" t="s">
        <v>152</v>
      </c>
      <c r="AT381" s="140" t="s">
        <v>147</v>
      </c>
      <c r="AU381" s="140" t="s">
        <v>89</v>
      </c>
      <c r="AY381" s="17" t="s">
        <v>145</v>
      </c>
      <c r="BE381" s="141">
        <f>IF(N381="základní",J381,0)</f>
        <v>0</v>
      </c>
      <c r="BF381" s="141">
        <f>IF(N381="snížená",J381,0)</f>
        <v>0</v>
      </c>
      <c r="BG381" s="141">
        <f>IF(N381="zákl. přenesená",J381,0)</f>
        <v>0</v>
      </c>
      <c r="BH381" s="141">
        <f>IF(N381="sníž. přenesená",J381,0)</f>
        <v>0</v>
      </c>
      <c r="BI381" s="141">
        <f>IF(N381="nulová",J381,0)</f>
        <v>0</v>
      </c>
      <c r="BJ381" s="17" t="s">
        <v>85</v>
      </c>
      <c r="BK381" s="141">
        <f>ROUND(I381*H381,2)</f>
        <v>0</v>
      </c>
      <c r="BL381" s="17" t="s">
        <v>152</v>
      </c>
      <c r="BM381" s="140" t="s">
        <v>487</v>
      </c>
    </row>
    <row r="382" spans="2:65" s="12" customFormat="1" ht="11.25">
      <c r="B382" s="142"/>
      <c r="D382" s="143" t="s">
        <v>154</v>
      </c>
      <c r="E382" s="144" t="s">
        <v>1</v>
      </c>
      <c r="F382" s="145" t="s">
        <v>488</v>
      </c>
      <c r="H382" s="144" t="s">
        <v>1</v>
      </c>
      <c r="I382" s="146"/>
      <c r="L382" s="142"/>
      <c r="M382" s="147"/>
      <c r="T382" s="148"/>
      <c r="AT382" s="144" t="s">
        <v>154</v>
      </c>
      <c r="AU382" s="144" t="s">
        <v>89</v>
      </c>
      <c r="AV382" s="12" t="s">
        <v>85</v>
      </c>
      <c r="AW382" s="12" t="s">
        <v>36</v>
      </c>
      <c r="AX382" s="12" t="s">
        <v>80</v>
      </c>
      <c r="AY382" s="144" t="s">
        <v>145</v>
      </c>
    </row>
    <row r="383" spans="2:65" s="13" customFormat="1" ht="11.25">
      <c r="B383" s="149"/>
      <c r="D383" s="143" t="s">
        <v>154</v>
      </c>
      <c r="E383" s="150" t="s">
        <v>1</v>
      </c>
      <c r="F383" s="151" t="s">
        <v>489</v>
      </c>
      <c r="H383" s="152">
        <v>8.8000000000000007</v>
      </c>
      <c r="I383" s="153"/>
      <c r="L383" s="149"/>
      <c r="M383" s="154"/>
      <c r="T383" s="155"/>
      <c r="AT383" s="150" t="s">
        <v>154</v>
      </c>
      <c r="AU383" s="150" t="s">
        <v>89</v>
      </c>
      <c r="AV383" s="13" t="s">
        <v>89</v>
      </c>
      <c r="AW383" s="13" t="s">
        <v>36</v>
      </c>
      <c r="AX383" s="13" t="s">
        <v>80</v>
      </c>
      <c r="AY383" s="150" t="s">
        <v>145</v>
      </c>
    </row>
    <row r="384" spans="2:65" s="13" customFormat="1" ht="11.25">
      <c r="B384" s="149"/>
      <c r="D384" s="143" t="s">
        <v>154</v>
      </c>
      <c r="E384" s="150" t="s">
        <v>1</v>
      </c>
      <c r="F384" s="151" t="s">
        <v>490</v>
      </c>
      <c r="H384" s="152">
        <v>-1.8</v>
      </c>
      <c r="I384" s="153"/>
      <c r="L384" s="149"/>
      <c r="M384" s="154"/>
      <c r="T384" s="155"/>
      <c r="AT384" s="150" t="s">
        <v>154</v>
      </c>
      <c r="AU384" s="150" t="s">
        <v>89</v>
      </c>
      <c r="AV384" s="13" t="s">
        <v>89</v>
      </c>
      <c r="AW384" s="13" t="s">
        <v>36</v>
      </c>
      <c r="AX384" s="13" t="s">
        <v>80</v>
      </c>
      <c r="AY384" s="150" t="s">
        <v>145</v>
      </c>
    </row>
    <row r="385" spans="2:65" s="13" customFormat="1" ht="11.25">
      <c r="B385" s="149"/>
      <c r="D385" s="143" t="s">
        <v>154</v>
      </c>
      <c r="E385" s="150" t="s">
        <v>1</v>
      </c>
      <c r="F385" s="151" t="s">
        <v>491</v>
      </c>
      <c r="H385" s="152">
        <v>0.64</v>
      </c>
      <c r="I385" s="153"/>
      <c r="L385" s="149"/>
      <c r="M385" s="154"/>
      <c r="T385" s="155"/>
      <c r="AT385" s="150" t="s">
        <v>154</v>
      </c>
      <c r="AU385" s="150" t="s">
        <v>89</v>
      </c>
      <c r="AV385" s="13" t="s">
        <v>89</v>
      </c>
      <c r="AW385" s="13" t="s">
        <v>36</v>
      </c>
      <c r="AX385" s="13" t="s">
        <v>80</v>
      </c>
      <c r="AY385" s="150" t="s">
        <v>145</v>
      </c>
    </row>
    <row r="386" spans="2:65" s="14" customFormat="1" ht="11.25">
      <c r="B386" s="156"/>
      <c r="D386" s="143" t="s">
        <v>154</v>
      </c>
      <c r="E386" s="157" t="s">
        <v>1</v>
      </c>
      <c r="F386" s="158" t="s">
        <v>157</v>
      </c>
      <c r="H386" s="159">
        <v>7.64</v>
      </c>
      <c r="I386" s="160"/>
      <c r="L386" s="156"/>
      <c r="M386" s="161"/>
      <c r="T386" s="162"/>
      <c r="AT386" s="157" t="s">
        <v>154</v>
      </c>
      <c r="AU386" s="157" t="s">
        <v>89</v>
      </c>
      <c r="AV386" s="14" t="s">
        <v>152</v>
      </c>
      <c r="AW386" s="14" t="s">
        <v>36</v>
      </c>
      <c r="AX386" s="14" t="s">
        <v>85</v>
      </c>
      <c r="AY386" s="157" t="s">
        <v>145</v>
      </c>
    </row>
    <row r="387" spans="2:65" s="1" customFormat="1" ht="24.2" customHeight="1">
      <c r="B387" s="128"/>
      <c r="C387" s="129" t="s">
        <v>492</v>
      </c>
      <c r="D387" s="129" t="s">
        <v>147</v>
      </c>
      <c r="E387" s="130" t="s">
        <v>493</v>
      </c>
      <c r="F387" s="131" t="s">
        <v>494</v>
      </c>
      <c r="G387" s="132" t="s">
        <v>183</v>
      </c>
      <c r="H387" s="133">
        <v>1.4059999999999999</v>
      </c>
      <c r="I387" s="134"/>
      <c r="J387" s="135">
        <f>ROUND(I387*H387,2)</f>
        <v>0</v>
      </c>
      <c r="K387" s="131" t="s">
        <v>151</v>
      </c>
      <c r="L387" s="32"/>
      <c r="M387" s="136" t="s">
        <v>1</v>
      </c>
      <c r="N387" s="137" t="s">
        <v>45</v>
      </c>
      <c r="P387" s="138">
        <f>O387*H387</f>
        <v>0</v>
      </c>
      <c r="Q387" s="138">
        <v>1.8380000000000001E-2</v>
      </c>
      <c r="R387" s="138">
        <f>Q387*H387</f>
        <v>2.5842279999999999E-2</v>
      </c>
      <c r="S387" s="138">
        <v>0</v>
      </c>
      <c r="T387" s="139">
        <f>S387*H387</f>
        <v>0</v>
      </c>
      <c r="AR387" s="140" t="s">
        <v>152</v>
      </c>
      <c r="AT387" s="140" t="s">
        <v>147</v>
      </c>
      <c r="AU387" s="140" t="s">
        <v>89</v>
      </c>
      <c r="AY387" s="17" t="s">
        <v>145</v>
      </c>
      <c r="BE387" s="141">
        <f>IF(N387="základní",J387,0)</f>
        <v>0</v>
      </c>
      <c r="BF387" s="141">
        <f>IF(N387="snížená",J387,0)</f>
        <v>0</v>
      </c>
      <c r="BG387" s="141">
        <f>IF(N387="zákl. přenesená",J387,0)</f>
        <v>0</v>
      </c>
      <c r="BH387" s="141">
        <f>IF(N387="sníž. přenesená",J387,0)</f>
        <v>0</v>
      </c>
      <c r="BI387" s="141">
        <f>IF(N387="nulová",J387,0)</f>
        <v>0</v>
      </c>
      <c r="BJ387" s="17" t="s">
        <v>85</v>
      </c>
      <c r="BK387" s="141">
        <f>ROUND(I387*H387,2)</f>
        <v>0</v>
      </c>
      <c r="BL387" s="17" t="s">
        <v>152</v>
      </c>
      <c r="BM387" s="140" t="s">
        <v>495</v>
      </c>
    </row>
    <row r="388" spans="2:65" s="12" customFormat="1" ht="11.25">
      <c r="B388" s="142"/>
      <c r="D388" s="143" t="s">
        <v>154</v>
      </c>
      <c r="E388" s="144" t="s">
        <v>1</v>
      </c>
      <c r="F388" s="145" t="s">
        <v>496</v>
      </c>
      <c r="H388" s="144" t="s">
        <v>1</v>
      </c>
      <c r="I388" s="146"/>
      <c r="L388" s="142"/>
      <c r="M388" s="147"/>
      <c r="T388" s="148"/>
      <c r="AT388" s="144" t="s">
        <v>154</v>
      </c>
      <c r="AU388" s="144" t="s">
        <v>89</v>
      </c>
      <c r="AV388" s="12" t="s">
        <v>85</v>
      </c>
      <c r="AW388" s="12" t="s">
        <v>36</v>
      </c>
      <c r="AX388" s="12" t="s">
        <v>80</v>
      </c>
      <c r="AY388" s="144" t="s">
        <v>145</v>
      </c>
    </row>
    <row r="389" spans="2:65" s="13" customFormat="1" ht="11.25">
      <c r="B389" s="149"/>
      <c r="D389" s="143" t="s">
        <v>154</v>
      </c>
      <c r="E389" s="150" t="s">
        <v>1</v>
      </c>
      <c r="F389" s="151" t="s">
        <v>497</v>
      </c>
      <c r="H389" s="152">
        <v>1.4059999999999999</v>
      </c>
      <c r="I389" s="153"/>
      <c r="L389" s="149"/>
      <c r="M389" s="154"/>
      <c r="T389" s="155"/>
      <c r="AT389" s="150" t="s">
        <v>154</v>
      </c>
      <c r="AU389" s="150" t="s">
        <v>89</v>
      </c>
      <c r="AV389" s="13" t="s">
        <v>89</v>
      </c>
      <c r="AW389" s="13" t="s">
        <v>36</v>
      </c>
      <c r="AX389" s="13" t="s">
        <v>80</v>
      </c>
      <c r="AY389" s="150" t="s">
        <v>145</v>
      </c>
    </row>
    <row r="390" spans="2:65" s="14" customFormat="1" ht="11.25">
      <c r="B390" s="156"/>
      <c r="D390" s="143" t="s">
        <v>154</v>
      </c>
      <c r="E390" s="157" t="s">
        <v>1</v>
      </c>
      <c r="F390" s="158" t="s">
        <v>157</v>
      </c>
      <c r="H390" s="159">
        <v>1.4059999999999999</v>
      </c>
      <c r="I390" s="160"/>
      <c r="L390" s="156"/>
      <c r="M390" s="161"/>
      <c r="T390" s="162"/>
      <c r="AT390" s="157" t="s">
        <v>154</v>
      </c>
      <c r="AU390" s="157" t="s">
        <v>89</v>
      </c>
      <c r="AV390" s="14" t="s">
        <v>152</v>
      </c>
      <c r="AW390" s="14" t="s">
        <v>36</v>
      </c>
      <c r="AX390" s="14" t="s">
        <v>85</v>
      </c>
      <c r="AY390" s="157" t="s">
        <v>145</v>
      </c>
    </row>
    <row r="391" spans="2:65" s="1" customFormat="1" ht="24.2" customHeight="1">
      <c r="B391" s="128"/>
      <c r="C391" s="129" t="s">
        <v>498</v>
      </c>
      <c r="D391" s="129" t="s">
        <v>147</v>
      </c>
      <c r="E391" s="130" t="s">
        <v>499</v>
      </c>
      <c r="F391" s="131" t="s">
        <v>500</v>
      </c>
      <c r="G391" s="132" t="s">
        <v>183</v>
      </c>
      <c r="H391" s="133">
        <v>9.0459999999999994</v>
      </c>
      <c r="I391" s="134"/>
      <c r="J391" s="135">
        <f>ROUND(I391*H391,2)</f>
        <v>0</v>
      </c>
      <c r="K391" s="131" t="s">
        <v>151</v>
      </c>
      <c r="L391" s="32"/>
      <c r="M391" s="136" t="s">
        <v>1</v>
      </c>
      <c r="N391" s="137" t="s">
        <v>45</v>
      </c>
      <c r="P391" s="138">
        <f>O391*H391</f>
        <v>0</v>
      </c>
      <c r="Q391" s="138">
        <v>7.9000000000000008E-3</v>
      </c>
      <c r="R391" s="138">
        <f>Q391*H391</f>
        <v>7.1463399999999996E-2</v>
      </c>
      <c r="S391" s="138">
        <v>0</v>
      </c>
      <c r="T391" s="139">
        <f>S391*H391</f>
        <v>0</v>
      </c>
      <c r="AR391" s="140" t="s">
        <v>152</v>
      </c>
      <c r="AT391" s="140" t="s">
        <v>147</v>
      </c>
      <c r="AU391" s="140" t="s">
        <v>89</v>
      </c>
      <c r="AY391" s="17" t="s">
        <v>145</v>
      </c>
      <c r="BE391" s="141">
        <f>IF(N391="základní",J391,0)</f>
        <v>0</v>
      </c>
      <c r="BF391" s="141">
        <f>IF(N391="snížená",J391,0)</f>
        <v>0</v>
      </c>
      <c r="BG391" s="141">
        <f>IF(N391="zákl. přenesená",J391,0)</f>
        <v>0</v>
      </c>
      <c r="BH391" s="141">
        <f>IF(N391="sníž. přenesená",J391,0)</f>
        <v>0</v>
      </c>
      <c r="BI391" s="141">
        <f>IF(N391="nulová",J391,0)</f>
        <v>0</v>
      </c>
      <c r="BJ391" s="17" t="s">
        <v>85</v>
      </c>
      <c r="BK391" s="141">
        <f>ROUND(I391*H391,2)</f>
        <v>0</v>
      </c>
      <c r="BL391" s="17" t="s">
        <v>152</v>
      </c>
      <c r="BM391" s="140" t="s">
        <v>501</v>
      </c>
    </row>
    <row r="392" spans="2:65" s="1" customFormat="1" ht="16.5" customHeight="1">
      <c r="B392" s="128"/>
      <c r="C392" s="129" t="s">
        <v>502</v>
      </c>
      <c r="D392" s="129" t="s">
        <v>147</v>
      </c>
      <c r="E392" s="130" t="s">
        <v>503</v>
      </c>
      <c r="F392" s="131" t="s">
        <v>504</v>
      </c>
      <c r="G392" s="132" t="s">
        <v>183</v>
      </c>
      <c r="H392" s="133">
        <v>1.3440000000000001</v>
      </c>
      <c r="I392" s="134"/>
      <c r="J392" s="135">
        <f>ROUND(I392*H392,2)</f>
        <v>0</v>
      </c>
      <c r="K392" s="131" t="s">
        <v>151</v>
      </c>
      <c r="L392" s="32"/>
      <c r="M392" s="136" t="s">
        <v>1</v>
      </c>
      <c r="N392" s="137" t="s">
        <v>45</v>
      </c>
      <c r="P392" s="138">
        <f>O392*H392</f>
        <v>0</v>
      </c>
      <c r="Q392" s="138">
        <v>9.8999999999999999E-4</v>
      </c>
      <c r="R392" s="138">
        <f>Q392*H392</f>
        <v>1.3305600000000002E-3</v>
      </c>
      <c r="S392" s="138">
        <v>6.0000000000000002E-5</v>
      </c>
      <c r="T392" s="139">
        <f>S392*H392</f>
        <v>8.064E-5</v>
      </c>
      <c r="AR392" s="140" t="s">
        <v>152</v>
      </c>
      <c r="AT392" s="140" t="s">
        <v>147</v>
      </c>
      <c r="AU392" s="140" t="s">
        <v>89</v>
      </c>
      <c r="AY392" s="17" t="s">
        <v>145</v>
      </c>
      <c r="BE392" s="141">
        <f>IF(N392="základní",J392,0)</f>
        <v>0</v>
      </c>
      <c r="BF392" s="141">
        <f>IF(N392="snížená",J392,0)</f>
        <v>0</v>
      </c>
      <c r="BG392" s="141">
        <f>IF(N392="zákl. přenesená",J392,0)</f>
        <v>0</v>
      </c>
      <c r="BH392" s="141">
        <f>IF(N392="sníž. přenesená",J392,0)</f>
        <v>0</v>
      </c>
      <c r="BI392" s="141">
        <f>IF(N392="nulová",J392,0)</f>
        <v>0</v>
      </c>
      <c r="BJ392" s="17" t="s">
        <v>85</v>
      </c>
      <c r="BK392" s="141">
        <f>ROUND(I392*H392,2)</f>
        <v>0</v>
      </c>
      <c r="BL392" s="17" t="s">
        <v>152</v>
      </c>
      <c r="BM392" s="140" t="s">
        <v>505</v>
      </c>
    </row>
    <row r="393" spans="2:65" s="13" customFormat="1" ht="11.25">
      <c r="B393" s="149"/>
      <c r="D393" s="143" t="s">
        <v>154</v>
      </c>
      <c r="E393" s="150" t="s">
        <v>1</v>
      </c>
      <c r="F393" s="151" t="s">
        <v>506</v>
      </c>
      <c r="H393" s="152">
        <v>1.3440000000000001</v>
      </c>
      <c r="I393" s="153"/>
      <c r="L393" s="149"/>
      <c r="M393" s="154"/>
      <c r="T393" s="155"/>
      <c r="AT393" s="150" t="s">
        <v>154</v>
      </c>
      <c r="AU393" s="150" t="s">
        <v>89</v>
      </c>
      <c r="AV393" s="13" t="s">
        <v>89</v>
      </c>
      <c r="AW393" s="13" t="s">
        <v>36</v>
      </c>
      <c r="AX393" s="13" t="s">
        <v>80</v>
      </c>
      <c r="AY393" s="150" t="s">
        <v>145</v>
      </c>
    </row>
    <row r="394" spans="2:65" s="14" customFormat="1" ht="11.25">
      <c r="B394" s="156"/>
      <c r="D394" s="143" t="s">
        <v>154</v>
      </c>
      <c r="E394" s="157" t="s">
        <v>1</v>
      </c>
      <c r="F394" s="158" t="s">
        <v>157</v>
      </c>
      <c r="H394" s="159">
        <v>1.3440000000000001</v>
      </c>
      <c r="I394" s="160"/>
      <c r="L394" s="156"/>
      <c r="M394" s="161"/>
      <c r="T394" s="162"/>
      <c r="AT394" s="157" t="s">
        <v>154</v>
      </c>
      <c r="AU394" s="157" t="s">
        <v>89</v>
      </c>
      <c r="AV394" s="14" t="s">
        <v>152</v>
      </c>
      <c r="AW394" s="14" t="s">
        <v>36</v>
      </c>
      <c r="AX394" s="14" t="s">
        <v>85</v>
      </c>
      <c r="AY394" s="157" t="s">
        <v>145</v>
      </c>
    </row>
    <row r="395" spans="2:65" s="1" customFormat="1" ht="16.5" customHeight="1">
      <c r="B395" s="128"/>
      <c r="C395" s="129" t="s">
        <v>507</v>
      </c>
      <c r="D395" s="129" t="s">
        <v>147</v>
      </c>
      <c r="E395" s="130" t="s">
        <v>508</v>
      </c>
      <c r="F395" s="131" t="s">
        <v>509</v>
      </c>
      <c r="G395" s="132" t="s">
        <v>183</v>
      </c>
      <c r="H395" s="133">
        <v>2.38</v>
      </c>
      <c r="I395" s="134"/>
      <c r="J395" s="135">
        <f>ROUND(I395*H395,2)</f>
        <v>0</v>
      </c>
      <c r="K395" s="131" t="s">
        <v>151</v>
      </c>
      <c r="L395" s="32"/>
      <c r="M395" s="136" t="s">
        <v>1</v>
      </c>
      <c r="N395" s="137" t="s">
        <v>45</v>
      </c>
      <c r="P395" s="138">
        <f>O395*H395</f>
        <v>0</v>
      </c>
      <c r="Q395" s="138">
        <v>1.98E-3</v>
      </c>
      <c r="R395" s="138">
        <f>Q395*H395</f>
        <v>4.7123999999999994E-3</v>
      </c>
      <c r="S395" s="138">
        <v>6.0000000000000002E-5</v>
      </c>
      <c r="T395" s="139">
        <f>S395*H395</f>
        <v>1.428E-4</v>
      </c>
      <c r="AR395" s="140" t="s">
        <v>152</v>
      </c>
      <c r="AT395" s="140" t="s">
        <v>147</v>
      </c>
      <c r="AU395" s="140" t="s">
        <v>89</v>
      </c>
      <c r="AY395" s="17" t="s">
        <v>145</v>
      </c>
      <c r="BE395" s="141">
        <f>IF(N395="základní",J395,0)</f>
        <v>0</v>
      </c>
      <c r="BF395" s="141">
        <f>IF(N395="snížená",J395,0)</f>
        <v>0</v>
      </c>
      <c r="BG395" s="141">
        <f>IF(N395="zákl. přenesená",J395,0)</f>
        <v>0</v>
      </c>
      <c r="BH395" s="141">
        <f>IF(N395="sníž. přenesená",J395,0)</f>
        <v>0</v>
      </c>
      <c r="BI395" s="141">
        <f>IF(N395="nulová",J395,0)</f>
        <v>0</v>
      </c>
      <c r="BJ395" s="17" t="s">
        <v>85</v>
      </c>
      <c r="BK395" s="141">
        <f>ROUND(I395*H395,2)</f>
        <v>0</v>
      </c>
      <c r="BL395" s="17" t="s">
        <v>152</v>
      </c>
      <c r="BM395" s="140" t="s">
        <v>510</v>
      </c>
    </row>
    <row r="396" spans="2:65" s="13" customFormat="1" ht="11.25">
      <c r="B396" s="149"/>
      <c r="D396" s="143" t="s">
        <v>154</v>
      </c>
      <c r="E396" s="150" t="s">
        <v>1</v>
      </c>
      <c r="F396" s="151" t="s">
        <v>511</v>
      </c>
      <c r="H396" s="152">
        <v>1.89</v>
      </c>
      <c r="I396" s="153"/>
      <c r="L396" s="149"/>
      <c r="M396" s="154"/>
      <c r="T396" s="155"/>
      <c r="AT396" s="150" t="s">
        <v>154</v>
      </c>
      <c r="AU396" s="150" t="s">
        <v>89</v>
      </c>
      <c r="AV396" s="13" t="s">
        <v>89</v>
      </c>
      <c r="AW396" s="13" t="s">
        <v>36</v>
      </c>
      <c r="AX396" s="13" t="s">
        <v>80</v>
      </c>
      <c r="AY396" s="150" t="s">
        <v>145</v>
      </c>
    </row>
    <row r="397" spans="2:65" s="13" customFormat="1" ht="11.25">
      <c r="B397" s="149"/>
      <c r="D397" s="143" t="s">
        <v>154</v>
      </c>
      <c r="E397" s="150" t="s">
        <v>1</v>
      </c>
      <c r="F397" s="151" t="s">
        <v>512</v>
      </c>
      <c r="H397" s="152">
        <v>0.49</v>
      </c>
      <c r="I397" s="153"/>
      <c r="L397" s="149"/>
      <c r="M397" s="154"/>
      <c r="T397" s="155"/>
      <c r="AT397" s="150" t="s">
        <v>154</v>
      </c>
      <c r="AU397" s="150" t="s">
        <v>89</v>
      </c>
      <c r="AV397" s="13" t="s">
        <v>89</v>
      </c>
      <c r="AW397" s="13" t="s">
        <v>36</v>
      </c>
      <c r="AX397" s="13" t="s">
        <v>80</v>
      </c>
      <c r="AY397" s="150" t="s">
        <v>145</v>
      </c>
    </row>
    <row r="398" spans="2:65" s="14" customFormat="1" ht="11.25">
      <c r="B398" s="156"/>
      <c r="D398" s="143" t="s">
        <v>154</v>
      </c>
      <c r="E398" s="157" t="s">
        <v>1</v>
      </c>
      <c r="F398" s="158" t="s">
        <v>157</v>
      </c>
      <c r="H398" s="159">
        <v>2.38</v>
      </c>
      <c r="I398" s="160"/>
      <c r="L398" s="156"/>
      <c r="M398" s="161"/>
      <c r="T398" s="162"/>
      <c r="AT398" s="157" t="s">
        <v>154</v>
      </c>
      <c r="AU398" s="157" t="s">
        <v>89</v>
      </c>
      <c r="AV398" s="14" t="s">
        <v>152</v>
      </c>
      <c r="AW398" s="14" t="s">
        <v>36</v>
      </c>
      <c r="AX398" s="14" t="s">
        <v>85</v>
      </c>
      <c r="AY398" s="157" t="s">
        <v>145</v>
      </c>
    </row>
    <row r="399" spans="2:65" s="1" customFormat="1" ht="24.2" customHeight="1">
      <c r="B399" s="128"/>
      <c r="C399" s="129" t="s">
        <v>513</v>
      </c>
      <c r="D399" s="129" t="s">
        <v>147</v>
      </c>
      <c r="E399" s="130" t="s">
        <v>514</v>
      </c>
      <c r="F399" s="131" t="s">
        <v>515</v>
      </c>
      <c r="G399" s="132" t="s">
        <v>199</v>
      </c>
      <c r="H399" s="133">
        <v>14.92</v>
      </c>
      <c r="I399" s="134"/>
      <c r="J399" s="135">
        <f>ROUND(I399*H399,2)</f>
        <v>0</v>
      </c>
      <c r="K399" s="131" t="s">
        <v>151</v>
      </c>
      <c r="L399" s="32"/>
      <c r="M399" s="136" t="s">
        <v>1</v>
      </c>
      <c r="N399" s="137" t="s">
        <v>45</v>
      </c>
      <c r="P399" s="138">
        <f>O399*H399</f>
        <v>0</v>
      </c>
      <c r="Q399" s="138">
        <v>1.5E-3</v>
      </c>
      <c r="R399" s="138">
        <f>Q399*H399</f>
        <v>2.2380000000000001E-2</v>
      </c>
      <c r="S399" s="138">
        <v>0</v>
      </c>
      <c r="T399" s="139">
        <f>S399*H399</f>
        <v>0</v>
      </c>
      <c r="AR399" s="140" t="s">
        <v>152</v>
      </c>
      <c r="AT399" s="140" t="s">
        <v>147</v>
      </c>
      <c r="AU399" s="140" t="s">
        <v>89</v>
      </c>
      <c r="AY399" s="17" t="s">
        <v>145</v>
      </c>
      <c r="BE399" s="141">
        <f>IF(N399="základní",J399,0)</f>
        <v>0</v>
      </c>
      <c r="BF399" s="141">
        <f>IF(N399="snížená",J399,0)</f>
        <v>0</v>
      </c>
      <c r="BG399" s="141">
        <f>IF(N399="zákl. přenesená",J399,0)</f>
        <v>0</v>
      </c>
      <c r="BH399" s="141">
        <f>IF(N399="sníž. přenesená",J399,0)</f>
        <v>0</v>
      </c>
      <c r="BI399" s="141">
        <f>IF(N399="nulová",J399,0)</f>
        <v>0</v>
      </c>
      <c r="BJ399" s="17" t="s">
        <v>85</v>
      </c>
      <c r="BK399" s="141">
        <f>ROUND(I399*H399,2)</f>
        <v>0</v>
      </c>
      <c r="BL399" s="17" t="s">
        <v>152</v>
      </c>
      <c r="BM399" s="140" t="s">
        <v>516</v>
      </c>
    </row>
    <row r="400" spans="2:65" s="13" customFormat="1" ht="11.25">
      <c r="B400" s="149"/>
      <c r="D400" s="143" t="s">
        <v>154</v>
      </c>
      <c r="E400" s="150" t="s">
        <v>1</v>
      </c>
      <c r="F400" s="151" t="s">
        <v>517</v>
      </c>
      <c r="H400" s="152">
        <v>14.92</v>
      </c>
      <c r="I400" s="153"/>
      <c r="L400" s="149"/>
      <c r="M400" s="154"/>
      <c r="T400" s="155"/>
      <c r="AT400" s="150" t="s">
        <v>154</v>
      </c>
      <c r="AU400" s="150" t="s">
        <v>89</v>
      </c>
      <c r="AV400" s="13" t="s">
        <v>89</v>
      </c>
      <c r="AW400" s="13" t="s">
        <v>36</v>
      </c>
      <c r="AX400" s="13" t="s">
        <v>80</v>
      </c>
      <c r="AY400" s="150" t="s">
        <v>145</v>
      </c>
    </row>
    <row r="401" spans="2:65" s="14" customFormat="1" ht="11.25">
      <c r="B401" s="156"/>
      <c r="D401" s="143" t="s">
        <v>154</v>
      </c>
      <c r="E401" s="157" t="s">
        <v>1</v>
      </c>
      <c r="F401" s="158" t="s">
        <v>157</v>
      </c>
      <c r="H401" s="159">
        <v>14.92</v>
      </c>
      <c r="I401" s="160"/>
      <c r="L401" s="156"/>
      <c r="M401" s="161"/>
      <c r="T401" s="162"/>
      <c r="AT401" s="157" t="s">
        <v>154</v>
      </c>
      <c r="AU401" s="157" t="s">
        <v>89</v>
      </c>
      <c r="AV401" s="14" t="s">
        <v>152</v>
      </c>
      <c r="AW401" s="14" t="s">
        <v>36</v>
      </c>
      <c r="AX401" s="14" t="s">
        <v>85</v>
      </c>
      <c r="AY401" s="157" t="s">
        <v>145</v>
      </c>
    </row>
    <row r="402" spans="2:65" s="1" customFormat="1" ht="24.2" customHeight="1">
      <c r="B402" s="128"/>
      <c r="C402" s="129" t="s">
        <v>518</v>
      </c>
      <c r="D402" s="129" t="s">
        <v>147</v>
      </c>
      <c r="E402" s="130" t="s">
        <v>519</v>
      </c>
      <c r="F402" s="131" t="s">
        <v>520</v>
      </c>
      <c r="G402" s="132" t="s">
        <v>183</v>
      </c>
      <c r="H402" s="133">
        <v>10.246</v>
      </c>
      <c r="I402" s="134"/>
      <c r="J402" s="135">
        <f>ROUND(I402*H402,2)</f>
        <v>0</v>
      </c>
      <c r="K402" s="131" t="s">
        <v>151</v>
      </c>
      <c r="L402" s="32"/>
      <c r="M402" s="136" t="s">
        <v>1</v>
      </c>
      <c r="N402" s="137" t="s">
        <v>45</v>
      </c>
      <c r="P402" s="138">
        <f>O402*H402</f>
        <v>0</v>
      </c>
      <c r="Q402" s="138">
        <v>0</v>
      </c>
      <c r="R402" s="138">
        <f>Q402*H402</f>
        <v>0</v>
      </c>
      <c r="S402" s="138">
        <v>0</v>
      </c>
      <c r="T402" s="139">
        <f>S402*H402</f>
        <v>0</v>
      </c>
      <c r="AR402" s="140" t="s">
        <v>152</v>
      </c>
      <c r="AT402" s="140" t="s">
        <v>147</v>
      </c>
      <c r="AU402" s="140" t="s">
        <v>89</v>
      </c>
      <c r="AY402" s="17" t="s">
        <v>145</v>
      </c>
      <c r="BE402" s="141">
        <f>IF(N402="základní",J402,0)</f>
        <v>0</v>
      </c>
      <c r="BF402" s="141">
        <f>IF(N402="snížená",J402,0)</f>
        <v>0</v>
      </c>
      <c r="BG402" s="141">
        <f>IF(N402="zákl. přenesená",J402,0)</f>
        <v>0</v>
      </c>
      <c r="BH402" s="141">
        <f>IF(N402="sníž. přenesená",J402,0)</f>
        <v>0</v>
      </c>
      <c r="BI402" s="141">
        <f>IF(N402="nulová",J402,0)</f>
        <v>0</v>
      </c>
      <c r="BJ402" s="17" t="s">
        <v>85</v>
      </c>
      <c r="BK402" s="141">
        <f>ROUND(I402*H402,2)</f>
        <v>0</v>
      </c>
      <c r="BL402" s="17" t="s">
        <v>152</v>
      </c>
      <c r="BM402" s="140" t="s">
        <v>521</v>
      </c>
    </row>
    <row r="403" spans="2:65" s="12" customFormat="1" ht="11.25">
      <c r="B403" s="142"/>
      <c r="D403" s="143" t="s">
        <v>154</v>
      </c>
      <c r="E403" s="144" t="s">
        <v>1</v>
      </c>
      <c r="F403" s="145" t="s">
        <v>522</v>
      </c>
      <c r="H403" s="144" t="s">
        <v>1</v>
      </c>
      <c r="I403" s="146"/>
      <c r="L403" s="142"/>
      <c r="M403" s="147"/>
      <c r="T403" s="148"/>
      <c r="AT403" s="144" t="s">
        <v>154</v>
      </c>
      <c r="AU403" s="144" t="s">
        <v>89</v>
      </c>
      <c r="AV403" s="12" t="s">
        <v>85</v>
      </c>
      <c r="AW403" s="12" t="s">
        <v>36</v>
      </c>
      <c r="AX403" s="12" t="s">
        <v>80</v>
      </c>
      <c r="AY403" s="144" t="s">
        <v>145</v>
      </c>
    </row>
    <row r="404" spans="2:65" s="13" customFormat="1" ht="11.25">
      <c r="B404" s="149"/>
      <c r="D404" s="143" t="s">
        <v>154</v>
      </c>
      <c r="E404" s="150" t="s">
        <v>1</v>
      </c>
      <c r="F404" s="151" t="s">
        <v>523</v>
      </c>
      <c r="H404" s="152">
        <v>10.246</v>
      </c>
      <c r="I404" s="153"/>
      <c r="L404" s="149"/>
      <c r="M404" s="154"/>
      <c r="T404" s="155"/>
      <c r="AT404" s="150" t="s">
        <v>154</v>
      </c>
      <c r="AU404" s="150" t="s">
        <v>89</v>
      </c>
      <c r="AV404" s="13" t="s">
        <v>89</v>
      </c>
      <c r="AW404" s="13" t="s">
        <v>36</v>
      </c>
      <c r="AX404" s="13" t="s">
        <v>80</v>
      </c>
      <c r="AY404" s="150" t="s">
        <v>145</v>
      </c>
    </row>
    <row r="405" spans="2:65" s="14" customFormat="1" ht="11.25">
      <c r="B405" s="156"/>
      <c r="D405" s="143" t="s">
        <v>154</v>
      </c>
      <c r="E405" s="157" t="s">
        <v>1</v>
      </c>
      <c r="F405" s="158" t="s">
        <v>157</v>
      </c>
      <c r="H405" s="159">
        <v>10.246</v>
      </c>
      <c r="I405" s="160"/>
      <c r="L405" s="156"/>
      <c r="M405" s="161"/>
      <c r="T405" s="162"/>
      <c r="AT405" s="157" t="s">
        <v>154</v>
      </c>
      <c r="AU405" s="157" t="s">
        <v>89</v>
      </c>
      <c r="AV405" s="14" t="s">
        <v>152</v>
      </c>
      <c r="AW405" s="14" t="s">
        <v>36</v>
      </c>
      <c r="AX405" s="14" t="s">
        <v>85</v>
      </c>
      <c r="AY405" s="157" t="s">
        <v>145</v>
      </c>
    </row>
    <row r="406" spans="2:65" s="1" customFormat="1" ht="16.5" customHeight="1">
      <c r="B406" s="128"/>
      <c r="C406" s="129" t="s">
        <v>524</v>
      </c>
      <c r="D406" s="129" t="s">
        <v>147</v>
      </c>
      <c r="E406" s="130" t="s">
        <v>525</v>
      </c>
      <c r="F406" s="131" t="s">
        <v>526</v>
      </c>
      <c r="G406" s="132" t="s">
        <v>183</v>
      </c>
      <c r="H406" s="133">
        <v>40</v>
      </c>
      <c r="I406" s="134"/>
      <c r="J406" s="135">
        <f>ROUND(I406*H406,2)</f>
        <v>0</v>
      </c>
      <c r="K406" s="131" t="s">
        <v>151</v>
      </c>
      <c r="L406" s="32"/>
      <c r="M406" s="136" t="s">
        <v>1</v>
      </c>
      <c r="N406" s="137" t="s">
        <v>45</v>
      </c>
      <c r="P406" s="138">
        <f>O406*H406</f>
        <v>0</v>
      </c>
      <c r="Q406" s="138">
        <v>2.5999999999999998E-4</v>
      </c>
      <c r="R406" s="138">
        <f>Q406*H406</f>
        <v>1.04E-2</v>
      </c>
      <c r="S406" s="138">
        <v>0</v>
      </c>
      <c r="T406" s="139">
        <f>S406*H406</f>
        <v>0</v>
      </c>
      <c r="AR406" s="140" t="s">
        <v>152</v>
      </c>
      <c r="AT406" s="140" t="s">
        <v>147</v>
      </c>
      <c r="AU406" s="140" t="s">
        <v>89</v>
      </c>
      <c r="AY406" s="17" t="s">
        <v>145</v>
      </c>
      <c r="BE406" s="141">
        <f>IF(N406="základní",J406,0)</f>
        <v>0</v>
      </c>
      <c r="BF406" s="141">
        <f>IF(N406="snížená",J406,0)</f>
        <v>0</v>
      </c>
      <c r="BG406" s="141">
        <f>IF(N406="zákl. přenesená",J406,0)</f>
        <v>0</v>
      </c>
      <c r="BH406" s="141">
        <f>IF(N406="sníž. přenesená",J406,0)</f>
        <v>0</v>
      </c>
      <c r="BI406" s="141">
        <f>IF(N406="nulová",J406,0)</f>
        <v>0</v>
      </c>
      <c r="BJ406" s="17" t="s">
        <v>85</v>
      </c>
      <c r="BK406" s="141">
        <f>ROUND(I406*H406,2)</f>
        <v>0</v>
      </c>
      <c r="BL406" s="17" t="s">
        <v>152</v>
      </c>
      <c r="BM406" s="140" t="s">
        <v>527</v>
      </c>
    </row>
    <row r="407" spans="2:65" s="12" customFormat="1" ht="11.25">
      <c r="B407" s="142"/>
      <c r="D407" s="143" t="s">
        <v>154</v>
      </c>
      <c r="E407" s="144" t="s">
        <v>1</v>
      </c>
      <c r="F407" s="145" t="s">
        <v>528</v>
      </c>
      <c r="H407" s="144" t="s">
        <v>1</v>
      </c>
      <c r="I407" s="146"/>
      <c r="L407" s="142"/>
      <c r="M407" s="147"/>
      <c r="T407" s="148"/>
      <c r="AT407" s="144" t="s">
        <v>154</v>
      </c>
      <c r="AU407" s="144" t="s">
        <v>89</v>
      </c>
      <c r="AV407" s="12" t="s">
        <v>85</v>
      </c>
      <c r="AW407" s="12" t="s">
        <v>36</v>
      </c>
      <c r="AX407" s="12" t="s">
        <v>80</v>
      </c>
      <c r="AY407" s="144" t="s">
        <v>145</v>
      </c>
    </row>
    <row r="408" spans="2:65" s="13" customFormat="1" ht="11.25">
      <c r="B408" s="149"/>
      <c r="D408" s="143" t="s">
        <v>154</v>
      </c>
      <c r="E408" s="150" t="s">
        <v>1</v>
      </c>
      <c r="F408" s="151" t="s">
        <v>529</v>
      </c>
      <c r="H408" s="152">
        <v>40</v>
      </c>
      <c r="I408" s="153"/>
      <c r="L408" s="149"/>
      <c r="M408" s="154"/>
      <c r="T408" s="155"/>
      <c r="AT408" s="150" t="s">
        <v>154</v>
      </c>
      <c r="AU408" s="150" t="s">
        <v>89</v>
      </c>
      <c r="AV408" s="13" t="s">
        <v>89</v>
      </c>
      <c r="AW408" s="13" t="s">
        <v>36</v>
      </c>
      <c r="AX408" s="13" t="s">
        <v>80</v>
      </c>
      <c r="AY408" s="150" t="s">
        <v>145</v>
      </c>
    </row>
    <row r="409" spans="2:65" s="14" customFormat="1" ht="11.25">
      <c r="B409" s="156"/>
      <c r="D409" s="143" t="s">
        <v>154</v>
      </c>
      <c r="E409" s="157" t="s">
        <v>1</v>
      </c>
      <c r="F409" s="158" t="s">
        <v>157</v>
      </c>
      <c r="H409" s="159">
        <v>40</v>
      </c>
      <c r="I409" s="160"/>
      <c r="L409" s="156"/>
      <c r="M409" s="161"/>
      <c r="T409" s="162"/>
      <c r="AT409" s="157" t="s">
        <v>154</v>
      </c>
      <c r="AU409" s="157" t="s">
        <v>89</v>
      </c>
      <c r="AV409" s="14" t="s">
        <v>152</v>
      </c>
      <c r="AW409" s="14" t="s">
        <v>36</v>
      </c>
      <c r="AX409" s="14" t="s">
        <v>85</v>
      </c>
      <c r="AY409" s="157" t="s">
        <v>145</v>
      </c>
    </row>
    <row r="410" spans="2:65" s="1" customFormat="1" ht="24.2" customHeight="1">
      <c r="B410" s="128"/>
      <c r="C410" s="129" t="s">
        <v>530</v>
      </c>
      <c r="D410" s="129" t="s">
        <v>147</v>
      </c>
      <c r="E410" s="130" t="s">
        <v>531</v>
      </c>
      <c r="F410" s="131" t="s">
        <v>532</v>
      </c>
      <c r="G410" s="132" t="s">
        <v>183</v>
      </c>
      <c r="H410" s="133">
        <v>20</v>
      </c>
      <c r="I410" s="134"/>
      <c r="J410" s="135">
        <f>ROUND(I410*H410,2)</f>
        <v>0</v>
      </c>
      <c r="K410" s="131" t="s">
        <v>151</v>
      </c>
      <c r="L410" s="32"/>
      <c r="M410" s="136" t="s">
        <v>1</v>
      </c>
      <c r="N410" s="137" t="s">
        <v>45</v>
      </c>
      <c r="P410" s="138">
        <f>O410*H410</f>
        <v>0</v>
      </c>
      <c r="Q410" s="138">
        <v>4.3800000000000002E-3</v>
      </c>
      <c r="R410" s="138">
        <f>Q410*H410</f>
        <v>8.7600000000000011E-2</v>
      </c>
      <c r="S410" s="138">
        <v>0</v>
      </c>
      <c r="T410" s="139">
        <f>S410*H410</f>
        <v>0</v>
      </c>
      <c r="AR410" s="140" t="s">
        <v>152</v>
      </c>
      <c r="AT410" s="140" t="s">
        <v>147</v>
      </c>
      <c r="AU410" s="140" t="s">
        <v>89</v>
      </c>
      <c r="AY410" s="17" t="s">
        <v>145</v>
      </c>
      <c r="BE410" s="141">
        <f>IF(N410="základní",J410,0)</f>
        <v>0</v>
      </c>
      <c r="BF410" s="141">
        <f>IF(N410="snížená",J410,0)</f>
        <v>0</v>
      </c>
      <c r="BG410" s="141">
        <f>IF(N410="zákl. přenesená",J410,0)</f>
        <v>0</v>
      </c>
      <c r="BH410" s="141">
        <f>IF(N410="sníž. přenesená",J410,0)</f>
        <v>0</v>
      </c>
      <c r="BI410" s="141">
        <f>IF(N410="nulová",J410,0)</f>
        <v>0</v>
      </c>
      <c r="BJ410" s="17" t="s">
        <v>85</v>
      </c>
      <c r="BK410" s="141">
        <f>ROUND(I410*H410,2)</f>
        <v>0</v>
      </c>
      <c r="BL410" s="17" t="s">
        <v>152</v>
      </c>
      <c r="BM410" s="140" t="s">
        <v>533</v>
      </c>
    </row>
    <row r="411" spans="2:65" s="1" customFormat="1" ht="16.5" customHeight="1">
      <c r="B411" s="128"/>
      <c r="C411" s="129" t="s">
        <v>534</v>
      </c>
      <c r="D411" s="129" t="s">
        <v>147</v>
      </c>
      <c r="E411" s="130" t="s">
        <v>535</v>
      </c>
      <c r="F411" s="131" t="s">
        <v>536</v>
      </c>
      <c r="G411" s="132" t="s">
        <v>183</v>
      </c>
      <c r="H411" s="133">
        <v>20</v>
      </c>
      <c r="I411" s="134"/>
      <c r="J411" s="135">
        <f>ROUND(I411*H411,2)</f>
        <v>0</v>
      </c>
      <c r="K411" s="131" t="s">
        <v>1</v>
      </c>
      <c r="L411" s="32"/>
      <c r="M411" s="136" t="s">
        <v>1</v>
      </c>
      <c r="N411" s="137" t="s">
        <v>45</v>
      </c>
      <c r="P411" s="138">
        <f>O411*H411</f>
        <v>0</v>
      </c>
      <c r="Q411" s="138">
        <v>4.3800000000000002E-3</v>
      </c>
      <c r="R411" s="138">
        <f>Q411*H411</f>
        <v>8.7600000000000011E-2</v>
      </c>
      <c r="S411" s="138">
        <v>0</v>
      </c>
      <c r="T411" s="139">
        <f>S411*H411</f>
        <v>0</v>
      </c>
      <c r="AR411" s="140" t="s">
        <v>152</v>
      </c>
      <c r="AT411" s="140" t="s">
        <v>147</v>
      </c>
      <c r="AU411" s="140" t="s">
        <v>89</v>
      </c>
      <c r="AY411" s="17" t="s">
        <v>145</v>
      </c>
      <c r="BE411" s="141">
        <f>IF(N411="základní",J411,0)</f>
        <v>0</v>
      </c>
      <c r="BF411" s="141">
        <f>IF(N411="snížená",J411,0)</f>
        <v>0</v>
      </c>
      <c r="BG411" s="141">
        <f>IF(N411="zákl. přenesená",J411,0)</f>
        <v>0</v>
      </c>
      <c r="BH411" s="141">
        <f>IF(N411="sníž. přenesená",J411,0)</f>
        <v>0</v>
      </c>
      <c r="BI411" s="141">
        <f>IF(N411="nulová",J411,0)</f>
        <v>0</v>
      </c>
      <c r="BJ411" s="17" t="s">
        <v>85</v>
      </c>
      <c r="BK411" s="141">
        <f>ROUND(I411*H411,2)</f>
        <v>0</v>
      </c>
      <c r="BL411" s="17" t="s">
        <v>152</v>
      </c>
      <c r="BM411" s="140" t="s">
        <v>537</v>
      </c>
    </row>
    <row r="412" spans="2:65" s="1" customFormat="1" ht="44.25" customHeight="1">
      <c r="B412" s="128"/>
      <c r="C412" s="129" t="s">
        <v>538</v>
      </c>
      <c r="D412" s="129" t="s">
        <v>147</v>
      </c>
      <c r="E412" s="130" t="s">
        <v>539</v>
      </c>
      <c r="F412" s="131" t="s">
        <v>540</v>
      </c>
      <c r="G412" s="132" t="s">
        <v>183</v>
      </c>
      <c r="H412" s="133">
        <v>20</v>
      </c>
      <c r="I412" s="134"/>
      <c r="J412" s="135">
        <f>ROUND(I412*H412,2)</f>
        <v>0</v>
      </c>
      <c r="K412" s="131" t="s">
        <v>151</v>
      </c>
      <c r="L412" s="32"/>
      <c r="M412" s="136" t="s">
        <v>1</v>
      </c>
      <c r="N412" s="137" t="s">
        <v>45</v>
      </c>
      <c r="P412" s="138">
        <f>O412*H412</f>
        <v>0</v>
      </c>
      <c r="Q412" s="138">
        <v>8.5199999999999998E-3</v>
      </c>
      <c r="R412" s="138">
        <f>Q412*H412</f>
        <v>0.1704</v>
      </c>
      <c r="S412" s="138">
        <v>0</v>
      </c>
      <c r="T412" s="139">
        <f>S412*H412</f>
        <v>0</v>
      </c>
      <c r="AR412" s="140" t="s">
        <v>152</v>
      </c>
      <c r="AT412" s="140" t="s">
        <v>147</v>
      </c>
      <c r="AU412" s="140" t="s">
        <v>89</v>
      </c>
      <c r="AY412" s="17" t="s">
        <v>145</v>
      </c>
      <c r="BE412" s="141">
        <f>IF(N412="základní",J412,0)</f>
        <v>0</v>
      </c>
      <c r="BF412" s="141">
        <f>IF(N412="snížená",J412,0)</f>
        <v>0</v>
      </c>
      <c r="BG412" s="141">
        <f>IF(N412="zákl. přenesená",J412,0)</f>
        <v>0</v>
      </c>
      <c r="BH412" s="141">
        <f>IF(N412="sníž. přenesená",J412,0)</f>
        <v>0</v>
      </c>
      <c r="BI412" s="141">
        <f>IF(N412="nulová",J412,0)</f>
        <v>0</v>
      </c>
      <c r="BJ412" s="17" t="s">
        <v>85</v>
      </c>
      <c r="BK412" s="141">
        <f>ROUND(I412*H412,2)</f>
        <v>0</v>
      </c>
      <c r="BL412" s="17" t="s">
        <v>152</v>
      </c>
      <c r="BM412" s="140" t="s">
        <v>541</v>
      </c>
    </row>
    <row r="413" spans="2:65" s="1" customFormat="1" ht="24.2" customHeight="1">
      <c r="B413" s="128"/>
      <c r="C413" s="170" t="s">
        <v>542</v>
      </c>
      <c r="D413" s="170" t="s">
        <v>325</v>
      </c>
      <c r="E413" s="171" t="s">
        <v>543</v>
      </c>
      <c r="F413" s="172" t="s">
        <v>544</v>
      </c>
      <c r="G413" s="173" t="s">
        <v>183</v>
      </c>
      <c r="H413" s="174">
        <v>21</v>
      </c>
      <c r="I413" s="175"/>
      <c r="J413" s="176">
        <f>ROUND(I413*H413,2)</f>
        <v>0</v>
      </c>
      <c r="K413" s="172" t="s">
        <v>151</v>
      </c>
      <c r="L413" s="177"/>
      <c r="M413" s="178" t="s">
        <v>1</v>
      </c>
      <c r="N413" s="179" t="s">
        <v>45</v>
      </c>
      <c r="P413" s="138">
        <f>O413*H413</f>
        <v>0</v>
      </c>
      <c r="Q413" s="138">
        <v>3.0000000000000001E-3</v>
      </c>
      <c r="R413" s="138">
        <f>Q413*H413</f>
        <v>6.3E-2</v>
      </c>
      <c r="S413" s="138">
        <v>0</v>
      </c>
      <c r="T413" s="139">
        <f>S413*H413</f>
        <v>0</v>
      </c>
      <c r="AR413" s="140" t="s">
        <v>187</v>
      </c>
      <c r="AT413" s="140" t="s">
        <v>325</v>
      </c>
      <c r="AU413" s="140" t="s">
        <v>89</v>
      </c>
      <c r="AY413" s="17" t="s">
        <v>145</v>
      </c>
      <c r="BE413" s="141">
        <f>IF(N413="základní",J413,0)</f>
        <v>0</v>
      </c>
      <c r="BF413" s="141">
        <f>IF(N413="snížená",J413,0)</f>
        <v>0</v>
      </c>
      <c r="BG413" s="141">
        <f>IF(N413="zákl. přenesená",J413,0)</f>
        <v>0</v>
      </c>
      <c r="BH413" s="141">
        <f>IF(N413="sníž. přenesená",J413,0)</f>
        <v>0</v>
      </c>
      <c r="BI413" s="141">
        <f>IF(N413="nulová",J413,0)</f>
        <v>0</v>
      </c>
      <c r="BJ413" s="17" t="s">
        <v>85</v>
      </c>
      <c r="BK413" s="141">
        <f>ROUND(I413*H413,2)</f>
        <v>0</v>
      </c>
      <c r="BL413" s="17" t="s">
        <v>152</v>
      </c>
      <c r="BM413" s="140" t="s">
        <v>545</v>
      </c>
    </row>
    <row r="414" spans="2:65" s="13" customFormat="1" ht="11.25">
      <c r="B414" s="149"/>
      <c r="D414" s="143" t="s">
        <v>154</v>
      </c>
      <c r="F414" s="151" t="s">
        <v>546</v>
      </c>
      <c r="H414" s="152">
        <v>21</v>
      </c>
      <c r="I414" s="153"/>
      <c r="L414" s="149"/>
      <c r="M414" s="154"/>
      <c r="T414" s="155"/>
      <c r="AT414" s="150" t="s">
        <v>154</v>
      </c>
      <c r="AU414" s="150" t="s">
        <v>89</v>
      </c>
      <c r="AV414" s="13" t="s">
        <v>89</v>
      </c>
      <c r="AW414" s="13" t="s">
        <v>3</v>
      </c>
      <c r="AX414" s="13" t="s">
        <v>85</v>
      </c>
      <c r="AY414" s="150" t="s">
        <v>145</v>
      </c>
    </row>
    <row r="415" spans="2:65" s="1" customFormat="1" ht="37.9" customHeight="1">
      <c r="B415" s="128"/>
      <c r="C415" s="129" t="s">
        <v>547</v>
      </c>
      <c r="D415" s="129" t="s">
        <v>147</v>
      </c>
      <c r="E415" s="130" t="s">
        <v>548</v>
      </c>
      <c r="F415" s="131" t="s">
        <v>549</v>
      </c>
      <c r="G415" s="132" t="s">
        <v>183</v>
      </c>
      <c r="H415" s="133">
        <v>20</v>
      </c>
      <c r="I415" s="134"/>
      <c r="J415" s="135">
        <f>ROUND(I415*H415,2)</f>
        <v>0</v>
      </c>
      <c r="K415" s="131" t="s">
        <v>151</v>
      </c>
      <c r="L415" s="32"/>
      <c r="M415" s="136" t="s">
        <v>1</v>
      </c>
      <c r="N415" s="137" t="s">
        <v>45</v>
      </c>
      <c r="P415" s="138">
        <f>O415*H415</f>
        <v>0</v>
      </c>
      <c r="Q415" s="138">
        <v>8.0000000000000007E-5</v>
      </c>
      <c r="R415" s="138">
        <f>Q415*H415</f>
        <v>1.6000000000000001E-3</v>
      </c>
      <c r="S415" s="138">
        <v>0</v>
      </c>
      <c r="T415" s="139">
        <f>S415*H415</f>
        <v>0</v>
      </c>
      <c r="AR415" s="140" t="s">
        <v>152</v>
      </c>
      <c r="AT415" s="140" t="s">
        <v>147</v>
      </c>
      <c r="AU415" s="140" t="s">
        <v>89</v>
      </c>
      <c r="AY415" s="17" t="s">
        <v>145</v>
      </c>
      <c r="BE415" s="141">
        <f>IF(N415="základní",J415,0)</f>
        <v>0</v>
      </c>
      <c r="BF415" s="141">
        <f>IF(N415="snížená",J415,0)</f>
        <v>0</v>
      </c>
      <c r="BG415" s="141">
        <f>IF(N415="zákl. přenesená",J415,0)</f>
        <v>0</v>
      </c>
      <c r="BH415" s="141">
        <f>IF(N415="sníž. přenesená",J415,0)</f>
        <v>0</v>
      </c>
      <c r="BI415" s="141">
        <f>IF(N415="nulová",J415,0)</f>
        <v>0</v>
      </c>
      <c r="BJ415" s="17" t="s">
        <v>85</v>
      </c>
      <c r="BK415" s="141">
        <f>ROUND(I415*H415,2)</f>
        <v>0</v>
      </c>
      <c r="BL415" s="17" t="s">
        <v>152</v>
      </c>
      <c r="BM415" s="140" t="s">
        <v>550</v>
      </c>
    </row>
    <row r="416" spans="2:65" s="1" customFormat="1" ht="37.9" customHeight="1">
      <c r="B416" s="128"/>
      <c r="C416" s="129" t="s">
        <v>551</v>
      </c>
      <c r="D416" s="129" t="s">
        <v>147</v>
      </c>
      <c r="E416" s="130" t="s">
        <v>552</v>
      </c>
      <c r="F416" s="131" t="s">
        <v>553</v>
      </c>
      <c r="G416" s="132" t="s">
        <v>183</v>
      </c>
      <c r="H416" s="133">
        <v>20</v>
      </c>
      <c r="I416" s="134"/>
      <c r="J416" s="135">
        <f>ROUND(I416*H416,2)</f>
        <v>0</v>
      </c>
      <c r="K416" s="131" t="s">
        <v>151</v>
      </c>
      <c r="L416" s="32"/>
      <c r="M416" s="136" t="s">
        <v>1</v>
      </c>
      <c r="N416" s="137" t="s">
        <v>45</v>
      </c>
      <c r="P416" s="138">
        <f>O416*H416</f>
        <v>0</v>
      </c>
      <c r="Q416" s="138">
        <v>0</v>
      </c>
      <c r="R416" s="138">
        <f>Q416*H416</f>
        <v>0</v>
      </c>
      <c r="S416" s="138">
        <v>0</v>
      </c>
      <c r="T416" s="139">
        <f>S416*H416</f>
        <v>0</v>
      </c>
      <c r="AR416" s="140" t="s">
        <v>152</v>
      </c>
      <c r="AT416" s="140" t="s">
        <v>147</v>
      </c>
      <c r="AU416" s="140" t="s">
        <v>89</v>
      </c>
      <c r="AY416" s="17" t="s">
        <v>145</v>
      </c>
      <c r="BE416" s="141">
        <f>IF(N416="základní",J416,0)</f>
        <v>0</v>
      </c>
      <c r="BF416" s="141">
        <f>IF(N416="snížená",J416,0)</f>
        <v>0</v>
      </c>
      <c r="BG416" s="141">
        <f>IF(N416="zákl. přenesená",J416,0)</f>
        <v>0</v>
      </c>
      <c r="BH416" s="141">
        <f>IF(N416="sníž. přenesená",J416,0)</f>
        <v>0</v>
      </c>
      <c r="BI416" s="141">
        <f>IF(N416="nulová",J416,0)</f>
        <v>0</v>
      </c>
      <c r="BJ416" s="17" t="s">
        <v>85</v>
      </c>
      <c r="BK416" s="141">
        <f>ROUND(I416*H416,2)</f>
        <v>0</v>
      </c>
      <c r="BL416" s="17" t="s">
        <v>152</v>
      </c>
      <c r="BM416" s="140" t="s">
        <v>554</v>
      </c>
    </row>
    <row r="417" spans="2:65" s="1" customFormat="1" ht="33" customHeight="1">
      <c r="B417" s="128"/>
      <c r="C417" s="129" t="s">
        <v>555</v>
      </c>
      <c r="D417" s="129" t="s">
        <v>147</v>
      </c>
      <c r="E417" s="130" t="s">
        <v>556</v>
      </c>
      <c r="F417" s="131" t="s">
        <v>557</v>
      </c>
      <c r="G417" s="132" t="s">
        <v>183</v>
      </c>
      <c r="H417" s="133">
        <v>20</v>
      </c>
      <c r="I417" s="134"/>
      <c r="J417" s="135">
        <f>ROUND(I417*H417,2)</f>
        <v>0</v>
      </c>
      <c r="K417" s="131" t="s">
        <v>151</v>
      </c>
      <c r="L417" s="32"/>
      <c r="M417" s="136" t="s">
        <v>1</v>
      </c>
      <c r="N417" s="137" t="s">
        <v>45</v>
      </c>
      <c r="P417" s="138">
        <f>O417*H417</f>
        <v>0</v>
      </c>
      <c r="Q417" s="138">
        <v>1.8000000000000001E-4</v>
      </c>
      <c r="R417" s="138">
        <f>Q417*H417</f>
        <v>3.6000000000000003E-3</v>
      </c>
      <c r="S417" s="138">
        <v>0</v>
      </c>
      <c r="T417" s="139">
        <f>S417*H417</f>
        <v>0</v>
      </c>
      <c r="AR417" s="140" t="s">
        <v>152</v>
      </c>
      <c r="AT417" s="140" t="s">
        <v>147</v>
      </c>
      <c r="AU417" s="140" t="s">
        <v>89</v>
      </c>
      <c r="AY417" s="17" t="s">
        <v>145</v>
      </c>
      <c r="BE417" s="141">
        <f>IF(N417="základní",J417,0)</f>
        <v>0</v>
      </c>
      <c r="BF417" s="141">
        <f>IF(N417="snížená",J417,0)</f>
        <v>0</v>
      </c>
      <c r="BG417" s="141">
        <f>IF(N417="zákl. přenesená",J417,0)</f>
        <v>0</v>
      </c>
      <c r="BH417" s="141">
        <f>IF(N417="sníž. přenesená",J417,0)</f>
        <v>0</v>
      </c>
      <c r="BI417" s="141">
        <f>IF(N417="nulová",J417,0)</f>
        <v>0</v>
      </c>
      <c r="BJ417" s="17" t="s">
        <v>85</v>
      </c>
      <c r="BK417" s="141">
        <f>ROUND(I417*H417,2)</f>
        <v>0</v>
      </c>
      <c r="BL417" s="17" t="s">
        <v>152</v>
      </c>
      <c r="BM417" s="140" t="s">
        <v>558</v>
      </c>
    </row>
    <row r="418" spans="2:65" s="1" customFormat="1" ht="24.2" customHeight="1">
      <c r="B418" s="128"/>
      <c r="C418" s="129" t="s">
        <v>559</v>
      </c>
      <c r="D418" s="129" t="s">
        <v>147</v>
      </c>
      <c r="E418" s="130" t="s">
        <v>560</v>
      </c>
      <c r="F418" s="131" t="s">
        <v>561</v>
      </c>
      <c r="G418" s="132" t="s">
        <v>183</v>
      </c>
      <c r="H418" s="133">
        <v>20</v>
      </c>
      <c r="I418" s="134"/>
      <c r="J418" s="135">
        <f>ROUND(I418*H418,2)</f>
        <v>0</v>
      </c>
      <c r="K418" s="131" t="s">
        <v>151</v>
      </c>
      <c r="L418" s="32"/>
      <c r="M418" s="136" t="s">
        <v>1</v>
      </c>
      <c r="N418" s="137" t="s">
        <v>45</v>
      </c>
      <c r="P418" s="138">
        <f>O418*H418</f>
        <v>0</v>
      </c>
      <c r="Q418" s="138">
        <v>2.1700000000000001E-2</v>
      </c>
      <c r="R418" s="138">
        <f>Q418*H418</f>
        <v>0.434</v>
      </c>
      <c r="S418" s="138">
        <v>0</v>
      </c>
      <c r="T418" s="139">
        <f>S418*H418</f>
        <v>0</v>
      </c>
      <c r="AR418" s="140" t="s">
        <v>152</v>
      </c>
      <c r="AT418" s="140" t="s">
        <v>147</v>
      </c>
      <c r="AU418" s="140" t="s">
        <v>89</v>
      </c>
      <c r="AY418" s="17" t="s">
        <v>145</v>
      </c>
      <c r="BE418" s="141">
        <f>IF(N418="základní",J418,0)</f>
        <v>0</v>
      </c>
      <c r="BF418" s="141">
        <f>IF(N418="snížená",J418,0)</f>
        <v>0</v>
      </c>
      <c r="BG418" s="141">
        <f>IF(N418="zákl. přenesená",J418,0)</f>
        <v>0</v>
      </c>
      <c r="BH418" s="141">
        <f>IF(N418="sníž. přenesená",J418,0)</f>
        <v>0</v>
      </c>
      <c r="BI418" s="141">
        <f>IF(N418="nulová",J418,0)</f>
        <v>0</v>
      </c>
      <c r="BJ418" s="17" t="s">
        <v>85</v>
      </c>
      <c r="BK418" s="141">
        <f>ROUND(I418*H418,2)</f>
        <v>0</v>
      </c>
      <c r="BL418" s="17" t="s">
        <v>152</v>
      </c>
      <c r="BM418" s="140" t="s">
        <v>562</v>
      </c>
    </row>
    <row r="419" spans="2:65" s="1" customFormat="1" ht="24.2" customHeight="1">
      <c r="B419" s="128"/>
      <c r="C419" s="129" t="s">
        <v>563</v>
      </c>
      <c r="D419" s="129" t="s">
        <v>147</v>
      </c>
      <c r="E419" s="130" t="s">
        <v>564</v>
      </c>
      <c r="F419" s="131" t="s">
        <v>565</v>
      </c>
      <c r="G419" s="132" t="s">
        <v>183</v>
      </c>
      <c r="H419" s="133">
        <v>41.677</v>
      </c>
      <c r="I419" s="134"/>
      <c r="J419" s="135">
        <f>ROUND(I419*H419,2)</f>
        <v>0</v>
      </c>
      <c r="K419" s="131" t="s">
        <v>151</v>
      </c>
      <c r="L419" s="32"/>
      <c r="M419" s="136" t="s">
        <v>1</v>
      </c>
      <c r="N419" s="137" t="s">
        <v>45</v>
      </c>
      <c r="P419" s="138">
        <f>O419*H419</f>
        <v>0</v>
      </c>
      <c r="Q419" s="138">
        <v>0.11169999999999999</v>
      </c>
      <c r="R419" s="138">
        <f>Q419*H419</f>
        <v>4.6553208999999995</v>
      </c>
      <c r="S419" s="138">
        <v>0</v>
      </c>
      <c r="T419" s="139">
        <f>S419*H419</f>
        <v>0</v>
      </c>
      <c r="AR419" s="140" t="s">
        <v>152</v>
      </c>
      <c r="AT419" s="140" t="s">
        <v>147</v>
      </c>
      <c r="AU419" s="140" t="s">
        <v>89</v>
      </c>
      <c r="AY419" s="17" t="s">
        <v>145</v>
      </c>
      <c r="BE419" s="141">
        <f>IF(N419="základní",J419,0)</f>
        <v>0</v>
      </c>
      <c r="BF419" s="141">
        <f>IF(N419="snížená",J419,0)</f>
        <v>0</v>
      </c>
      <c r="BG419" s="141">
        <f>IF(N419="zákl. přenesená",J419,0)</f>
        <v>0</v>
      </c>
      <c r="BH419" s="141">
        <f>IF(N419="sníž. přenesená",J419,0)</f>
        <v>0</v>
      </c>
      <c r="BI419" s="141">
        <f>IF(N419="nulová",J419,0)</f>
        <v>0</v>
      </c>
      <c r="BJ419" s="17" t="s">
        <v>85</v>
      </c>
      <c r="BK419" s="141">
        <f>ROUND(I419*H419,2)</f>
        <v>0</v>
      </c>
      <c r="BL419" s="17" t="s">
        <v>152</v>
      </c>
      <c r="BM419" s="140" t="s">
        <v>566</v>
      </c>
    </row>
    <row r="420" spans="2:65" s="12" customFormat="1" ht="11.25">
      <c r="B420" s="142"/>
      <c r="D420" s="143" t="s">
        <v>154</v>
      </c>
      <c r="E420" s="144" t="s">
        <v>1</v>
      </c>
      <c r="F420" s="145" t="s">
        <v>567</v>
      </c>
      <c r="H420" s="144" t="s">
        <v>1</v>
      </c>
      <c r="I420" s="146"/>
      <c r="L420" s="142"/>
      <c r="M420" s="147"/>
      <c r="T420" s="148"/>
      <c r="AT420" s="144" t="s">
        <v>154</v>
      </c>
      <c r="AU420" s="144" t="s">
        <v>89</v>
      </c>
      <c r="AV420" s="12" t="s">
        <v>85</v>
      </c>
      <c r="AW420" s="12" t="s">
        <v>36</v>
      </c>
      <c r="AX420" s="12" t="s">
        <v>80</v>
      </c>
      <c r="AY420" s="144" t="s">
        <v>145</v>
      </c>
    </row>
    <row r="421" spans="2:65" s="12" customFormat="1" ht="11.25">
      <c r="B421" s="142"/>
      <c r="D421" s="143" t="s">
        <v>154</v>
      </c>
      <c r="E421" s="144" t="s">
        <v>1</v>
      </c>
      <c r="F421" s="145" t="s">
        <v>568</v>
      </c>
      <c r="H421" s="144" t="s">
        <v>1</v>
      </c>
      <c r="I421" s="146"/>
      <c r="L421" s="142"/>
      <c r="M421" s="147"/>
      <c r="T421" s="148"/>
      <c r="AT421" s="144" t="s">
        <v>154</v>
      </c>
      <c r="AU421" s="144" t="s">
        <v>89</v>
      </c>
      <c r="AV421" s="12" t="s">
        <v>85</v>
      </c>
      <c r="AW421" s="12" t="s">
        <v>36</v>
      </c>
      <c r="AX421" s="12" t="s">
        <v>80</v>
      </c>
      <c r="AY421" s="144" t="s">
        <v>145</v>
      </c>
    </row>
    <row r="422" spans="2:65" s="13" customFormat="1" ht="11.25">
      <c r="B422" s="149"/>
      <c r="D422" s="143" t="s">
        <v>154</v>
      </c>
      <c r="E422" s="150" t="s">
        <v>1</v>
      </c>
      <c r="F422" s="151" t="s">
        <v>569</v>
      </c>
      <c r="H422" s="152">
        <v>41.677</v>
      </c>
      <c r="I422" s="153"/>
      <c r="L422" s="149"/>
      <c r="M422" s="154"/>
      <c r="T422" s="155"/>
      <c r="AT422" s="150" t="s">
        <v>154</v>
      </c>
      <c r="AU422" s="150" t="s">
        <v>89</v>
      </c>
      <c r="AV422" s="13" t="s">
        <v>89</v>
      </c>
      <c r="AW422" s="13" t="s">
        <v>36</v>
      </c>
      <c r="AX422" s="13" t="s">
        <v>80</v>
      </c>
      <c r="AY422" s="150" t="s">
        <v>145</v>
      </c>
    </row>
    <row r="423" spans="2:65" s="14" customFormat="1" ht="11.25">
      <c r="B423" s="156"/>
      <c r="D423" s="143" t="s">
        <v>154</v>
      </c>
      <c r="E423" s="157" t="s">
        <v>1</v>
      </c>
      <c r="F423" s="158" t="s">
        <v>157</v>
      </c>
      <c r="H423" s="159">
        <v>41.677</v>
      </c>
      <c r="I423" s="160"/>
      <c r="L423" s="156"/>
      <c r="M423" s="161"/>
      <c r="T423" s="162"/>
      <c r="AT423" s="157" t="s">
        <v>154</v>
      </c>
      <c r="AU423" s="157" t="s">
        <v>89</v>
      </c>
      <c r="AV423" s="14" t="s">
        <v>152</v>
      </c>
      <c r="AW423" s="14" t="s">
        <v>36</v>
      </c>
      <c r="AX423" s="14" t="s">
        <v>85</v>
      </c>
      <c r="AY423" s="157" t="s">
        <v>145</v>
      </c>
    </row>
    <row r="424" spans="2:65" s="1" customFormat="1" ht="16.5" customHeight="1">
      <c r="B424" s="128"/>
      <c r="C424" s="129" t="s">
        <v>570</v>
      </c>
      <c r="D424" s="129" t="s">
        <v>147</v>
      </c>
      <c r="E424" s="130" t="s">
        <v>571</v>
      </c>
      <c r="F424" s="131" t="s">
        <v>572</v>
      </c>
      <c r="G424" s="132" t="s">
        <v>183</v>
      </c>
      <c r="H424" s="133">
        <v>41.677</v>
      </c>
      <c r="I424" s="134"/>
      <c r="J424" s="135">
        <f>ROUND(I424*H424,2)</f>
        <v>0</v>
      </c>
      <c r="K424" s="131" t="s">
        <v>151</v>
      </c>
      <c r="L424" s="32"/>
      <c r="M424" s="136" t="s">
        <v>1</v>
      </c>
      <c r="N424" s="137" t="s">
        <v>45</v>
      </c>
      <c r="P424" s="138">
        <f>O424*H424</f>
        <v>0</v>
      </c>
      <c r="Q424" s="138">
        <v>1E-3</v>
      </c>
      <c r="R424" s="138">
        <f>Q424*H424</f>
        <v>4.1676999999999999E-2</v>
      </c>
      <c r="S424" s="138">
        <v>0</v>
      </c>
      <c r="T424" s="139">
        <f>S424*H424</f>
        <v>0</v>
      </c>
      <c r="AR424" s="140" t="s">
        <v>152</v>
      </c>
      <c r="AT424" s="140" t="s">
        <v>147</v>
      </c>
      <c r="AU424" s="140" t="s">
        <v>89</v>
      </c>
      <c r="AY424" s="17" t="s">
        <v>145</v>
      </c>
      <c r="BE424" s="141">
        <f>IF(N424="základní",J424,0)</f>
        <v>0</v>
      </c>
      <c r="BF424" s="141">
        <f>IF(N424="snížená",J424,0)</f>
        <v>0</v>
      </c>
      <c r="BG424" s="141">
        <f>IF(N424="zákl. přenesená",J424,0)</f>
        <v>0</v>
      </c>
      <c r="BH424" s="141">
        <f>IF(N424="sníž. přenesená",J424,0)</f>
        <v>0</v>
      </c>
      <c r="BI424" s="141">
        <f>IF(N424="nulová",J424,0)</f>
        <v>0</v>
      </c>
      <c r="BJ424" s="17" t="s">
        <v>85</v>
      </c>
      <c r="BK424" s="141">
        <f>ROUND(I424*H424,2)</f>
        <v>0</v>
      </c>
      <c r="BL424" s="17" t="s">
        <v>152</v>
      </c>
      <c r="BM424" s="140" t="s">
        <v>573</v>
      </c>
    </row>
    <row r="425" spans="2:65" s="1" customFormat="1" ht="21.75" customHeight="1">
      <c r="B425" s="128"/>
      <c r="C425" s="129" t="s">
        <v>574</v>
      </c>
      <c r="D425" s="129" t="s">
        <v>147</v>
      </c>
      <c r="E425" s="130" t="s">
        <v>575</v>
      </c>
      <c r="F425" s="131" t="s">
        <v>576</v>
      </c>
      <c r="G425" s="132" t="s">
        <v>183</v>
      </c>
      <c r="H425" s="133">
        <v>6</v>
      </c>
      <c r="I425" s="134"/>
      <c r="J425" s="135">
        <f>ROUND(I425*H425,2)</f>
        <v>0</v>
      </c>
      <c r="K425" s="131" t="s">
        <v>1</v>
      </c>
      <c r="L425" s="32"/>
      <c r="M425" s="136" t="s">
        <v>1</v>
      </c>
      <c r="N425" s="137" t="s">
        <v>45</v>
      </c>
      <c r="P425" s="138">
        <f>O425*H425</f>
        <v>0</v>
      </c>
      <c r="Q425" s="138">
        <v>0.29488999999999999</v>
      </c>
      <c r="R425" s="138">
        <f>Q425*H425</f>
        <v>1.7693399999999999</v>
      </c>
      <c r="S425" s="138">
        <v>0</v>
      </c>
      <c r="T425" s="139">
        <f>S425*H425</f>
        <v>0</v>
      </c>
      <c r="AR425" s="140" t="s">
        <v>152</v>
      </c>
      <c r="AT425" s="140" t="s">
        <v>147</v>
      </c>
      <c r="AU425" s="140" t="s">
        <v>89</v>
      </c>
      <c r="AY425" s="17" t="s">
        <v>145</v>
      </c>
      <c r="BE425" s="141">
        <f>IF(N425="základní",J425,0)</f>
        <v>0</v>
      </c>
      <c r="BF425" s="141">
        <f>IF(N425="snížená",J425,0)</f>
        <v>0</v>
      </c>
      <c r="BG425" s="141">
        <f>IF(N425="zákl. přenesená",J425,0)</f>
        <v>0</v>
      </c>
      <c r="BH425" s="141">
        <f>IF(N425="sníž. přenesená",J425,0)</f>
        <v>0</v>
      </c>
      <c r="BI425" s="141">
        <f>IF(N425="nulová",J425,0)</f>
        <v>0</v>
      </c>
      <c r="BJ425" s="17" t="s">
        <v>85</v>
      </c>
      <c r="BK425" s="141">
        <f>ROUND(I425*H425,2)</f>
        <v>0</v>
      </c>
      <c r="BL425" s="17" t="s">
        <v>152</v>
      </c>
      <c r="BM425" s="140" t="s">
        <v>577</v>
      </c>
    </row>
    <row r="426" spans="2:65" s="12" customFormat="1" ht="11.25">
      <c r="B426" s="142"/>
      <c r="D426" s="143" t="s">
        <v>154</v>
      </c>
      <c r="E426" s="144" t="s">
        <v>1</v>
      </c>
      <c r="F426" s="145" t="s">
        <v>578</v>
      </c>
      <c r="H426" s="144" t="s">
        <v>1</v>
      </c>
      <c r="I426" s="146"/>
      <c r="L426" s="142"/>
      <c r="M426" s="147"/>
      <c r="T426" s="148"/>
      <c r="AT426" s="144" t="s">
        <v>154</v>
      </c>
      <c r="AU426" s="144" t="s">
        <v>89</v>
      </c>
      <c r="AV426" s="12" t="s">
        <v>85</v>
      </c>
      <c r="AW426" s="12" t="s">
        <v>36</v>
      </c>
      <c r="AX426" s="12" t="s">
        <v>80</v>
      </c>
      <c r="AY426" s="144" t="s">
        <v>145</v>
      </c>
    </row>
    <row r="427" spans="2:65" s="12" customFormat="1" ht="11.25">
      <c r="B427" s="142"/>
      <c r="D427" s="143" t="s">
        <v>154</v>
      </c>
      <c r="E427" s="144" t="s">
        <v>1</v>
      </c>
      <c r="F427" s="145" t="s">
        <v>579</v>
      </c>
      <c r="H427" s="144" t="s">
        <v>1</v>
      </c>
      <c r="I427" s="146"/>
      <c r="L427" s="142"/>
      <c r="M427" s="147"/>
      <c r="T427" s="148"/>
      <c r="AT427" s="144" t="s">
        <v>154</v>
      </c>
      <c r="AU427" s="144" t="s">
        <v>89</v>
      </c>
      <c r="AV427" s="12" t="s">
        <v>85</v>
      </c>
      <c r="AW427" s="12" t="s">
        <v>36</v>
      </c>
      <c r="AX427" s="12" t="s">
        <v>80</v>
      </c>
      <c r="AY427" s="144" t="s">
        <v>145</v>
      </c>
    </row>
    <row r="428" spans="2:65" s="13" customFormat="1" ht="11.25">
      <c r="B428" s="149"/>
      <c r="D428" s="143" t="s">
        <v>154</v>
      </c>
      <c r="E428" s="150" t="s">
        <v>1</v>
      </c>
      <c r="F428" s="151" t="s">
        <v>580</v>
      </c>
      <c r="H428" s="152">
        <v>6</v>
      </c>
      <c r="I428" s="153"/>
      <c r="L428" s="149"/>
      <c r="M428" s="154"/>
      <c r="T428" s="155"/>
      <c r="AT428" s="150" t="s">
        <v>154</v>
      </c>
      <c r="AU428" s="150" t="s">
        <v>89</v>
      </c>
      <c r="AV428" s="13" t="s">
        <v>89</v>
      </c>
      <c r="AW428" s="13" t="s">
        <v>36</v>
      </c>
      <c r="AX428" s="13" t="s">
        <v>80</v>
      </c>
      <c r="AY428" s="150" t="s">
        <v>145</v>
      </c>
    </row>
    <row r="429" spans="2:65" s="14" customFormat="1" ht="11.25">
      <c r="B429" s="156"/>
      <c r="D429" s="143" t="s">
        <v>154</v>
      </c>
      <c r="E429" s="157" t="s">
        <v>1</v>
      </c>
      <c r="F429" s="158" t="s">
        <v>157</v>
      </c>
      <c r="H429" s="159">
        <v>6</v>
      </c>
      <c r="I429" s="160"/>
      <c r="L429" s="156"/>
      <c r="M429" s="161"/>
      <c r="T429" s="162"/>
      <c r="AT429" s="157" t="s">
        <v>154</v>
      </c>
      <c r="AU429" s="157" t="s">
        <v>89</v>
      </c>
      <c r="AV429" s="14" t="s">
        <v>152</v>
      </c>
      <c r="AW429" s="14" t="s">
        <v>36</v>
      </c>
      <c r="AX429" s="14" t="s">
        <v>85</v>
      </c>
      <c r="AY429" s="157" t="s">
        <v>145</v>
      </c>
    </row>
    <row r="430" spans="2:65" s="1" customFormat="1" ht="24.2" customHeight="1">
      <c r="B430" s="128"/>
      <c r="C430" s="129" t="s">
        <v>581</v>
      </c>
      <c r="D430" s="129" t="s">
        <v>147</v>
      </c>
      <c r="E430" s="130" t="s">
        <v>582</v>
      </c>
      <c r="F430" s="131" t="s">
        <v>583</v>
      </c>
      <c r="G430" s="132" t="s">
        <v>199</v>
      </c>
      <c r="H430" s="133">
        <v>12</v>
      </c>
      <c r="I430" s="134"/>
      <c r="J430" s="135">
        <f>ROUND(I430*H430,2)</f>
        <v>0</v>
      </c>
      <c r="K430" s="131" t="s">
        <v>151</v>
      </c>
      <c r="L430" s="32"/>
      <c r="M430" s="136" t="s">
        <v>1</v>
      </c>
      <c r="N430" s="137" t="s">
        <v>45</v>
      </c>
      <c r="P430" s="138">
        <f>O430*H430</f>
        <v>0</v>
      </c>
      <c r="Q430" s="138">
        <v>0.19663</v>
      </c>
      <c r="R430" s="138">
        <f>Q430*H430</f>
        <v>2.3595600000000001</v>
      </c>
      <c r="S430" s="138">
        <v>0</v>
      </c>
      <c r="T430" s="139">
        <f>S430*H430</f>
        <v>0</v>
      </c>
      <c r="AR430" s="140" t="s">
        <v>152</v>
      </c>
      <c r="AT430" s="140" t="s">
        <v>147</v>
      </c>
      <c r="AU430" s="140" t="s">
        <v>89</v>
      </c>
      <c r="AY430" s="17" t="s">
        <v>145</v>
      </c>
      <c r="BE430" s="141">
        <f>IF(N430="základní",J430,0)</f>
        <v>0</v>
      </c>
      <c r="BF430" s="141">
        <f>IF(N430="snížená",J430,0)</f>
        <v>0</v>
      </c>
      <c r="BG430" s="141">
        <f>IF(N430="zákl. přenesená",J430,0)</f>
        <v>0</v>
      </c>
      <c r="BH430" s="141">
        <f>IF(N430="sníž. přenesená",J430,0)</f>
        <v>0</v>
      </c>
      <c r="BI430" s="141">
        <f>IF(N430="nulová",J430,0)</f>
        <v>0</v>
      </c>
      <c r="BJ430" s="17" t="s">
        <v>85</v>
      </c>
      <c r="BK430" s="141">
        <f>ROUND(I430*H430,2)</f>
        <v>0</v>
      </c>
      <c r="BL430" s="17" t="s">
        <v>152</v>
      </c>
      <c r="BM430" s="140" t="s">
        <v>584</v>
      </c>
    </row>
    <row r="431" spans="2:65" s="12" customFormat="1" ht="11.25">
      <c r="B431" s="142"/>
      <c r="D431" s="143" t="s">
        <v>154</v>
      </c>
      <c r="E431" s="144" t="s">
        <v>1</v>
      </c>
      <c r="F431" s="145" t="s">
        <v>585</v>
      </c>
      <c r="H431" s="144" t="s">
        <v>1</v>
      </c>
      <c r="I431" s="146"/>
      <c r="L431" s="142"/>
      <c r="M431" s="147"/>
      <c r="T431" s="148"/>
      <c r="AT431" s="144" t="s">
        <v>154</v>
      </c>
      <c r="AU431" s="144" t="s">
        <v>89</v>
      </c>
      <c r="AV431" s="12" t="s">
        <v>85</v>
      </c>
      <c r="AW431" s="12" t="s">
        <v>36</v>
      </c>
      <c r="AX431" s="12" t="s">
        <v>80</v>
      </c>
      <c r="AY431" s="144" t="s">
        <v>145</v>
      </c>
    </row>
    <row r="432" spans="2:65" s="13" customFormat="1" ht="11.25">
      <c r="B432" s="149"/>
      <c r="D432" s="143" t="s">
        <v>154</v>
      </c>
      <c r="E432" s="150" t="s">
        <v>1</v>
      </c>
      <c r="F432" s="151" t="s">
        <v>586</v>
      </c>
      <c r="H432" s="152">
        <v>12</v>
      </c>
      <c r="I432" s="153"/>
      <c r="L432" s="149"/>
      <c r="M432" s="154"/>
      <c r="T432" s="155"/>
      <c r="AT432" s="150" t="s">
        <v>154</v>
      </c>
      <c r="AU432" s="150" t="s">
        <v>89</v>
      </c>
      <c r="AV432" s="13" t="s">
        <v>89</v>
      </c>
      <c r="AW432" s="13" t="s">
        <v>36</v>
      </c>
      <c r="AX432" s="13" t="s">
        <v>80</v>
      </c>
      <c r="AY432" s="150" t="s">
        <v>145</v>
      </c>
    </row>
    <row r="433" spans="2:65" s="14" customFormat="1" ht="11.25">
      <c r="B433" s="156"/>
      <c r="D433" s="143" t="s">
        <v>154</v>
      </c>
      <c r="E433" s="157" t="s">
        <v>1</v>
      </c>
      <c r="F433" s="158" t="s">
        <v>157</v>
      </c>
      <c r="H433" s="159">
        <v>12</v>
      </c>
      <c r="I433" s="160"/>
      <c r="L433" s="156"/>
      <c r="M433" s="161"/>
      <c r="T433" s="162"/>
      <c r="AT433" s="157" t="s">
        <v>154</v>
      </c>
      <c r="AU433" s="157" t="s">
        <v>89</v>
      </c>
      <c r="AV433" s="14" t="s">
        <v>152</v>
      </c>
      <c r="AW433" s="14" t="s">
        <v>36</v>
      </c>
      <c r="AX433" s="14" t="s">
        <v>85</v>
      </c>
      <c r="AY433" s="157" t="s">
        <v>145</v>
      </c>
    </row>
    <row r="434" spans="2:65" s="1" customFormat="1" ht="21.75" customHeight="1">
      <c r="B434" s="128"/>
      <c r="C434" s="129" t="s">
        <v>587</v>
      </c>
      <c r="D434" s="129" t="s">
        <v>147</v>
      </c>
      <c r="E434" s="130" t="s">
        <v>588</v>
      </c>
      <c r="F434" s="131" t="s">
        <v>589</v>
      </c>
      <c r="G434" s="132" t="s">
        <v>150</v>
      </c>
      <c r="H434" s="133">
        <v>1</v>
      </c>
      <c r="I434" s="134"/>
      <c r="J434" s="135">
        <f>ROUND(I434*H434,2)</f>
        <v>0</v>
      </c>
      <c r="K434" s="131" t="s">
        <v>151</v>
      </c>
      <c r="L434" s="32"/>
      <c r="M434" s="136" t="s">
        <v>1</v>
      </c>
      <c r="N434" s="137" t="s">
        <v>45</v>
      </c>
      <c r="P434" s="138">
        <f>O434*H434</f>
        <v>0</v>
      </c>
      <c r="Q434" s="138">
        <v>5.6439999999999997E-2</v>
      </c>
      <c r="R434" s="138">
        <f>Q434*H434</f>
        <v>5.6439999999999997E-2</v>
      </c>
      <c r="S434" s="138">
        <v>0</v>
      </c>
      <c r="T434" s="139">
        <f>S434*H434</f>
        <v>0</v>
      </c>
      <c r="AR434" s="140" t="s">
        <v>152</v>
      </c>
      <c r="AT434" s="140" t="s">
        <v>147</v>
      </c>
      <c r="AU434" s="140" t="s">
        <v>89</v>
      </c>
      <c r="AY434" s="17" t="s">
        <v>145</v>
      </c>
      <c r="BE434" s="141">
        <f>IF(N434="základní",J434,0)</f>
        <v>0</v>
      </c>
      <c r="BF434" s="141">
        <f>IF(N434="snížená",J434,0)</f>
        <v>0</v>
      </c>
      <c r="BG434" s="141">
        <f>IF(N434="zákl. přenesená",J434,0)</f>
        <v>0</v>
      </c>
      <c r="BH434" s="141">
        <f>IF(N434="sníž. přenesená",J434,0)</f>
        <v>0</v>
      </c>
      <c r="BI434" s="141">
        <f>IF(N434="nulová",J434,0)</f>
        <v>0</v>
      </c>
      <c r="BJ434" s="17" t="s">
        <v>85</v>
      </c>
      <c r="BK434" s="141">
        <f>ROUND(I434*H434,2)</f>
        <v>0</v>
      </c>
      <c r="BL434" s="17" t="s">
        <v>152</v>
      </c>
      <c r="BM434" s="140" t="s">
        <v>590</v>
      </c>
    </row>
    <row r="435" spans="2:65" s="1" customFormat="1" ht="33" customHeight="1">
      <c r="B435" s="128"/>
      <c r="C435" s="170" t="s">
        <v>591</v>
      </c>
      <c r="D435" s="170" t="s">
        <v>325</v>
      </c>
      <c r="E435" s="171" t="s">
        <v>592</v>
      </c>
      <c r="F435" s="172" t="s">
        <v>593</v>
      </c>
      <c r="G435" s="173" t="s">
        <v>150</v>
      </c>
      <c r="H435" s="174">
        <v>1</v>
      </c>
      <c r="I435" s="175"/>
      <c r="J435" s="176">
        <f>ROUND(I435*H435,2)</f>
        <v>0</v>
      </c>
      <c r="K435" s="172" t="s">
        <v>151</v>
      </c>
      <c r="L435" s="177"/>
      <c r="M435" s="178" t="s">
        <v>1</v>
      </c>
      <c r="N435" s="179" t="s">
        <v>45</v>
      </c>
      <c r="P435" s="138">
        <f>O435*H435</f>
        <v>0</v>
      </c>
      <c r="Q435" s="138">
        <v>1.553E-2</v>
      </c>
      <c r="R435" s="138">
        <f>Q435*H435</f>
        <v>1.553E-2</v>
      </c>
      <c r="S435" s="138">
        <v>0</v>
      </c>
      <c r="T435" s="139">
        <f>S435*H435</f>
        <v>0</v>
      </c>
      <c r="AR435" s="140" t="s">
        <v>187</v>
      </c>
      <c r="AT435" s="140" t="s">
        <v>325</v>
      </c>
      <c r="AU435" s="140" t="s">
        <v>89</v>
      </c>
      <c r="AY435" s="17" t="s">
        <v>145</v>
      </c>
      <c r="BE435" s="141">
        <f>IF(N435="základní",J435,0)</f>
        <v>0</v>
      </c>
      <c r="BF435" s="141">
        <f>IF(N435="snížená",J435,0)</f>
        <v>0</v>
      </c>
      <c r="BG435" s="141">
        <f>IF(N435="zákl. přenesená",J435,0)</f>
        <v>0</v>
      </c>
      <c r="BH435" s="141">
        <f>IF(N435="sníž. přenesená",J435,0)</f>
        <v>0</v>
      </c>
      <c r="BI435" s="141">
        <f>IF(N435="nulová",J435,0)</f>
        <v>0</v>
      </c>
      <c r="BJ435" s="17" t="s">
        <v>85</v>
      </c>
      <c r="BK435" s="141">
        <f>ROUND(I435*H435,2)</f>
        <v>0</v>
      </c>
      <c r="BL435" s="17" t="s">
        <v>152</v>
      </c>
      <c r="BM435" s="140" t="s">
        <v>594</v>
      </c>
    </row>
    <row r="436" spans="2:65" s="11" customFormat="1" ht="22.9" customHeight="1">
      <c r="B436" s="116"/>
      <c r="D436" s="117" t="s">
        <v>79</v>
      </c>
      <c r="E436" s="126" t="s">
        <v>187</v>
      </c>
      <c r="F436" s="126" t="s">
        <v>595</v>
      </c>
      <c r="I436" s="119"/>
      <c r="J436" s="127">
        <f>BK436</f>
        <v>0</v>
      </c>
      <c r="L436" s="116"/>
      <c r="M436" s="121"/>
      <c r="P436" s="122">
        <f>SUM(P437:P510)</f>
        <v>0</v>
      </c>
      <c r="R436" s="122">
        <f>SUM(R437:R510)</f>
        <v>0.38399999999999995</v>
      </c>
      <c r="T436" s="123">
        <f>SUM(T437:T510)</f>
        <v>0.2</v>
      </c>
      <c r="AR436" s="117" t="s">
        <v>85</v>
      </c>
      <c r="AT436" s="124" t="s">
        <v>79</v>
      </c>
      <c r="AU436" s="124" t="s">
        <v>85</v>
      </c>
      <c r="AY436" s="117" t="s">
        <v>145</v>
      </c>
      <c r="BK436" s="125">
        <f>SUM(BK437:BK510)</f>
        <v>0</v>
      </c>
    </row>
    <row r="437" spans="2:65" s="1" customFormat="1" ht="24.2" customHeight="1">
      <c r="B437" s="128"/>
      <c r="C437" s="129" t="s">
        <v>596</v>
      </c>
      <c r="D437" s="129" t="s">
        <v>147</v>
      </c>
      <c r="E437" s="130" t="s">
        <v>597</v>
      </c>
      <c r="F437" s="131" t="s">
        <v>598</v>
      </c>
      <c r="G437" s="132" t="s">
        <v>199</v>
      </c>
      <c r="H437" s="133">
        <v>74.92</v>
      </c>
      <c r="I437" s="134"/>
      <c r="J437" s="135">
        <f>ROUND(I437*H437,2)</f>
        <v>0</v>
      </c>
      <c r="K437" s="131" t="s">
        <v>1</v>
      </c>
      <c r="L437" s="32"/>
      <c r="M437" s="136" t="s">
        <v>1</v>
      </c>
      <c r="N437" s="137" t="s">
        <v>45</v>
      </c>
      <c r="P437" s="138">
        <f>O437*H437</f>
        <v>0</v>
      </c>
      <c r="Q437" s="138">
        <v>0</v>
      </c>
      <c r="R437" s="138">
        <f>Q437*H437</f>
        <v>0</v>
      </c>
      <c r="S437" s="138">
        <v>0</v>
      </c>
      <c r="T437" s="139">
        <f>S437*H437</f>
        <v>0</v>
      </c>
      <c r="AR437" s="140" t="s">
        <v>152</v>
      </c>
      <c r="AT437" s="140" t="s">
        <v>147</v>
      </c>
      <c r="AU437" s="140" t="s">
        <v>89</v>
      </c>
      <c r="AY437" s="17" t="s">
        <v>145</v>
      </c>
      <c r="BE437" s="141">
        <f>IF(N437="základní",J437,0)</f>
        <v>0</v>
      </c>
      <c r="BF437" s="141">
        <f>IF(N437="snížená",J437,0)</f>
        <v>0</v>
      </c>
      <c r="BG437" s="141">
        <f>IF(N437="zákl. přenesená",J437,0)</f>
        <v>0</v>
      </c>
      <c r="BH437" s="141">
        <f>IF(N437="sníž. přenesená",J437,0)</f>
        <v>0</v>
      </c>
      <c r="BI437" s="141">
        <f>IF(N437="nulová",J437,0)</f>
        <v>0</v>
      </c>
      <c r="BJ437" s="17" t="s">
        <v>85</v>
      </c>
      <c r="BK437" s="141">
        <f>ROUND(I437*H437,2)</f>
        <v>0</v>
      </c>
      <c r="BL437" s="17" t="s">
        <v>152</v>
      </c>
      <c r="BM437" s="140" t="s">
        <v>410</v>
      </c>
    </row>
    <row r="438" spans="2:65" s="13" customFormat="1" ht="11.25">
      <c r="B438" s="149"/>
      <c r="D438" s="143" t="s">
        <v>154</v>
      </c>
      <c r="E438" s="150" t="s">
        <v>1</v>
      </c>
      <c r="F438" s="151" t="s">
        <v>599</v>
      </c>
      <c r="H438" s="152">
        <v>60.92</v>
      </c>
      <c r="I438" s="153"/>
      <c r="L438" s="149"/>
      <c r="M438" s="154"/>
      <c r="T438" s="155"/>
      <c r="AT438" s="150" t="s">
        <v>154</v>
      </c>
      <c r="AU438" s="150" t="s">
        <v>89</v>
      </c>
      <c r="AV438" s="13" t="s">
        <v>89</v>
      </c>
      <c r="AW438" s="13" t="s">
        <v>36</v>
      </c>
      <c r="AX438" s="13" t="s">
        <v>80</v>
      </c>
      <c r="AY438" s="150" t="s">
        <v>145</v>
      </c>
    </row>
    <row r="439" spans="2:65" s="13" customFormat="1" ht="11.25">
      <c r="B439" s="149"/>
      <c r="D439" s="143" t="s">
        <v>154</v>
      </c>
      <c r="E439" s="150" t="s">
        <v>1</v>
      </c>
      <c r="F439" s="151" t="s">
        <v>239</v>
      </c>
      <c r="H439" s="152">
        <v>14</v>
      </c>
      <c r="I439" s="153"/>
      <c r="L439" s="149"/>
      <c r="M439" s="154"/>
      <c r="T439" s="155"/>
      <c r="AT439" s="150" t="s">
        <v>154</v>
      </c>
      <c r="AU439" s="150" t="s">
        <v>89</v>
      </c>
      <c r="AV439" s="13" t="s">
        <v>89</v>
      </c>
      <c r="AW439" s="13" t="s">
        <v>36</v>
      </c>
      <c r="AX439" s="13" t="s">
        <v>80</v>
      </c>
      <c r="AY439" s="150" t="s">
        <v>145</v>
      </c>
    </row>
    <row r="440" spans="2:65" s="14" customFormat="1" ht="11.25">
      <c r="B440" s="156"/>
      <c r="D440" s="143" t="s">
        <v>154</v>
      </c>
      <c r="E440" s="157" t="s">
        <v>1</v>
      </c>
      <c r="F440" s="158" t="s">
        <v>157</v>
      </c>
      <c r="H440" s="159">
        <v>74.92</v>
      </c>
      <c r="I440" s="160"/>
      <c r="L440" s="156"/>
      <c r="M440" s="161"/>
      <c r="T440" s="162"/>
      <c r="AT440" s="157" t="s">
        <v>154</v>
      </c>
      <c r="AU440" s="157" t="s">
        <v>89</v>
      </c>
      <c r="AV440" s="14" t="s">
        <v>152</v>
      </c>
      <c r="AW440" s="14" t="s">
        <v>36</v>
      </c>
      <c r="AX440" s="14" t="s">
        <v>85</v>
      </c>
      <c r="AY440" s="157" t="s">
        <v>145</v>
      </c>
    </row>
    <row r="441" spans="2:65" s="1" customFormat="1" ht="33" customHeight="1">
      <c r="B441" s="128"/>
      <c r="C441" s="170" t="s">
        <v>600</v>
      </c>
      <c r="D441" s="170" t="s">
        <v>325</v>
      </c>
      <c r="E441" s="171" t="s">
        <v>601</v>
      </c>
      <c r="F441" s="172" t="s">
        <v>602</v>
      </c>
      <c r="G441" s="173" t="s">
        <v>199</v>
      </c>
      <c r="H441" s="174">
        <v>75.668999999999997</v>
      </c>
      <c r="I441" s="175"/>
      <c r="J441" s="176">
        <f>ROUND(I441*H441,2)</f>
        <v>0</v>
      </c>
      <c r="K441" s="172" t="s">
        <v>1</v>
      </c>
      <c r="L441" s="177"/>
      <c r="M441" s="178" t="s">
        <v>1</v>
      </c>
      <c r="N441" s="179" t="s">
        <v>45</v>
      </c>
      <c r="P441" s="138">
        <f>O441*H441</f>
        <v>0</v>
      </c>
      <c r="Q441" s="138">
        <v>0</v>
      </c>
      <c r="R441" s="138">
        <f>Q441*H441</f>
        <v>0</v>
      </c>
      <c r="S441" s="138">
        <v>0</v>
      </c>
      <c r="T441" s="139">
        <f>S441*H441</f>
        <v>0</v>
      </c>
      <c r="AR441" s="140" t="s">
        <v>187</v>
      </c>
      <c r="AT441" s="140" t="s">
        <v>325</v>
      </c>
      <c r="AU441" s="140" t="s">
        <v>89</v>
      </c>
      <c r="AY441" s="17" t="s">
        <v>145</v>
      </c>
      <c r="BE441" s="141">
        <f>IF(N441="základní",J441,0)</f>
        <v>0</v>
      </c>
      <c r="BF441" s="141">
        <f>IF(N441="snížená",J441,0)</f>
        <v>0</v>
      </c>
      <c r="BG441" s="141">
        <f>IF(N441="zákl. přenesená",J441,0)</f>
        <v>0</v>
      </c>
      <c r="BH441" s="141">
        <f>IF(N441="sníž. přenesená",J441,0)</f>
        <v>0</v>
      </c>
      <c r="BI441" s="141">
        <f>IF(N441="nulová",J441,0)</f>
        <v>0</v>
      </c>
      <c r="BJ441" s="17" t="s">
        <v>85</v>
      </c>
      <c r="BK441" s="141">
        <f>ROUND(I441*H441,2)</f>
        <v>0</v>
      </c>
      <c r="BL441" s="17" t="s">
        <v>152</v>
      </c>
      <c r="BM441" s="140" t="s">
        <v>418</v>
      </c>
    </row>
    <row r="442" spans="2:65" s="13" customFormat="1" ht="11.25">
      <c r="B442" s="149"/>
      <c r="D442" s="143" t="s">
        <v>154</v>
      </c>
      <c r="E442" s="150" t="s">
        <v>1</v>
      </c>
      <c r="F442" s="151" t="s">
        <v>603</v>
      </c>
      <c r="H442" s="152">
        <v>75.668999999999997</v>
      </c>
      <c r="I442" s="153"/>
      <c r="L442" s="149"/>
      <c r="M442" s="154"/>
      <c r="T442" s="155"/>
      <c r="AT442" s="150" t="s">
        <v>154</v>
      </c>
      <c r="AU442" s="150" t="s">
        <v>89</v>
      </c>
      <c r="AV442" s="13" t="s">
        <v>89</v>
      </c>
      <c r="AW442" s="13" t="s">
        <v>36</v>
      </c>
      <c r="AX442" s="13" t="s">
        <v>80</v>
      </c>
      <c r="AY442" s="150" t="s">
        <v>145</v>
      </c>
    </row>
    <row r="443" spans="2:65" s="14" customFormat="1" ht="11.25">
      <c r="B443" s="156"/>
      <c r="D443" s="143" t="s">
        <v>154</v>
      </c>
      <c r="E443" s="157" t="s">
        <v>1</v>
      </c>
      <c r="F443" s="158" t="s">
        <v>157</v>
      </c>
      <c r="H443" s="159">
        <v>75.668999999999997</v>
      </c>
      <c r="I443" s="160"/>
      <c r="L443" s="156"/>
      <c r="M443" s="161"/>
      <c r="T443" s="162"/>
      <c r="AT443" s="157" t="s">
        <v>154</v>
      </c>
      <c r="AU443" s="157" t="s">
        <v>89</v>
      </c>
      <c r="AV443" s="14" t="s">
        <v>152</v>
      </c>
      <c r="AW443" s="14" t="s">
        <v>36</v>
      </c>
      <c r="AX443" s="14" t="s">
        <v>85</v>
      </c>
      <c r="AY443" s="157" t="s">
        <v>145</v>
      </c>
    </row>
    <row r="444" spans="2:65" s="1" customFormat="1" ht="33" customHeight="1">
      <c r="B444" s="128"/>
      <c r="C444" s="129" t="s">
        <v>604</v>
      </c>
      <c r="D444" s="129" t="s">
        <v>147</v>
      </c>
      <c r="E444" s="130" t="s">
        <v>605</v>
      </c>
      <c r="F444" s="131" t="s">
        <v>606</v>
      </c>
      <c r="G444" s="132" t="s">
        <v>199</v>
      </c>
      <c r="H444" s="133">
        <v>14</v>
      </c>
      <c r="I444" s="134"/>
      <c r="J444" s="135">
        <f>ROUND(I444*H444,2)</f>
        <v>0</v>
      </c>
      <c r="K444" s="131" t="s">
        <v>1</v>
      </c>
      <c r="L444" s="32"/>
      <c r="M444" s="136" t="s">
        <v>1</v>
      </c>
      <c r="N444" s="137" t="s">
        <v>45</v>
      </c>
      <c r="P444" s="138">
        <f>O444*H444</f>
        <v>0</v>
      </c>
      <c r="Q444" s="138">
        <v>0</v>
      </c>
      <c r="R444" s="138">
        <f>Q444*H444</f>
        <v>0</v>
      </c>
      <c r="S444" s="138">
        <v>0</v>
      </c>
      <c r="T444" s="139">
        <f>S444*H444</f>
        <v>0</v>
      </c>
      <c r="AR444" s="140" t="s">
        <v>152</v>
      </c>
      <c r="AT444" s="140" t="s">
        <v>147</v>
      </c>
      <c r="AU444" s="140" t="s">
        <v>89</v>
      </c>
      <c r="AY444" s="17" t="s">
        <v>145</v>
      </c>
      <c r="BE444" s="141">
        <f>IF(N444="základní",J444,0)</f>
        <v>0</v>
      </c>
      <c r="BF444" s="141">
        <f>IF(N444="snížená",J444,0)</f>
        <v>0</v>
      </c>
      <c r="BG444" s="141">
        <f>IF(N444="zákl. přenesená",J444,0)</f>
        <v>0</v>
      </c>
      <c r="BH444" s="141">
        <f>IF(N444="sníž. přenesená",J444,0)</f>
        <v>0</v>
      </c>
      <c r="BI444" s="141">
        <f>IF(N444="nulová",J444,0)</f>
        <v>0</v>
      </c>
      <c r="BJ444" s="17" t="s">
        <v>85</v>
      </c>
      <c r="BK444" s="141">
        <f>ROUND(I444*H444,2)</f>
        <v>0</v>
      </c>
      <c r="BL444" s="17" t="s">
        <v>152</v>
      </c>
      <c r="BM444" s="140" t="s">
        <v>607</v>
      </c>
    </row>
    <row r="445" spans="2:65" s="1" customFormat="1" ht="24.2" customHeight="1">
      <c r="B445" s="128"/>
      <c r="C445" s="129" t="s">
        <v>608</v>
      </c>
      <c r="D445" s="129" t="s">
        <v>147</v>
      </c>
      <c r="E445" s="130" t="s">
        <v>609</v>
      </c>
      <c r="F445" s="131" t="s">
        <v>610</v>
      </c>
      <c r="G445" s="132" t="s">
        <v>150</v>
      </c>
      <c r="H445" s="133">
        <v>26</v>
      </c>
      <c r="I445" s="134"/>
      <c r="J445" s="135">
        <f>ROUND(I445*H445,2)</f>
        <v>0</v>
      </c>
      <c r="K445" s="131" t="s">
        <v>1</v>
      </c>
      <c r="L445" s="32"/>
      <c r="M445" s="136" t="s">
        <v>1</v>
      </c>
      <c r="N445" s="137" t="s">
        <v>45</v>
      </c>
      <c r="P445" s="138">
        <f>O445*H445</f>
        <v>0</v>
      </c>
      <c r="Q445" s="138">
        <v>0</v>
      </c>
      <c r="R445" s="138">
        <f>Q445*H445</f>
        <v>0</v>
      </c>
      <c r="S445" s="138">
        <v>0</v>
      </c>
      <c r="T445" s="139">
        <f>S445*H445</f>
        <v>0</v>
      </c>
      <c r="AR445" s="140" t="s">
        <v>152</v>
      </c>
      <c r="AT445" s="140" t="s">
        <v>147</v>
      </c>
      <c r="AU445" s="140" t="s">
        <v>89</v>
      </c>
      <c r="AY445" s="17" t="s">
        <v>145</v>
      </c>
      <c r="BE445" s="141">
        <f>IF(N445="základní",J445,0)</f>
        <v>0</v>
      </c>
      <c r="BF445" s="141">
        <f>IF(N445="snížená",J445,0)</f>
        <v>0</v>
      </c>
      <c r="BG445" s="141">
        <f>IF(N445="zákl. přenesená",J445,0)</f>
        <v>0</v>
      </c>
      <c r="BH445" s="141">
        <f>IF(N445="sníž. přenesená",J445,0)</f>
        <v>0</v>
      </c>
      <c r="BI445" s="141">
        <f>IF(N445="nulová",J445,0)</f>
        <v>0</v>
      </c>
      <c r="BJ445" s="17" t="s">
        <v>85</v>
      </c>
      <c r="BK445" s="141">
        <f>ROUND(I445*H445,2)</f>
        <v>0</v>
      </c>
      <c r="BL445" s="17" t="s">
        <v>152</v>
      </c>
      <c r="BM445" s="140" t="s">
        <v>611</v>
      </c>
    </row>
    <row r="446" spans="2:65" s="13" customFormat="1" ht="11.25">
      <c r="B446" s="149"/>
      <c r="D446" s="143" t="s">
        <v>154</v>
      </c>
      <c r="E446" s="150" t="s">
        <v>1</v>
      </c>
      <c r="F446" s="151" t="s">
        <v>612</v>
      </c>
      <c r="H446" s="152">
        <v>26</v>
      </c>
      <c r="I446" s="153"/>
      <c r="L446" s="149"/>
      <c r="M446" s="154"/>
      <c r="T446" s="155"/>
      <c r="AT446" s="150" t="s">
        <v>154</v>
      </c>
      <c r="AU446" s="150" t="s">
        <v>89</v>
      </c>
      <c r="AV446" s="13" t="s">
        <v>89</v>
      </c>
      <c r="AW446" s="13" t="s">
        <v>36</v>
      </c>
      <c r="AX446" s="13" t="s">
        <v>80</v>
      </c>
      <c r="AY446" s="150" t="s">
        <v>145</v>
      </c>
    </row>
    <row r="447" spans="2:65" s="14" customFormat="1" ht="11.25">
      <c r="B447" s="156"/>
      <c r="D447" s="143" t="s">
        <v>154</v>
      </c>
      <c r="E447" s="157" t="s">
        <v>1</v>
      </c>
      <c r="F447" s="158" t="s">
        <v>157</v>
      </c>
      <c r="H447" s="159">
        <v>26</v>
      </c>
      <c r="I447" s="160"/>
      <c r="L447" s="156"/>
      <c r="M447" s="161"/>
      <c r="T447" s="162"/>
      <c r="AT447" s="157" t="s">
        <v>154</v>
      </c>
      <c r="AU447" s="157" t="s">
        <v>89</v>
      </c>
      <c r="AV447" s="14" t="s">
        <v>152</v>
      </c>
      <c r="AW447" s="14" t="s">
        <v>36</v>
      </c>
      <c r="AX447" s="14" t="s">
        <v>85</v>
      </c>
      <c r="AY447" s="157" t="s">
        <v>145</v>
      </c>
    </row>
    <row r="448" spans="2:65" s="1" customFormat="1" ht="21.75" customHeight="1">
      <c r="B448" s="128"/>
      <c r="C448" s="170" t="s">
        <v>613</v>
      </c>
      <c r="D448" s="170" t="s">
        <v>325</v>
      </c>
      <c r="E448" s="171" t="s">
        <v>614</v>
      </c>
      <c r="F448" s="172" t="s">
        <v>615</v>
      </c>
      <c r="G448" s="173" t="s">
        <v>150</v>
      </c>
      <c r="H448" s="174">
        <v>10</v>
      </c>
      <c r="I448" s="175"/>
      <c r="J448" s="176">
        <f t="shared" ref="J448:J470" si="10">ROUND(I448*H448,2)</f>
        <v>0</v>
      </c>
      <c r="K448" s="172" t="s">
        <v>1</v>
      </c>
      <c r="L448" s="177"/>
      <c r="M448" s="178" t="s">
        <v>1</v>
      </c>
      <c r="N448" s="179" t="s">
        <v>45</v>
      </c>
      <c r="P448" s="138">
        <f t="shared" ref="P448:P470" si="11">O448*H448</f>
        <v>0</v>
      </c>
      <c r="Q448" s="138">
        <v>0</v>
      </c>
      <c r="R448" s="138">
        <f t="shared" ref="R448:R470" si="12">Q448*H448</f>
        <v>0</v>
      </c>
      <c r="S448" s="138">
        <v>0</v>
      </c>
      <c r="T448" s="139">
        <f t="shared" ref="T448:T470" si="13">S448*H448</f>
        <v>0</v>
      </c>
      <c r="AR448" s="140" t="s">
        <v>187</v>
      </c>
      <c r="AT448" s="140" t="s">
        <v>325</v>
      </c>
      <c r="AU448" s="140" t="s">
        <v>89</v>
      </c>
      <c r="AY448" s="17" t="s">
        <v>145</v>
      </c>
      <c r="BE448" s="141">
        <f t="shared" ref="BE448:BE470" si="14">IF(N448="základní",J448,0)</f>
        <v>0</v>
      </c>
      <c r="BF448" s="141">
        <f t="shared" ref="BF448:BF470" si="15">IF(N448="snížená",J448,0)</f>
        <v>0</v>
      </c>
      <c r="BG448" s="141">
        <f t="shared" ref="BG448:BG470" si="16">IF(N448="zákl. přenesená",J448,0)</f>
        <v>0</v>
      </c>
      <c r="BH448" s="141">
        <f t="shared" ref="BH448:BH470" si="17">IF(N448="sníž. přenesená",J448,0)</f>
        <v>0</v>
      </c>
      <c r="BI448" s="141">
        <f t="shared" ref="BI448:BI470" si="18">IF(N448="nulová",J448,0)</f>
        <v>0</v>
      </c>
      <c r="BJ448" s="17" t="s">
        <v>85</v>
      </c>
      <c r="BK448" s="141">
        <f t="shared" ref="BK448:BK470" si="19">ROUND(I448*H448,2)</f>
        <v>0</v>
      </c>
      <c r="BL448" s="17" t="s">
        <v>152</v>
      </c>
      <c r="BM448" s="140" t="s">
        <v>616</v>
      </c>
    </row>
    <row r="449" spans="2:65" s="1" customFormat="1" ht="24.2" customHeight="1">
      <c r="B449" s="128"/>
      <c r="C449" s="170" t="s">
        <v>617</v>
      </c>
      <c r="D449" s="170" t="s">
        <v>325</v>
      </c>
      <c r="E449" s="171" t="s">
        <v>618</v>
      </c>
      <c r="F449" s="172" t="s">
        <v>619</v>
      </c>
      <c r="G449" s="173" t="s">
        <v>150</v>
      </c>
      <c r="H449" s="174">
        <v>12</v>
      </c>
      <c r="I449" s="175"/>
      <c r="J449" s="176">
        <f t="shared" si="10"/>
        <v>0</v>
      </c>
      <c r="K449" s="172" t="s">
        <v>1</v>
      </c>
      <c r="L449" s="177"/>
      <c r="M449" s="178" t="s">
        <v>1</v>
      </c>
      <c r="N449" s="179" t="s">
        <v>45</v>
      </c>
      <c r="P449" s="138">
        <f t="shared" si="11"/>
        <v>0</v>
      </c>
      <c r="Q449" s="138">
        <v>0</v>
      </c>
      <c r="R449" s="138">
        <f t="shared" si="12"/>
        <v>0</v>
      </c>
      <c r="S449" s="138">
        <v>0</v>
      </c>
      <c r="T449" s="139">
        <f t="shared" si="13"/>
        <v>0</v>
      </c>
      <c r="AR449" s="140" t="s">
        <v>187</v>
      </c>
      <c r="AT449" s="140" t="s">
        <v>325</v>
      </c>
      <c r="AU449" s="140" t="s">
        <v>89</v>
      </c>
      <c r="AY449" s="17" t="s">
        <v>145</v>
      </c>
      <c r="BE449" s="141">
        <f t="shared" si="14"/>
        <v>0</v>
      </c>
      <c r="BF449" s="141">
        <f t="shared" si="15"/>
        <v>0</v>
      </c>
      <c r="BG449" s="141">
        <f t="shared" si="16"/>
        <v>0</v>
      </c>
      <c r="BH449" s="141">
        <f t="shared" si="17"/>
        <v>0</v>
      </c>
      <c r="BI449" s="141">
        <f t="shared" si="18"/>
        <v>0</v>
      </c>
      <c r="BJ449" s="17" t="s">
        <v>85</v>
      </c>
      <c r="BK449" s="141">
        <f t="shared" si="19"/>
        <v>0</v>
      </c>
      <c r="BL449" s="17" t="s">
        <v>152</v>
      </c>
      <c r="BM449" s="140" t="s">
        <v>620</v>
      </c>
    </row>
    <row r="450" spans="2:65" s="1" customFormat="1" ht="16.5" customHeight="1">
      <c r="B450" s="128"/>
      <c r="C450" s="170" t="s">
        <v>621</v>
      </c>
      <c r="D450" s="170" t="s">
        <v>325</v>
      </c>
      <c r="E450" s="171" t="s">
        <v>622</v>
      </c>
      <c r="F450" s="172" t="s">
        <v>623</v>
      </c>
      <c r="G450" s="173" t="s">
        <v>150</v>
      </c>
      <c r="H450" s="174">
        <v>1</v>
      </c>
      <c r="I450" s="175"/>
      <c r="J450" s="176">
        <f t="shared" si="10"/>
        <v>0</v>
      </c>
      <c r="K450" s="172" t="s">
        <v>1</v>
      </c>
      <c r="L450" s="177"/>
      <c r="M450" s="178" t="s">
        <v>1</v>
      </c>
      <c r="N450" s="179" t="s">
        <v>45</v>
      </c>
      <c r="P450" s="138">
        <f t="shared" si="11"/>
        <v>0</v>
      </c>
      <c r="Q450" s="138">
        <v>0</v>
      </c>
      <c r="R450" s="138">
        <f t="shared" si="12"/>
        <v>0</v>
      </c>
      <c r="S450" s="138">
        <v>0</v>
      </c>
      <c r="T450" s="139">
        <f t="shared" si="13"/>
        <v>0</v>
      </c>
      <c r="AR450" s="140" t="s">
        <v>187</v>
      </c>
      <c r="AT450" s="140" t="s">
        <v>325</v>
      </c>
      <c r="AU450" s="140" t="s">
        <v>89</v>
      </c>
      <c r="AY450" s="17" t="s">
        <v>145</v>
      </c>
      <c r="BE450" s="141">
        <f t="shared" si="14"/>
        <v>0</v>
      </c>
      <c r="BF450" s="141">
        <f t="shared" si="15"/>
        <v>0</v>
      </c>
      <c r="BG450" s="141">
        <f t="shared" si="16"/>
        <v>0</v>
      </c>
      <c r="BH450" s="141">
        <f t="shared" si="17"/>
        <v>0</v>
      </c>
      <c r="BI450" s="141">
        <f t="shared" si="18"/>
        <v>0</v>
      </c>
      <c r="BJ450" s="17" t="s">
        <v>85</v>
      </c>
      <c r="BK450" s="141">
        <f t="shared" si="19"/>
        <v>0</v>
      </c>
      <c r="BL450" s="17" t="s">
        <v>152</v>
      </c>
      <c r="BM450" s="140" t="s">
        <v>624</v>
      </c>
    </row>
    <row r="451" spans="2:65" s="1" customFormat="1" ht="16.5" customHeight="1">
      <c r="B451" s="128"/>
      <c r="C451" s="170" t="s">
        <v>625</v>
      </c>
      <c r="D451" s="170" t="s">
        <v>325</v>
      </c>
      <c r="E451" s="171" t="s">
        <v>626</v>
      </c>
      <c r="F451" s="172" t="s">
        <v>627</v>
      </c>
      <c r="G451" s="173" t="s">
        <v>150</v>
      </c>
      <c r="H451" s="174">
        <v>3</v>
      </c>
      <c r="I451" s="175"/>
      <c r="J451" s="176">
        <f t="shared" si="10"/>
        <v>0</v>
      </c>
      <c r="K451" s="172" t="s">
        <v>1</v>
      </c>
      <c r="L451" s="177"/>
      <c r="M451" s="178" t="s">
        <v>1</v>
      </c>
      <c r="N451" s="179" t="s">
        <v>45</v>
      </c>
      <c r="P451" s="138">
        <f t="shared" si="11"/>
        <v>0</v>
      </c>
      <c r="Q451" s="138">
        <v>0</v>
      </c>
      <c r="R451" s="138">
        <f t="shared" si="12"/>
        <v>0</v>
      </c>
      <c r="S451" s="138">
        <v>0</v>
      </c>
      <c r="T451" s="139">
        <f t="shared" si="13"/>
        <v>0</v>
      </c>
      <c r="AR451" s="140" t="s">
        <v>187</v>
      </c>
      <c r="AT451" s="140" t="s">
        <v>325</v>
      </c>
      <c r="AU451" s="140" t="s">
        <v>89</v>
      </c>
      <c r="AY451" s="17" t="s">
        <v>145</v>
      </c>
      <c r="BE451" s="141">
        <f t="shared" si="14"/>
        <v>0</v>
      </c>
      <c r="BF451" s="141">
        <f t="shared" si="15"/>
        <v>0</v>
      </c>
      <c r="BG451" s="141">
        <f t="shared" si="16"/>
        <v>0</v>
      </c>
      <c r="BH451" s="141">
        <f t="shared" si="17"/>
        <v>0</v>
      </c>
      <c r="BI451" s="141">
        <f t="shared" si="18"/>
        <v>0</v>
      </c>
      <c r="BJ451" s="17" t="s">
        <v>85</v>
      </c>
      <c r="BK451" s="141">
        <f t="shared" si="19"/>
        <v>0</v>
      </c>
      <c r="BL451" s="17" t="s">
        <v>152</v>
      </c>
      <c r="BM451" s="140" t="s">
        <v>628</v>
      </c>
    </row>
    <row r="452" spans="2:65" s="1" customFormat="1" ht="37.9" customHeight="1">
      <c r="B452" s="128"/>
      <c r="C452" s="129" t="s">
        <v>629</v>
      </c>
      <c r="D452" s="129" t="s">
        <v>147</v>
      </c>
      <c r="E452" s="130" t="s">
        <v>630</v>
      </c>
      <c r="F452" s="131" t="s">
        <v>631</v>
      </c>
      <c r="G452" s="132" t="s">
        <v>150</v>
      </c>
      <c r="H452" s="133">
        <v>26</v>
      </c>
      <c r="I452" s="134"/>
      <c r="J452" s="135">
        <f t="shared" si="10"/>
        <v>0</v>
      </c>
      <c r="K452" s="131" t="s">
        <v>1</v>
      </c>
      <c r="L452" s="32"/>
      <c r="M452" s="136" t="s">
        <v>1</v>
      </c>
      <c r="N452" s="137" t="s">
        <v>45</v>
      </c>
      <c r="P452" s="138">
        <f t="shared" si="11"/>
        <v>0</v>
      </c>
      <c r="Q452" s="138">
        <v>0</v>
      </c>
      <c r="R452" s="138">
        <f t="shared" si="12"/>
        <v>0</v>
      </c>
      <c r="S452" s="138">
        <v>0</v>
      </c>
      <c r="T452" s="139">
        <f t="shared" si="13"/>
        <v>0</v>
      </c>
      <c r="AR452" s="140" t="s">
        <v>152</v>
      </c>
      <c r="AT452" s="140" t="s">
        <v>147</v>
      </c>
      <c r="AU452" s="140" t="s">
        <v>89</v>
      </c>
      <c r="AY452" s="17" t="s">
        <v>145</v>
      </c>
      <c r="BE452" s="141">
        <f t="shared" si="14"/>
        <v>0</v>
      </c>
      <c r="BF452" s="141">
        <f t="shared" si="15"/>
        <v>0</v>
      </c>
      <c r="BG452" s="141">
        <f t="shared" si="16"/>
        <v>0</v>
      </c>
      <c r="BH452" s="141">
        <f t="shared" si="17"/>
        <v>0</v>
      </c>
      <c r="BI452" s="141">
        <f t="shared" si="18"/>
        <v>0</v>
      </c>
      <c r="BJ452" s="17" t="s">
        <v>85</v>
      </c>
      <c r="BK452" s="141">
        <f t="shared" si="19"/>
        <v>0</v>
      </c>
      <c r="BL452" s="17" t="s">
        <v>152</v>
      </c>
      <c r="BM452" s="140" t="s">
        <v>632</v>
      </c>
    </row>
    <row r="453" spans="2:65" s="1" customFormat="1" ht="24.2" customHeight="1">
      <c r="B453" s="128"/>
      <c r="C453" s="129" t="s">
        <v>633</v>
      </c>
      <c r="D453" s="129" t="s">
        <v>147</v>
      </c>
      <c r="E453" s="130" t="s">
        <v>634</v>
      </c>
      <c r="F453" s="131" t="s">
        <v>635</v>
      </c>
      <c r="G453" s="132" t="s">
        <v>150</v>
      </c>
      <c r="H453" s="133">
        <v>3</v>
      </c>
      <c r="I453" s="134"/>
      <c r="J453" s="135">
        <f t="shared" si="10"/>
        <v>0</v>
      </c>
      <c r="K453" s="131" t="s">
        <v>1</v>
      </c>
      <c r="L453" s="32"/>
      <c r="M453" s="136" t="s">
        <v>1</v>
      </c>
      <c r="N453" s="137" t="s">
        <v>45</v>
      </c>
      <c r="P453" s="138">
        <f t="shared" si="11"/>
        <v>0</v>
      </c>
      <c r="Q453" s="138">
        <v>0</v>
      </c>
      <c r="R453" s="138">
        <f t="shared" si="12"/>
        <v>0</v>
      </c>
      <c r="S453" s="138">
        <v>0</v>
      </c>
      <c r="T453" s="139">
        <f t="shared" si="13"/>
        <v>0</v>
      </c>
      <c r="AR453" s="140" t="s">
        <v>152</v>
      </c>
      <c r="AT453" s="140" t="s">
        <v>147</v>
      </c>
      <c r="AU453" s="140" t="s">
        <v>89</v>
      </c>
      <c r="AY453" s="17" t="s">
        <v>145</v>
      </c>
      <c r="BE453" s="141">
        <f t="shared" si="14"/>
        <v>0</v>
      </c>
      <c r="BF453" s="141">
        <f t="shared" si="15"/>
        <v>0</v>
      </c>
      <c r="BG453" s="141">
        <f t="shared" si="16"/>
        <v>0</v>
      </c>
      <c r="BH453" s="141">
        <f t="shared" si="17"/>
        <v>0</v>
      </c>
      <c r="BI453" s="141">
        <f t="shared" si="18"/>
        <v>0</v>
      </c>
      <c r="BJ453" s="17" t="s">
        <v>85</v>
      </c>
      <c r="BK453" s="141">
        <f t="shared" si="19"/>
        <v>0</v>
      </c>
      <c r="BL453" s="17" t="s">
        <v>152</v>
      </c>
      <c r="BM453" s="140" t="s">
        <v>636</v>
      </c>
    </row>
    <row r="454" spans="2:65" s="1" customFormat="1" ht="24.2" customHeight="1">
      <c r="B454" s="128"/>
      <c r="C454" s="170" t="s">
        <v>637</v>
      </c>
      <c r="D454" s="170" t="s">
        <v>325</v>
      </c>
      <c r="E454" s="171" t="s">
        <v>638</v>
      </c>
      <c r="F454" s="172" t="s">
        <v>639</v>
      </c>
      <c r="G454" s="173" t="s">
        <v>150</v>
      </c>
      <c r="H454" s="174">
        <v>3</v>
      </c>
      <c r="I454" s="175"/>
      <c r="J454" s="176">
        <f t="shared" si="10"/>
        <v>0</v>
      </c>
      <c r="K454" s="172" t="s">
        <v>1</v>
      </c>
      <c r="L454" s="177"/>
      <c r="M454" s="178" t="s">
        <v>1</v>
      </c>
      <c r="N454" s="179" t="s">
        <v>45</v>
      </c>
      <c r="P454" s="138">
        <f t="shared" si="11"/>
        <v>0</v>
      </c>
      <c r="Q454" s="138">
        <v>0</v>
      </c>
      <c r="R454" s="138">
        <f t="shared" si="12"/>
        <v>0</v>
      </c>
      <c r="S454" s="138">
        <v>0</v>
      </c>
      <c r="T454" s="139">
        <f t="shared" si="13"/>
        <v>0</v>
      </c>
      <c r="AR454" s="140" t="s">
        <v>187</v>
      </c>
      <c r="AT454" s="140" t="s">
        <v>325</v>
      </c>
      <c r="AU454" s="140" t="s">
        <v>89</v>
      </c>
      <c r="AY454" s="17" t="s">
        <v>145</v>
      </c>
      <c r="BE454" s="141">
        <f t="shared" si="14"/>
        <v>0</v>
      </c>
      <c r="BF454" s="141">
        <f t="shared" si="15"/>
        <v>0</v>
      </c>
      <c r="BG454" s="141">
        <f t="shared" si="16"/>
        <v>0</v>
      </c>
      <c r="BH454" s="141">
        <f t="shared" si="17"/>
        <v>0</v>
      </c>
      <c r="BI454" s="141">
        <f t="shared" si="18"/>
        <v>0</v>
      </c>
      <c r="BJ454" s="17" t="s">
        <v>85</v>
      </c>
      <c r="BK454" s="141">
        <f t="shared" si="19"/>
        <v>0</v>
      </c>
      <c r="BL454" s="17" t="s">
        <v>152</v>
      </c>
      <c r="BM454" s="140" t="s">
        <v>640</v>
      </c>
    </row>
    <row r="455" spans="2:65" s="1" customFormat="1" ht="24.2" customHeight="1">
      <c r="B455" s="128"/>
      <c r="C455" s="129" t="s">
        <v>641</v>
      </c>
      <c r="D455" s="129" t="s">
        <v>147</v>
      </c>
      <c r="E455" s="130" t="s">
        <v>642</v>
      </c>
      <c r="F455" s="131" t="s">
        <v>643</v>
      </c>
      <c r="G455" s="132" t="s">
        <v>150</v>
      </c>
      <c r="H455" s="133">
        <v>3</v>
      </c>
      <c r="I455" s="134"/>
      <c r="J455" s="135">
        <f t="shared" si="10"/>
        <v>0</v>
      </c>
      <c r="K455" s="131" t="s">
        <v>1</v>
      </c>
      <c r="L455" s="32"/>
      <c r="M455" s="136" t="s">
        <v>1</v>
      </c>
      <c r="N455" s="137" t="s">
        <v>45</v>
      </c>
      <c r="P455" s="138">
        <f t="shared" si="11"/>
        <v>0</v>
      </c>
      <c r="Q455" s="138">
        <v>0</v>
      </c>
      <c r="R455" s="138">
        <f t="shared" si="12"/>
        <v>0</v>
      </c>
      <c r="S455" s="138">
        <v>0</v>
      </c>
      <c r="T455" s="139">
        <f t="shared" si="13"/>
        <v>0</v>
      </c>
      <c r="AR455" s="140" t="s">
        <v>152</v>
      </c>
      <c r="AT455" s="140" t="s">
        <v>147</v>
      </c>
      <c r="AU455" s="140" t="s">
        <v>89</v>
      </c>
      <c r="AY455" s="17" t="s">
        <v>145</v>
      </c>
      <c r="BE455" s="141">
        <f t="shared" si="14"/>
        <v>0</v>
      </c>
      <c r="BF455" s="141">
        <f t="shared" si="15"/>
        <v>0</v>
      </c>
      <c r="BG455" s="141">
        <f t="shared" si="16"/>
        <v>0</v>
      </c>
      <c r="BH455" s="141">
        <f t="shared" si="17"/>
        <v>0</v>
      </c>
      <c r="BI455" s="141">
        <f t="shared" si="18"/>
        <v>0</v>
      </c>
      <c r="BJ455" s="17" t="s">
        <v>85</v>
      </c>
      <c r="BK455" s="141">
        <f t="shared" si="19"/>
        <v>0</v>
      </c>
      <c r="BL455" s="17" t="s">
        <v>152</v>
      </c>
      <c r="BM455" s="140" t="s">
        <v>644</v>
      </c>
    </row>
    <row r="456" spans="2:65" s="1" customFormat="1" ht="24.2" customHeight="1">
      <c r="B456" s="128"/>
      <c r="C456" s="129" t="s">
        <v>645</v>
      </c>
      <c r="D456" s="129" t="s">
        <v>147</v>
      </c>
      <c r="E456" s="130" t="s">
        <v>646</v>
      </c>
      <c r="F456" s="131" t="s">
        <v>647</v>
      </c>
      <c r="G456" s="132" t="s">
        <v>150</v>
      </c>
      <c r="H456" s="133">
        <v>5</v>
      </c>
      <c r="I456" s="134"/>
      <c r="J456" s="135">
        <f t="shared" si="10"/>
        <v>0</v>
      </c>
      <c r="K456" s="131" t="s">
        <v>1</v>
      </c>
      <c r="L456" s="32"/>
      <c r="M456" s="136" t="s">
        <v>1</v>
      </c>
      <c r="N456" s="137" t="s">
        <v>45</v>
      </c>
      <c r="P456" s="138">
        <f t="shared" si="11"/>
        <v>0</v>
      </c>
      <c r="Q456" s="138">
        <v>0</v>
      </c>
      <c r="R456" s="138">
        <f t="shared" si="12"/>
        <v>0</v>
      </c>
      <c r="S456" s="138">
        <v>0</v>
      </c>
      <c r="T456" s="139">
        <f t="shared" si="13"/>
        <v>0</v>
      </c>
      <c r="AR456" s="140" t="s">
        <v>152</v>
      </c>
      <c r="AT456" s="140" t="s">
        <v>147</v>
      </c>
      <c r="AU456" s="140" t="s">
        <v>89</v>
      </c>
      <c r="AY456" s="17" t="s">
        <v>145</v>
      </c>
      <c r="BE456" s="141">
        <f t="shared" si="14"/>
        <v>0</v>
      </c>
      <c r="BF456" s="141">
        <f t="shared" si="15"/>
        <v>0</v>
      </c>
      <c r="BG456" s="141">
        <f t="shared" si="16"/>
        <v>0</v>
      </c>
      <c r="BH456" s="141">
        <f t="shared" si="17"/>
        <v>0</v>
      </c>
      <c r="BI456" s="141">
        <f t="shared" si="18"/>
        <v>0</v>
      </c>
      <c r="BJ456" s="17" t="s">
        <v>85</v>
      </c>
      <c r="BK456" s="141">
        <f t="shared" si="19"/>
        <v>0</v>
      </c>
      <c r="BL456" s="17" t="s">
        <v>152</v>
      </c>
      <c r="BM456" s="140" t="s">
        <v>648</v>
      </c>
    </row>
    <row r="457" spans="2:65" s="1" customFormat="1" ht="24.2" customHeight="1">
      <c r="B457" s="128"/>
      <c r="C457" s="129" t="s">
        <v>649</v>
      </c>
      <c r="D457" s="129" t="s">
        <v>147</v>
      </c>
      <c r="E457" s="130" t="s">
        <v>650</v>
      </c>
      <c r="F457" s="131" t="s">
        <v>651</v>
      </c>
      <c r="G457" s="132" t="s">
        <v>150</v>
      </c>
      <c r="H457" s="133">
        <v>1</v>
      </c>
      <c r="I457" s="134"/>
      <c r="J457" s="135">
        <f t="shared" si="10"/>
        <v>0</v>
      </c>
      <c r="K457" s="131" t="s">
        <v>1</v>
      </c>
      <c r="L457" s="32"/>
      <c r="M457" s="136" t="s">
        <v>1</v>
      </c>
      <c r="N457" s="137" t="s">
        <v>45</v>
      </c>
      <c r="P457" s="138">
        <f t="shared" si="11"/>
        <v>0</v>
      </c>
      <c r="Q457" s="138">
        <v>0</v>
      </c>
      <c r="R457" s="138">
        <f t="shared" si="12"/>
        <v>0</v>
      </c>
      <c r="S457" s="138">
        <v>0</v>
      </c>
      <c r="T457" s="139">
        <f t="shared" si="13"/>
        <v>0</v>
      </c>
      <c r="AR457" s="140" t="s">
        <v>152</v>
      </c>
      <c r="AT457" s="140" t="s">
        <v>147</v>
      </c>
      <c r="AU457" s="140" t="s">
        <v>89</v>
      </c>
      <c r="AY457" s="17" t="s">
        <v>145</v>
      </c>
      <c r="BE457" s="141">
        <f t="shared" si="14"/>
        <v>0</v>
      </c>
      <c r="BF457" s="141">
        <f t="shared" si="15"/>
        <v>0</v>
      </c>
      <c r="BG457" s="141">
        <f t="shared" si="16"/>
        <v>0</v>
      </c>
      <c r="BH457" s="141">
        <f t="shared" si="17"/>
        <v>0</v>
      </c>
      <c r="BI457" s="141">
        <f t="shared" si="18"/>
        <v>0</v>
      </c>
      <c r="BJ457" s="17" t="s">
        <v>85</v>
      </c>
      <c r="BK457" s="141">
        <f t="shared" si="19"/>
        <v>0</v>
      </c>
      <c r="BL457" s="17" t="s">
        <v>152</v>
      </c>
      <c r="BM457" s="140" t="s">
        <v>652</v>
      </c>
    </row>
    <row r="458" spans="2:65" s="1" customFormat="1" ht="16.5" customHeight="1">
      <c r="B458" s="128"/>
      <c r="C458" s="170" t="s">
        <v>653</v>
      </c>
      <c r="D458" s="170" t="s">
        <v>325</v>
      </c>
      <c r="E458" s="171" t="s">
        <v>654</v>
      </c>
      <c r="F458" s="172" t="s">
        <v>655</v>
      </c>
      <c r="G458" s="173" t="s">
        <v>150</v>
      </c>
      <c r="H458" s="174">
        <v>1</v>
      </c>
      <c r="I458" s="175"/>
      <c r="J458" s="176">
        <f t="shared" si="10"/>
        <v>0</v>
      </c>
      <c r="K458" s="172" t="s">
        <v>1</v>
      </c>
      <c r="L458" s="177"/>
      <c r="M458" s="178" t="s">
        <v>1</v>
      </c>
      <c r="N458" s="179" t="s">
        <v>45</v>
      </c>
      <c r="P458" s="138">
        <f t="shared" si="11"/>
        <v>0</v>
      </c>
      <c r="Q458" s="138">
        <v>0</v>
      </c>
      <c r="R458" s="138">
        <f t="shared" si="12"/>
        <v>0</v>
      </c>
      <c r="S458" s="138">
        <v>0</v>
      </c>
      <c r="T458" s="139">
        <f t="shared" si="13"/>
        <v>0</v>
      </c>
      <c r="AR458" s="140" t="s">
        <v>187</v>
      </c>
      <c r="AT458" s="140" t="s">
        <v>325</v>
      </c>
      <c r="AU458" s="140" t="s">
        <v>89</v>
      </c>
      <c r="AY458" s="17" t="s">
        <v>145</v>
      </c>
      <c r="BE458" s="141">
        <f t="shared" si="14"/>
        <v>0</v>
      </c>
      <c r="BF458" s="141">
        <f t="shared" si="15"/>
        <v>0</v>
      </c>
      <c r="BG458" s="141">
        <f t="shared" si="16"/>
        <v>0</v>
      </c>
      <c r="BH458" s="141">
        <f t="shared" si="17"/>
        <v>0</v>
      </c>
      <c r="BI458" s="141">
        <f t="shared" si="18"/>
        <v>0</v>
      </c>
      <c r="BJ458" s="17" t="s">
        <v>85</v>
      </c>
      <c r="BK458" s="141">
        <f t="shared" si="19"/>
        <v>0</v>
      </c>
      <c r="BL458" s="17" t="s">
        <v>152</v>
      </c>
      <c r="BM458" s="140" t="s">
        <v>656</v>
      </c>
    </row>
    <row r="459" spans="2:65" s="1" customFormat="1" ht="24.2" customHeight="1">
      <c r="B459" s="128"/>
      <c r="C459" s="129" t="s">
        <v>657</v>
      </c>
      <c r="D459" s="129" t="s">
        <v>147</v>
      </c>
      <c r="E459" s="130" t="s">
        <v>658</v>
      </c>
      <c r="F459" s="131" t="s">
        <v>659</v>
      </c>
      <c r="G459" s="132" t="s">
        <v>150</v>
      </c>
      <c r="H459" s="133">
        <v>4</v>
      </c>
      <c r="I459" s="134"/>
      <c r="J459" s="135">
        <f t="shared" si="10"/>
        <v>0</v>
      </c>
      <c r="K459" s="131" t="s">
        <v>1</v>
      </c>
      <c r="L459" s="32"/>
      <c r="M459" s="136" t="s">
        <v>1</v>
      </c>
      <c r="N459" s="137" t="s">
        <v>45</v>
      </c>
      <c r="P459" s="138">
        <f t="shared" si="11"/>
        <v>0</v>
      </c>
      <c r="Q459" s="138">
        <v>0</v>
      </c>
      <c r="R459" s="138">
        <f t="shared" si="12"/>
        <v>0</v>
      </c>
      <c r="S459" s="138">
        <v>0</v>
      </c>
      <c r="T459" s="139">
        <f t="shared" si="13"/>
        <v>0</v>
      </c>
      <c r="AR459" s="140" t="s">
        <v>152</v>
      </c>
      <c r="AT459" s="140" t="s">
        <v>147</v>
      </c>
      <c r="AU459" s="140" t="s">
        <v>89</v>
      </c>
      <c r="AY459" s="17" t="s">
        <v>145</v>
      </c>
      <c r="BE459" s="141">
        <f t="shared" si="14"/>
        <v>0</v>
      </c>
      <c r="BF459" s="141">
        <f t="shared" si="15"/>
        <v>0</v>
      </c>
      <c r="BG459" s="141">
        <f t="shared" si="16"/>
        <v>0</v>
      </c>
      <c r="BH459" s="141">
        <f t="shared" si="17"/>
        <v>0</v>
      </c>
      <c r="BI459" s="141">
        <f t="shared" si="18"/>
        <v>0</v>
      </c>
      <c r="BJ459" s="17" t="s">
        <v>85</v>
      </c>
      <c r="BK459" s="141">
        <f t="shared" si="19"/>
        <v>0</v>
      </c>
      <c r="BL459" s="17" t="s">
        <v>152</v>
      </c>
      <c r="BM459" s="140" t="s">
        <v>660</v>
      </c>
    </row>
    <row r="460" spans="2:65" s="1" customFormat="1" ht="16.5" customHeight="1">
      <c r="B460" s="128"/>
      <c r="C460" s="170" t="s">
        <v>661</v>
      </c>
      <c r="D460" s="170" t="s">
        <v>325</v>
      </c>
      <c r="E460" s="171" t="s">
        <v>662</v>
      </c>
      <c r="F460" s="172" t="s">
        <v>663</v>
      </c>
      <c r="G460" s="173" t="s">
        <v>150</v>
      </c>
      <c r="H460" s="174">
        <v>4</v>
      </c>
      <c r="I460" s="175"/>
      <c r="J460" s="176">
        <f t="shared" si="10"/>
        <v>0</v>
      </c>
      <c r="K460" s="172" t="s">
        <v>1</v>
      </c>
      <c r="L460" s="177"/>
      <c r="M460" s="178" t="s">
        <v>1</v>
      </c>
      <c r="N460" s="179" t="s">
        <v>45</v>
      </c>
      <c r="P460" s="138">
        <f t="shared" si="11"/>
        <v>0</v>
      </c>
      <c r="Q460" s="138">
        <v>0</v>
      </c>
      <c r="R460" s="138">
        <f t="shared" si="12"/>
        <v>0</v>
      </c>
      <c r="S460" s="138">
        <v>0</v>
      </c>
      <c r="T460" s="139">
        <f t="shared" si="13"/>
        <v>0</v>
      </c>
      <c r="AR460" s="140" t="s">
        <v>187</v>
      </c>
      <c r="AT460" s="140" t="s">
        <v>325</v>
      </c>
      <c r="AU460" s="140" t="s">
        <v>89</v>
      </c>
      <c r="AY460" s="17" t="s">
        <v>145</v>
      </c>
      <c r="BE460" s="141">
        <f t="shared" si="14"/>
        <v>0</v>
      </c>
      <c r="BF460" s="141">
        <f t="shared" si="15"/>
        <v>0</v>
      </c>
      <c r="BG460" s="141">
        <f t="shared" si="16"/>
        <v>0</v>
      </c>
      <c r="BH460" s="141">
        <f t="shared" si="17"/>
        <v>0</v>
      </c>
      <c r="BI460" s="141">
        <f t="shared" si="18"/>
        <v>0</v>
      </c>
      <c r="BJ460" s="17" t="s">
        <v>85</v>
      </c>
      <c r="BK460" s="141">
        <f t="shared" si="19"/>
        <v>0</v>
      </c>
      <c r="BL460" s="17" t="s">
        <v>152</v>
      </c>
      <c r="BM460" s="140" t="s">
        <v>664</v>
      </c>
    </row>
    <row r="461" spans="2:65" s="1" customFormat="1" ht="16.5" customHeight="1">
      <c r="B461" s="128"/>
      <c r="C461" s="170" t="s">
        <v>665</v>
      </c>
      <c r="D461" s="170" t="s">
        <v>325</v>
      </c>
      <c r="E461" s="171" t="s">
        <v>666</v>
      </c>
      <c r="F461" s="172" t="s">
        <v>667</v>
      </c>
      <c r="G461" s="173" t="s">
        <v>150</v>
      </c>
      <c r="H461" s="174">
        <v>4</v>
      </c>
      <c r="I461" s="175"/>
      <c r="J461" s="176">
        <f t="shared" si="10"/>
        <v>0</v>
      </c>
      <c r="K461" s="172" t="s">
        <v>1</v>
      </c>
      <c r="L461" s="177"/>
      <c r="M461" s="178" t="s">
        <v>1</v>
      </c>
      <c r="N461" s="179" t="s">
        <v>45</v>
      </c>
      <c r="P461" s="138">
        <f t="shared" si="11"/>
        <v>0</v>
      </c>
      <c r="Q461" s="138">
        <v>0</v>
      </c>
      <c r="R461" s="138">
        <f t="shared" si="12"/>
        <v>0</v>
      </c>
      <c r="S461" s="138">
        <v>0</v>
      </c>
      <c r="T461" s="139">
        <f t="shared" si="13"/>
        <v>0</v>
      </c>
      <c r="AR461" s="140" t="s">
        <v>187</v>
      </c>
      <c r="AT461" s="140" t="s">
        <v>325</v>
      </c>
      <c r="AU461" s="140" t="s">
        <v>89</v>
      </c>
      <c r="AY461" s="17" t="s">
        <v>145</v>
      </c>
      <c r="BE461" s="141">
        <f t="shared" si="14"/>
        <v>0</v>
      </c>
      <c r="BF461" s="141">
        <f t="shared" si="15"/>
        <v>0</v>
      </c>
      <c r="BG461" s="141">
        <f t="shared" si="16"/>
        <v>0</v>
      </c>
      <c r="BH461" s="141">
        <f t="shared" si="17"/>
        <v>0</v>
      </c>
      <c r="BI461" s="141">
        <f t="shared" si="18"/>
        <v>0</v>
      </c>
      <c r="BJ461" s="17" t="s">
        <v>85</v>
      </c>
      <c r="BK461" s="141">
        <f t="shared" si="19"/>
        <v>0</v>
      </c>
      <c r="BL461" s="17" t="s">
        <v>152</v>
      </c>
      <c r="BM461" s="140" t="s">
        <v>668</v>
      </c>
    </row>
    <row r="462" spans="2:65" s="1" customFormat="1" ht="16.5" customHeight="1">
      <c r="B462" s="128"/>
      <c r="C462" s="129" t="s">
        <v>669</v>
      </c>
      <c r="D462" s="129" t="s">
        <v>147</v>
      </c>
      <c r="E462" s="130" t="s">
        <v>670</v>
      </c>
      <c r="F462" s="131" t="s">
        <v>671</v>
      </c>
      <c r="G462" s="132" t="s">
        <v>150</v>
      </c>
      <c r="H462" s="133">
        <v>1</v>
      </c>
      <c r="I462" s="134"/>
      <c r="J462" s="135">
        <f t="shared" si="10"/>
        <v>0</v>
      </c>
      <c r="K462" s="131" t="s">
        <v>1</v>
      </c>
      <c r="L462" s="32"/>
      <c r="M462" s="136" t="s">
        <v>1</v>
      </c>
      <c r="N462" s="137" t="s">
        <v>45</v>
      </c>
      <c r="P462" s="138">
        <f t="shared" si="11"/>
        <v>0</v>
      </c>
      <c r="Q462" s="138">
        <v>0</v>
      </c>
      <c r="R462" s="138">
        <f t="shared" si="12"/>
        <v>0</v>
      </c>
      <c r="S462" s="138">
        <v>0</v>
      </c>
      <c r="T462" s="139">
        <f t="shared" si="13"/>
        <v>0</v>
      </c>
      <c r="AR462" s="140" t="s">
        <v>152</v>
      </c>
      <c r="AT462" s="140" t="s">
        <v>147</v>
      </c>
      <c r="AU462" s="140" t="s">
        <v>89</v>
      </c>
      <c r="AY462" s="17" t="s">
        <v>145</v>
      </c>
      <c r="BE462" s="141">
        <f t="shared" si="14"/>
        <v>0</v>
      </c>
      <c r="BF462" s="141">
        <f t="shared" si="15"/>
        <v>0</v>
      </c>
      <c r="BG462" s="141">
        <f t="shared" si="16"/>
        <v>0</v>
      </c>
      <c r="BH462" s="141">
        <f t="shared" si="17"/>
        <v>0</v>
      </c>
      <c r="BI462" s="141">
        <f t="shared" si="18"/>
        <v>0</v>
      </c>
      <c r="BJ462" s="17" t="s">
        <v>85</v>
      </c>
      <c r="BK462" s="141">
        <f t="shared" si="19"/>
        <v>0</v>
      </c>
      <c r="BL462" s="17" t="s">
        <v>152</v>
      </c>
      <c r="BM462" s="140" t="s">
        <v>672</v>
      </c>
    </row>
    <row r="463" spans="2:65" s="1" customFormat="1" ht="16.5" customHeight="1">
      <c r="B463" s="128"/>
      <c r="C463" s="170" t="s">
        <v>673</v>
      </c>
      <c r="D463" s="170" t="s">
        <v>325</v>
      </c>
      <c r="E463" s="171" t="s">
        <v>674</v>
      </c>
      <c r="F463" s="172" t="s">
        <v>675</v>
      </c>
      <c r="G463" s="173" t="s">
        <v>150</v>
      </c>
      <c r="H463" s="174">
        <v>1</v>
      </c>
      <c r="I463" s="175"/>
      <c r="J463" s="176">
        <f t="shared" si="10"/>
        <v>0</v>
      </c>
      <c r="K463" s="172" t="s">
        <v>1</v>
      </c>
      <c r="L463" s="177"/>
      <c r="M463" s="178" t="s">
        <v>1</v>
      </c>
      <c r="N463" s="179" t="s">
        <v>45</v>
      </c>
      <c r="P463" s="138">
        <f t="shared" si="11"/>
        <v>0</v>
      </c>
      <c r="Q463" s="138">
        <v>0</v>
      </c>
      <c r="R463" s="138">
        <f t="shared" si="12"/>
        <v>0</v>
      </c>
      <c r="S463" s="138">
        <v>0</v>
      </c>
      <c r="T463" s="139">
        <f t="shared" si="13"/>
        <v>0</v>
      </c>
      <c r="AR463" s="140" t="s">
        <v>187</v>
      </c>
      <c r="AT463" s="140" t="s">
        <v>325</v>
      </c>
      <c r="AU463" s="140" t="s">
        <v>89</v>
      </c>
      <c r="AY463" s="17" t="s">
        <v>145</v>
      </c>
      <c r="BE463" s="141">
        <f t="shared" si="14"/>
        <v>0</v>
      </c>
      <c r="BF463" s="141">
        <f t="shared" si="15"/>
        <v>0</v>
      </c>
      <c r="BG463" s="141">
        <f t="shared" si="16"/>
        <v>0</v>
      </c>
      <c r="BH463" s="141">
        <f t="shared" si="17"/>
        <v>0</v>
      </c>
      <c r="BI463" s="141">
        <f t="shared" si="18"/>
        <v>0</v>
      </c>
      <c r="BJ463" s="17" t="s">
        <v>85</v>
      </c>
      <c r="BK463" s="141">
        <f t="shared" si="19"/>
        <v>0</v>
      </c>
      <c r="BL463" s="17" t="s">
        <v>152</v>
      </c>
      <c r="BM463" s="140" t="s">
        <v>676</v>
      </c>
    </row>
    <row r="464" spans="2:65" s="1" customFormat="1" ht="16.5" customHeight="1">
      <c r="B464" s="128"/>
      <c r="C464" s="129" t="s">
        <v>677</v>
      </c>
      <c r="D464" s="129" t="s">
        <v>147</v>
      </c>
      <c r="E464" s="130" t="s">
        <v>678</v>
      </c>
      <c r="F464" s="131" t="s">
        <v>679</v>
      </c>
      <c r="G464" s="132" t="s">
        <v>150</v>
      </c>
      <c r="H464" s="133">
        <v>1</v>
      </c>
      <c r="I464" s="134"/>
      <c r="J464" s="135">
        <f t="shared" si="10"/>
        <v>0</v>
      </c>
      <c r="K464" s="131" t="s">
        <v>1</v>
      </c>
      <c r="L464" s="32"/>
      <c r="M464" s="136" t="s">
        <v>1</v>
      </c>
      <c r="N464" s="137" t="s">
        <v>45</v>
      </c>
      <c r="P464" s="138">
        <f t="shared" si="11"/>
        <v>0</v>
      </c>
      <c r="Q464" s="138">
        <v>0</v>
      </c>
      <c r="R464" s="138">
        <f t="shared" si="12"/>
        <v>0</v>
      </c>
      <c r="S464" s="138">
        <v>0</v>
      </c>
      <c r="T464" s="139">
        <f t="shared" si="13"/>
        <v>0</v>
      </c>
      <c r="AR464" s="140" t="s">
        <v>152</v>
      </c>
      <c r="AT464" s="140" t="s">
        <v>147</v>
      </c>
      <c r="AU464" s="140" t="s">
        <v>89</v>
      </c>
      <c r="AY464" s="17" t="s">
        <v>145</v>
      </c>
      <c r="BE464" s="141">
        <f t="shared" si="14"/>
        <v>0</v>
      </c>
      <c r="BF464" s="141">
        <f t="shared" si="15"/>
        <v>0</v>
      </c>
      <c r="BG464" s="141">
        <f t="shared" si="16"/>
        <v>0</v>
      </c>
      <c r="BH464" s="141">
        <f t="shared" si="17"/>
        <v>0</v>
      </c>
      <c r="BI464" s="141">
        <f t="shared" si="18"/>
        <v>0</v>
      </c>
      <c r="BJ464" s="17" t="s">
        <v>85</v>
      </c>
      <c r="BK464" s="141">
        <f t="shared" si="19"/>
        <v>0</v>
      </c>
      <c r="BL464" s="17" t="s">
        <v>152</v>
      </c>
      <c r="BM464" s="140" t="s">
        <v>680</v>
      </c>
    </row>
    <row r="465" spans="2:65" s="1" customFormat="1" ht="16.5" customHeight="1">
      <c r="B465" s="128"/>
      <c r="C465" s="170" t="s">
        <v>681</v>
      </c>
      <c r="D465" s="170" t="s">
        <v>325</v>
      </c>
      <c r="E465" s="171" t="s">
        <v>682</v>
      </c>
      <c r="F465" s="172" t="s">
        <v>683</v>
      </c>
      <c r="G465" s="173" t="s">
        <v>150</v>
      </c>
      <c r="H465" s="174">
        <v>1</v>
      </c>
      <c r="I465" s="175"/>
      <c r="J465" s="176">
        <f t="shared" si="10"/>
        <v>0</v>
      </c>
      <c r="K465" s="172" t="s">
        <v>1</v>
      </c>
      <c r="L465" s="177"/>
      <c r="M465" s="178" t="s">
        <v>1</v>
      </c>
      <c r="N465" s="179" t="s">
        <v>45</v>
      </c>
      <c r="P465" s="138">
        <f t="shared" si="11"/>
        <v>0</v>
      </c>
      <c r="Q465" s="138">
        <v>0</v>
      </c>
      <c r="R465" s="138">
        <f t="shared" si="12"/>
        <v>0</v>
      </c>
      <c r="S465" s="138">
        <v>0</v>
      </c>
      <c r="T465" s="139">
        <f t="shared" si="13"/>
        <v>0</v>
      </c>
      <c r="AR465" s="140" t="s">
        <v>187</v>
      </c>
      <c r="AT465" s="140" t="s">
        <v>325</v>
      </c>
      <c r="AU465" s="140" t="s">
        <v>89</v>
      </c>
      <c r="AY465" s="17" t="s">
        <v>145</v>
      </c>
      <c r="BE465" s="141">
        <f t="shared" si="14"/>
        <v>0</v>
      </c>
      <c r="BF465" s="141">
        <f t="shared" si="15"/>
        <v>0</v>
      </c>
      <c r="BG465" s="141">
        <f t="shared" si="16"/>
        <v>0</v>
      </c>
      <c r="BH465" s="141">
        <f t="shared" si="17"/>
        <v>0</v>
      </c>
      <c r="BI465" s="141">
        <f t="shared" si="18"/>
        <v>0</v>
      </c>
      <c r="BJ465" s="17" t="s">
        <v>85</v>
      </c>
      <c r="BK465" s="141">
        <f t="shared" si="19"/>
        <v>0</v>
      </c>
      <c r="BL465" s="17" t="s">
        <v>152</v>
      </c>
      <c r="BM465" s="140" t="s">
        <v>684</v>
      </c>
    </row>
    <row r="466" spans="2:65" s="1" customFormat="1" ht="24.2" customHeight="1">
      <c r="B466" s="128"/>
      <c r="C466" s="129" t="s">
        <v>685</v>
      </c>
      <c r="D466" s="129" t="s">
        <v>147</v>
      </c>
      <c r="E466" s="130" t="s">
        <v>686</v>
      </c>
      <c r="F466" s="131" t="s">
        <v>687</v>
      </c>
      <c r="G466" s="132" t="s">
        <v>150</v>
      </c>
      <c r="H466" s="133">
        <v>2</v>
      </c>
      <c r="I466" s="134"/>
      <c r="J466" s="135">
        <f t="shared" si="10"/>
        <v>0</v>
      </c>
      <c r="K466" s="131" t="s">
        <v>1</v>
      </c>
      <c r="L466" s="32"/>
      <c r="M466" s="136" t="s">
        <v>1</v>
      </c>
      <c r="N466" s="137" t="s">
        <v>45</v>
      </c>
      <c r="P466" s="138">
        <f t="shared" si="11"/>
        <v>0</v>
      </c>
      <c r="Q466" s="138">
        <v>0</v>
      </c>
      <c r="R466" s="138">
        <f t="shared" si="12"/>
        <v>0</v>
      </c>
      <c r="S466" s="138">
        <v>0</v>
      </c>
      <c r="T466" s="139">
        <f t="shared" si="13"/>
        <v>0</v>
      </c>
      <c r="AR466" s="140" t="s">
        <v>152</v>
      </c>
      <c r="AT466" s="140" t="s">
        <v>147</v>
      </c>
      <c r="AU466" s="140" t="s">
        <v>89</v>
      </c>
      <c r="AY466" s="17" t="s">
        <v>145</v>
      </c>
      <c r="BE466" s="141">
        <f t="shared" si="14"/>
        <v>0</v>
      </c>
      <c r="BF466" s="141">
        <f t="shared" si="15"/>
        <v>0</v>
      </c>
      <c r="BG466" s="141">
        <f t="shared" si="16"/>
        <v>0</v>
      </c>
      <c r="BH466" s="141">
        <f t="shared" si="17"/>
        <v>0</v>
      </c>
      <c r="BI466" s="141">
        <f t="shared" si="18"/>
        <v>0</v>
      </c>
      <c r="BJ466" s="17" t="s">
        <v>85</v>
      </c>
      <c r="BK466" s="141">
        <f t="shared" si="19"/>
        <v>0</v>
      </c>
      <c r="BL466" s="17" t="s">
        <v>152</v>
      </c>
      <c r="BM466" s="140" t="s">
        <v>688</v>
      </c>
    </row>
    <row r="467" spans="2:65" s="1" customFormat="1" ht="16.5" customHeight="1">
      <c r="B467" s="128"/>
      <c r="C467" s="170" t="s">
        <v>689</v>
      </c>
      <c r="D467" s="170" t="s">
        <v>325</v>
      </c>
      <c r="E467" s="171" t="s">
        <v>690</v>
      </c>
      <c r="F467" s="172" t="s">
        <v>691</v>
      </c>
      <c r="G467" s="173" t="s">
        <v>150</v>
      </c>
      <c r="H467" s="174">
        <v>2</v>
      </c>
      <c r="I467" s="175"/>
      <c r="J467" s="176">
        <f t="shared" si="10"/>
        <v>0</v>
      </c>
      <c r="K467" s="172" t="s">
        <v>1</v>
      </c>
      <c r="L467" s="177"/>
      <c r="M467" s="178" t="s">
        <v>1</v>
      </c>
      <c r="N467" s="179" t="s">
        <v>45</v>
      </c>
      <c r="P467" s="138">
        <f t="shared" si="11"/>
        <v>0</v>
      </c>
      <c r="Q467" s="138">
        <v>0</v>
      </c>
      <c r="R467" s="138">
        <f t="shared" si="12"/>
        <v>0</v>
      </c>
      <c r="S467" s="138">
        <v>0</v>
      </c>
      <c r="T467" s="139">
        <f t="shared" si="13"/>
        <v>0</v>
      </c>
      <c r="AR467" s="140" t="s">
        <v>187</v>
      </c>
      <c r="AT467" s="140" t="s">
        <v>325</v>
      </c>
      <c r="AU467" s="140" t="s">
        <v>89</v>
      </c>
      <c r="AY467" s="17" t="s">
        <v>145</v>
      </c>
      <c r="BE467" s="141">
        <f t="shared" si="14"/>
        <v>0</v>
      </c>
      <c r="BF467" s="141">
        <f t="shared" si="15"/>
        <v>0</v>
      </c>
      <c r="BG467" s="141">
        <f t="shared" si="16"/>
        <v>0</v>
      </c>
      <c r="BH467" s="141">
        <f t="shared" si="17"/>
        <v>0</v>
      </c>
      <c r="BI467" s="141">
        <f t="shared" si="18"/>
        <v>0</v>
      </c>
      <c r="BJ467" s="17" t="s">
        <v>85</v>
      </c>
      <c r="BK467" s="141">
        <f t="shared" si="19"/>
        <v>0</v>
      </c>
      <c r="BL467" s="17" t="s">
        <v>152</v>
      </c>
      <c r="BM467" s="140" t="s">
        <v>692</v>
      </c>
    </row>
    <row r="468" spans="2:65" s="1" customFormat="1" ht="33" customHeight="1">
      <c r="B468" s="128"/>
      <c r="C468" s="129" t="s">
        <v>693</v>
      </c>
      <c r="D468" s="129" t="s">
        <v>147</v>
      </c>
      <c r="E468" s="130" t="s">
        <v>694</v>
      </c>
      <c r="F468" s="131" t="s">
        <v>695</v>
      </c>
      <c r="G468" s="132" t="s">
        <v>696</v>
      </c>
      <c r="H468" s="133">
        <v>1</v>
      </c>
      <c r="I468" s="134"/>
      <c r="J468" s="135">
        <f t="shared" si="10"/>
        <v>0</v>
      </c>
      <c r="K468" s="131" t="s">
        <v>1</v>
      </c>
      <c r="L468" s="32"/>
      <c r="M468" s="136" t="s">
        <v>1</v>
      </c>
      <c r="N468" s="137" t="s">
        <v>45</v>
      </c>
      <c r="P468" s="138">
        <f t="shared" si="11"/>
        <v>0</v>
      </c>
      <c r="Q468" s="138">
        <v>0</v>
      </c>
      <c r="R468" s="138">
        <f t="shared" si="12"/>
        <v>0</v>
      </c>
      <c r="S468" s="138">
        <v>0</v>
      </c>
      <c r="T468" s="139">
        <f t="shared" si="13"/>
        <v>0</v>
      </c>
      <c r="AR468" s="140" t="s">
        <v>152</v>
      </c>
      <c r="AT468" s="140" t="s">
        <v>147</v>
      </c>
      <c r="AU468" s="140" t="s">
        <v>89</v>
      </c>
      <c r="AY468" s="17" t="s">
        <v>145</v>
      </c>
      <c r="BE468" s="141">
        <f t="shared" si="14"/>
        <v>0</v>
      </c>
      <c r="BF468" s="141">
        <f t="shared" si="15"/>
        <v>0</v>
      </c>
      <c r="BG468" s="141">
        <f t="shared" si="16"/>
        <v>0</v>
      </c>
      <c r="BH468" s="141">
        <f t="shared" si="17"/>
        <v>0</v>
      </c>
      <c r="BI468" s="141">
        <f t="shared" si="18"/>
        <v>0</v>
      </c>
      <c r="BJ468" s="17" t="s">
        <v>85</v>
      </c>
      <c r="BK468" s="141">
        <f t="shared" si="19"/>
        <v>0</v>
      </c>
      <c r="BL468" s="17" t="s">
        <v>152</v>
      </c>
      <c r="BM468" s="140" t="s">
        <v>697</v>
      </c>
    </row>
    <row r="469" spans="2:65" s="1" customFormat="1" ht="16.5" customHeight="1">
      <c r="B469" s="128"/>
      <c r="C469" s="129" t="s">
        <v>698</v>
      </c>
      <c r="D469" s="129" t="s">
        <v>147</v>
      </c>
      <c r="E469" s="130" t="s">
        <v>699</v>
      </c>
      <c r="F469" s="131" t="s">
        <v>700</v>
      </c>
      <c r="G469" s="132" t="s">
        <v>150</v>
      </c>
      <c r="H469" s="133">
        <v>2</v>
      </c>
      <c r="I469" s="134"/>
      <c r="J469" s="135">
        <f t="shared" si="10"/>
        <v>0</v>
      </c>
      <c r="K469" s="131" t="s">
        <v>1</v>
      </c>
      <c r="L469" s="32"/>
      <c r="M469" s="136" t="s">
        <v>1</v>
      </c>
      <c r="N469" s="137" t="s">
        <v>45</v>
      </c>
      <c r="P469" s="138">
        <f t="shared" si="11"/>
        <v>0</v>
      </c>
      <c r="Q469" s="138">
        <v>0</v>
      </c>
      <c r="R469" s="138">
        <f t="shared" si="12"/>
        <v>0</v>
      </c>
      <c r="S469" s="138">
        <v>0</v>
      </c>
      <c r="T469" s="139">
        <f t="shared" si="13"/>
        <v>0</v>
      </c>
      <c r="AR469" s="140" t="s">
        <v>152</v>
      </c>
      <c r="AT469" s="140" t="s">
        <v>147</v>
      </c>
      <c r="AU469" s="140" t="s">
        <v>89</v>
      </c>
      <c r="AY469" s="17" t="s">
        <v>145</v>
      </c>
      <c r="BE469" s="141">
        <f t="shared" si="14"/>
        <v>0</v>
      </c>
      <c r="BF469" s="141">
        <f t="shared" si="15"/>
        <v>0</v>
      </c>
      <c r="BG469" s="141">
        <f t="shared" si="16"/>
        <v>0</v>
      </c>
      <c r="BH469" s="141">
        <f t="shared" si="17"/>
        <v>0</v>
      </c>
      <c r="BI469" s="141">
        <f t="shared" si="18"/>
        <v>0</v>
      </c>
      <c r="BJ469" s="17" t="s">
        <v>85</v>
      </c>
      <c r="BK469" s="141">
        <f t="shared" si="19"/>
        <v>0</v>
      </c>
      <c r="BL469" s="17" t="s">
        <v>152</v>
      </c>
      <c r="BM469" s="140" t="s">
        <v>701</v>
      </c>
    </row>
    <row r="470" spans="2:65" s="1" customFormat="1" ht="16.5" customHeight="1">
      <c r="B470" s="128"/>
      <c r="C470" s="129" t="s">
        <v>702</v>
      </c>
      <c r="D470" s="129" t="s">
        <v>147</v>
      </c>
      <c r="E470" s="130" t="s">
        <v>703</v>
      </c>
      <c r="F470" s="131" t="s">
        <v>704</v>
      </c>
      <c r="G470" s="132" t="s">
        <v>199</v>
      </c>
      <c r="H470" s="133">
        <v>74.92</v>
      </c>
      <c r="I470" s="134"/>
      <c r="J470" s="135">
        <f t="shared" si="10"/>
        <v>0</v>
      </c>
      <c r="K470" s="131" t="s">
        <v>1</v>
      </c>
      <c r="L470" s="32"/>
      <c r="M470" s="136" t="s">
        <v>1</v>
      </c>
      <c r="N470" s="137" t="s">
        <v>45</v>
      </c>
      <c r="P470" s="138">
        <f t="shared" si="11"/>
        <v>0</v>
      </c>
      <c r="Q470" s="138">
        <v>0</v>
      </c>
      <c r="R470" s="138">
        <f t="shared" si="12"/>
        <v>0</v>
      </c>
      <c r="S470" s="138">
        <v>0</v>
      </c>
      <c r="T470" s="139">
        <f t="shared" si="13"/>
        <v>0</v>
      </c>
      <c r="AR470" s="140" t="s">
        <v>152</v>
      </c>
      <c r="AT470" s="140" t="s">
        <v>147</v>
      </c>
      <c r="AU470" s="140" t="s">
        <v>89</v>
      </c>
      <c r="AY470" s="17" t="s">
        <v>145</v>
      </c>
      <c r="BE470" s="141">
        <f t="shared" si="14"/>
        <v>0</v>
      </c>
      <c r="BF470" s="141">
        <f t="shared" si="15"/>
        <v>0</v>
      </c>
      <c r="BG470" s="141">
        <f t="shared" si="16"/>
        <v>0</v>
      </c>
      <c r="BH470" s="141">
        <f t="shared" si="17"/>
        <v>0</v>
      </c>
      <c r="BI470" s="141">
        <f t="shared" si="18"/>
        <v>0</v>
      </c>
      <c r="BJ470" s="17" t="s">
        <v>85</v>
      </c>
      <c r="BK470" s="141">
        <f t="shared" si="19"/>
        <v>0</v>
      </c>
      <c r="BL470" s="17" t="s">
        <v>152</v>
      </c>
      <c r="BM470" s="140" t="s">
        <v>430</v>
      </c>
    </row>
    <row r="471" spans="2:65" s="13" customFormat="1" ht="11.25">
      <c r="B471" s="149"/>
      <c r="D471" s="143" t="s">
        <v>154</v>
      </c>
      <c r="E471" s="150" t="s">
        <v>1</v>
      </c>
      <c r="F471" s="151" t="s">
        <v>705</v>
      </c>
      <c r="H471" s="152">
        <v>74.92</v>
      </c>
      <c r="I471" s="153"/>
      <c r="L471" s="149"/>
      <c r="M471" s="154"/>
      <c r="T471" s="155"/>
      <c r="AT471" s="150" t="s">
        <v>154</v>
      </c>
      <c r="AU471" s="150" t="s">
        <v>89</v>
      </c>
      <c r="AV471" s="13" t="s">
        <v>89</v>
      </c>
      <c r="AW471" s="13" t="s">
        <v>36</v>
      </c>
      <c r="AX471" s="13" t="s">
        <v>80</v>
      </c>
      <c r="AY471" s="150" t="s">
        <v>145</v>
      </c>
    </row>
    <row r="472" spans="2:65" s="14" customFormat="1" ht="11.25">
      <c r="B472" s="156"/>
      <c r="D472" s="143" t="s">
        <v>154</v>
      </c>
      <c r="E472" s="157" t="s">
        <v>1</v>
      </c>
      <c r="F472" s="158" t="s">
        <v>157</v>
      </c>
      <c r="H472" s="159">
        <v>74.92</v>
      </c>
      <c r="I472" s="160"/>
      <c r="L472" s="156"/>
      <c r="M472" s="161"/>
      <c r="T472" s="162"/>
      <c r="AT472" s="157" t="s">
        <v>154</v>
      </c>
      <c r="AU472" s="157" t="s">
        <v>89</v>
      </c>
      <c r="AV472" s="14" t="s">
        <v>152</v>
      </c>
      <c r="AW472" s="14" t="s">
        <v>36</v>
      </c>
      <c r="AX472" s="14" t="s">
        <v>85</v>
      </c>
      <c r="AY472" s="157" t="s">
        <v>145</v>
      </c>
    </row>
    <row r="473" spans="2:65" s="1" customFormat="1" ht="24.2" customHeight="1">
      <c r="B473" s="128"/>
      <c r="C473" s="129" t="s">
        <v>706</v>
      </c>
      <c r="D473" s="129" t="s">
        <v>147</v>
      </c>
      <c r="E473" s="130" t="s">
        <v>707</v>
      </c>
      <c r="F473" s="131" t="s">
        <v>708</v>
      </c>
      <c r="G473" s="132" t="s">
        <v>199</v>
      </c>
      <c r="H473" s="133">
        <v>74.92</v>
      </c>
      <c r="I473" s="134"/>
      <c r="J473" s="135">
        <f>ROUND(I473*H473,2)</f>
        <v>0</v>
      </c>
      <c r="K473" s="131" t="s">
        <v>1</v>
      </c>
      <c r="L473" s="32"/>
      <c r="M473" s="136" t="s">
        <v>1</v>
      </c>
      <c r="N473" s="137" t="s">
        <v>45</v>
      </c>
      <c r="P473" s="138">
        <f>O473*H473</f>
        <v>0</v>
      </c>
      <c r="Q473" s="138">
        <v>0</v>
      </c>
      <c r="R473" s="138">
        <f>Q473*H473</f>
        <v>0</v>
      </c>
      <c r="S473" s="138">
        <v>0</v>
      </c>
      <c r="T473" s="139">
        <f>S473*H473</f>
        <v>0</v>
      </c>
      <c r="AR473" s="140" t="s">
        <v>152</v>
      </c>
      <c r="AT473" s="140" t="s">
        <v>147</v>
      </c>
      <c r="AU473" s="140" t="s">
        <v>89</v>
      </c>
      <c r="AY473" s="17" t="s">
        <v>145</v>
      </c>
      <c r="BE473" s="141">
        <f>IF(N473="základní",J473,0)</f>
        <v>0</v>
      </c>
      <c r="BF473" s="141">
        <f>IF(N473="snížená",J473,0)</f>
        <v>0</v>
      </c>
      <c r="BG473" s="141">
        <f>IF(N473="zákl. přenesená",J473,0)</f>
        <v>0</v>
      </c>
      <c r="BH473" s="141">
        <f>IF(N473="sníž. přenesená",J473,0)</f>
        <v>0</v>
      </c>
      <c r="BI473" s="141">
        <f>IF(N473="nulová",J473,0)</f>
        <v>0</v>
      </c>
      <c r="BJ473" s="17" t="s">
        <v>85</v>
      </c>
      <c r="BK473" s="141">
        <f>ROUND(I473*H473,2)</f>
        <v>0</v>
      </c>
      <c r="BL473" s="17" t="s">
        <v>152</v>
      </c>
      <c r="BM473" s="140" t="s">
        <v>445</v>
      </c>
    </row>
    <row r="474" spans="2:65" s="1" customFormat="1" ht="24.2" customHeight="1">
      <c r="B474" s="128"/>
      <c r="C474" s="129" t="s">
        <v>709</v>
      </c>
      <c r="D474" s="129" t="s">
        <v>147</v>
      </c>
      <c r="E474" s="130" t="s">
        <v>710</v>
      </c>
      <c r="F474" s="131" t="s">
        <v>711</v>
      </c>
      <c r="G474" s="132" t="s">
        <v>150</v>
      </c>
      <c r="H474" s="133">
        <v>18</v>
      </c>
      <c r="I474" s="134"/>
      <c r="J474" s="135">
        <f>ROUND(I474*H474,2)</f>
        <v>0</v>
      </c>
      <c r="K474" s="131" t="s">
        <v>1</v>
      </c>
      <c r="L474" s="32"/>
      <c r="M474" s="136" t="s">
        <v>1</v>
      </c>
      <c r="N474" s="137" t="s">
        <v>45</v>
      </c>
      <c r="P474" s="138">
        <f>O474*H474</f>
        <v>0</v>
      </c>
      <c r="Q474" s="138">
        <v>0</v>
      </c>
      <c r="R474" s="138">
        <f>Q474*H474</f>
        <v>0</v>
      </c>
      <c r="S474" s="138">
        <v>0</v>
      </c>
      <c r="T474" s="139">
        <f>S474*H474</f>
        <v>0</v>
      </c>
      <c r="AR474" s="140" t="s">
        <v>152</v>
      </c>
      <c r="AT474" s="140" t="s">
        <v>147</v>
      </c>
      <c r="AU474" s="140" t="s">
        <v>89</v>
      </c>
      <c r="AY474" s="17" t="s">
        <v>145</v>
      </c>
      <c r="BE474" s="141">
        <f>IF(N474="základní",J474,0)</f>
        <v>0</v>
      </c>
      <c r="BF474" s="141">
        <f>IF(N474="snížená",J474,0)</f>
        <v>0</v>
      </c>
      <c r="BG474" s="141">
        <f>IF(N474="zákl. přenesená",J474,0)</f>
        <v>0</v>
      </c>
      <c r="BH474" s="141">
        <f>IF(N474="sníž. přenesená",J474,0)</f>
        <v>0</v>
      </c>
      <c r="BI474" s="141">
        <f>IF(N474="nulová",J474,0)</f>
        <v>0</v>
      </c>
      <c r="BJ474" s="17" t="s">
        <v>85</v>
      </c>
      <c r="BK474" s="141">
        <f>ROUND(I474*H474,2)</f>
        <v>0</v>
      </c>
      <c r="BL474" s="17" t="s">
        <v>152</v>
      </c>
      <c r="BM474" s="140" t="s">
        <v>457</v>
      </c>
    </row>
    <row r="475" spans="2:65" s="1" customFormat="1" ht="37.9" customHeight="1">
      <c r="B475" s="128"/>
      <c r="C475" s="129" t="s">
        <v>712</v>
      </c>
      <c r="D475" s="129" t="s">
        <v>147</v>
      </c>
      <c r="E475" s="130" t="s">
        <v>713</v>
      </c>
      <c r="F475" s="131" t="s">
        <v>714</v>
      </c>
      <c r="G475" s="132" t="s">
        <v>150</v>
      </c>
      <c r="H475" s="133">
        <v>2</v>
      </c>
      <c r="I475" s="134"/>
      <c r="J475" s="135">
        <f>ROUND(I475*H475,2)</f>
        <v>0</v>
      </c>
      <c r="K475" s="131" t="s">
        <v>151</v>
      </c>
      <c r="L475" s="32"/>
      <c r="M475" s="136" t="s">
        <v>1</v>
      </c>
      <c r="N475" s="137" t="s">
        <v>45</v>
      </c>
      <c r="P475" s="138">
        <f>O475*H475</f>
        <v>0</v>
      </c>
      <c r="Q475" s="138">
        <v>0.09</v>
      </c>
      <c r="R475" s="138">
        <f>Q475*H475</f>
        <v>0.18</v>
      </c>
      <c r="S475" s="138">
        <v>0</v>
      </c>
      <c r="T475" s="139">
        <f>S475*H475</f>
        <v>0</v>
      </c>
      <c r="AR475" s="140" t="s">
        <v>152</v>
      </c>
      <c r="AT475" s="140" t="s">
        <v>147</v>
      </c>
      <c r="AU475" s="140" t="s">
        <v>89</v>
      </c>
      <c r="AY475" s="17" t="s">
        <v>145</v>
      </c>
      <c r="BE475" s="141">
        <f>IF(N475="základní",J475,0)</f>
        <v>0</v>
      </c>
      <c r="BF475" s="141">
        <f>IF(N475="snížená",J475,0)</f>
        <v>0</v>
      </c>
      <c r="BG475" s="141">
        <f>IF(N475="zákl. přenesená",J475,0)</f>
        <v>0</v>
      </c>
      <c r="BH475" s="141">
        <f>IF(N475="sníž. přenesená",J475,0)</f>
        <v>0</v>
      </c>
      <c r="BI475" s="141">
        <f>IF(N475="nulová",J475,0)</f>
        <v>0</v>
      </c>
      <c r="BJ475" s="17" t="s">
        <v>85</v>
      </c>
      <c r="BK475" s="141">
        <f>ROUND(I475*H475,2)</f>
        <v>0</v>
      </c>
      <c r="BL475" s="17" t="s">
        <v>152</v>
      </c>
      <c r="BM475" s="140" t="s">
        <v>715</v>
      </c>
    </row>
    <row r="476" spans="2:65" s="12" customFormat="1" ht="11.25">
      <c r="B476" s="142"/>
      <c r="D476" s="143" t="s">
        <v>154</v>
      </c>
      <c r="E476" s="144" t="s">
        <v>1</v>
      </c>
      <c r="F476" s="145" t="s">
        <v>716</v>
      </c>
      <c r="H476" s="144" t="s">
        <v>1</v>
      </c>
      <c r="I476" s="146"/>
      <c r="L476" s="142"/>
      <c r="M476" s="147"/>
      <c r="T476" s="148"/>
      <c r="AT476" s="144" t="s">
        <v>154</v>
      </c>
      <c r="AU476" s="144" t="s">
        <v>89</v>
      </c>
      <c r="AV476" s="12" t="s">
        <v>85</v>
      </c>
      <c r="AW476" s="12" t="s">
        <v>36</v>
      </c>
      <c r="AX476" s="12" t="s">
        <v>80</v>
      </c>
      <c r="AY476" s="144" t="s">
        <v>145</v>
      </c>
    </row>
    <row r="477" spans="2:65" s="13" customFormat="1" ht="11.25">
      <c r="B477" s="149"/>
      <c r="D477" s="143" t="s">
        <v>154</v>
      </c>
      <c r="E477" s="150" t="s">
        <v>1</v>
      </c>
      <c r="F477" s="151" t="s">
        <v>85</v>
      </c>
      <c r="H477" s="152">
        <v>1</v>
      </c>
      <c r="I477" s="153"/>
      <c r="L477" s="149"/>
      <c r="M477" s="154"/>
      <c r="T477" s="155"/>
      <c r="AT477" s="150" t="s">
        <v>154</v>
      </c>
      <c r="AU477" s="150" t="s">
        <v>89</v>
      </c>
      <c r="AV477" s="13" t="s">
        <v>89</v>
      </c>
      <c r="AW477" s="13" t="s">
        <v>36</v>
      </c>
      <c r="AX477" s="13" t="s">
        <v>80</v>
      </c>
      <c r="AY477" s="150" t="s">
        <v>145</v>
      </c>
    </row>
    <row r="478" spans="2:65" s="12" customFormat="1" ht="11.25">
      <c r="B478" s="142"/>
      <c r="D478" s="143" t="s">
        <v>154</v>
      </c>
      <c r="E478" s="144" t="s">
        <v>1</v>
      </c>
      <c r="F478" s="145" t="s">
        <v>717</v>
      </c>
      <c r="H478" s="144" t="s">
        <v>1</v>
      </c>
      <c r="I478" s="146"/>
      <c r="L478" s="142"/>
      <c r="M478" s="147"/>
      <c r="T478" s="148"/>
      <c r="AT478" s="144" t="s">
        <v>154</v>
      </c>
      <c r="AU478" s="144" t="s">
        <v>89</v>
      </c>
      <c r="AV478" s="12" t="s">
        <v>85</v>
      </c>
      <c r="AW478" s="12" t="s">
        <v>36</v>
      </c>
      <c r="AX478" s="12" t="s">
        <v>80</v>
      </c>
      <c r="AY478" s="144" t="s">
        <v>145</v>
      </c>
    </row>
    <row r="479" spans="2:65" s="13" customFormat="1" ht="11.25">
      <c r="B479" s="149"/>
      <c r="D479" s="143" t="s">
        <v>154</v>
      </c>
      <c r="E479" s="150" t="s">
        <v>1</v>
      </c>
      <c r="F479" s="151" t="s">
        <v>85</v>
      </c>
      <c r="H479" s="152">
        <v>1</v>
      </c>
      <c r="I479" s="153"/>
      <c r="L479" s="149"/>
      <c r="M479" s="154"/>
      <c r="T479" s="155"/>
      <c r="AT479" s="150" t="s">
        <v>154</v>
      </c>
      <c r="AU479" s="150" t="s">
        <v>89</v>
      </c>
      <c r="AV479" s="13" t="s">
        <v>89</v>
      </c>
      <c r="AW479" s="13" t="s">
        <v>36</v>
      </c>
      <c r="AX479" s="13" t="s">
        <v>80</v>
      </c>
      <c r="AY479" s="150" t="s">
        <v>145</v>
      </c>
    </row>
    <row r="480" spans="2:65" s="14" customFormat="1" ht="11.25">
      <c r="B480" s="156"/>
      <c r="D480" s="143" t="s">
        <v>154</v>
      </c>
      <c r="E480" s="157" t="s">
        <v>1</v>
      </c>
      <c r="F480" s="158" t="s">
        <v>157</v>
      </c>
      <c r="H480" s="159">
        <v>2</v>
      </c>
      <c r="I480" s="160"/>
      <c r="L480" s="156"/>
      <c r="M480" s="161"/>
      <c r="T480" s="162"/>
      <c r="AT480" s="157" t="s">
        <v>154</v>
      </c>
      <c r="AU480" s="157" t="s">
        <v>89</v>
      </c>
      <c r="AV480" s="14" t="s">
        <v>152</v>
      </c>
      <c r="AW480" s="14" t="s">
        <v>36</v>
      </c>
      <c r="AX480" s="14" t="s">
        <v>85</v>
      </c>
      <c r="AY480" s="157" t="s">
        <v>145</v>
      </c>
    </row>
    <row r="481" spans="2:65" s="1" customFormat="1" ht="24.2" customHeight="1">
      <c r="B481" s="128"/>
      <c r="C481" s="170" t="s">
        <v>718</v>
      </c>
      <c r="D481" s="170" t="s">
        <v>325</v>
      </c>
      <c r="E481" s="171" t="s">
        <v>719</v>
      </c>
      <c r="F481" s="172" t="s">
        <v>720</v>
      </c>
      <c r="G481" s="173" t="s">
        <v>150</v>
      </c>
      <c r="H481" s="174">
        <v>1</v>
      </c>
      <c r="I481" s="175"/>
      <c r="J481" s="176">
        <f>ROUND(I481*H481,2)</f>
        <v>0</v>
      </c>
      <c r="K481" s="172" t="s">
        <v>1</v>
      </c>
      <c r="L481" s="177"/>
      <c r="M481" s="178" t="s">
        <v>1</v>
      </c>
      <c r="N481" s="179" t="s">
        <v>45</v>
      </c>
      <c r="P481" s="138">
        <f>O481*H481</f>
        <v>0</v>
      </c>
      <c r="Q481" s="138">
        <v>0.10199999999999999</v>
      </c>
      <c r="R481" s="138">
        <f>Q481*H481</f>
        <v>0.10199999999999999</v>
      </c>
      <c r="S481" s="138">
        <v>0</v>
      </c>
      <c r="T481" s="139">
        <f>S481*H481</f>
        <v>0</v>
      </c>
      <c r="AR481" s="140" t="s">
        <v>187</v>
      </c>
      <c r="AT481" s="140" t="s">
        <v>325</v>
      </c>
      <c r="AU481" s="140" t="s">
        <v>89</v>
      </c>
      <c r="AY481" s="17" t="s">
        <v>145</v>
      </c>
      <c r="BE481" s="141">
        <f>IF(N481="základní",J481,0)</f>
        <v>0</v>
      </c>
      <c r="BF481" s="141">
        <f>IF(N481="snížená",J481,0)</f>
        <v>0</v>
      </c>
      <c r="BG481" s="141">
        <f>IF(N481="zákl. přenesená",J481,0)</f>
        <v>0</v>
      </c>
      <c r="BH481" s="141">
        <f>IF(N481="sníž. přenesená",J481,0)</f>
        <v>0</v>
      </c>
      <c r="BI481" s="141">
        <f>IF(N481="nulová",J481,0)</f>
        <v>0</v>
      </c>
      <c r="BJ481" s="17" t="s">
        <v>85</v>
      </c>
      <c r="BK481" s="141">
        <f>ROUND(I481*H481,2)</f>
        <v>0</v>
      </c>
      <c r="BL481" s="17" t="s">
        <v>152</v>
      </c>
      <c r="BM481" s="140" t="s">
        <v>721</v>
      </c>
    </row>
    <row r="482" spans="2:65" s="1" customFormat="1" ht="37.9" customHeight="1">
      <c r="B482" s="128"/>
      <c r="C482" s="170" t="s">
        <v>722</v>
      </c>
      <c r="D482" s="170" t="s">
        <v>325</v>
      </c>
      <c r="E482" s="171" t="s">
        <v>723</v>
      </c>
      <c r="F482" s="172" t="s">
        <v>724</v>
      </c>
      <c r="G482" s="173" t="s">
        <v>150</v>
      </c>
      <c r="H482" s="174">
        <v>1</v>
      </c>
      <c r="I482" s="175"/>
      <c r="J482" s="176">
        <f>ROUND(I482*H482,2)</f>
        <v>0</v>
      </c>
      <c r="K482" s="172" t="s">
        <v>1</v>
      </c>
      <c r="L482" s="177"/>
      <c r="M482" s="178" t="s">
        <v>1</v>
      </c>
      <c r="N482" s="179" t="s">
        <v>45</v>
      </c>
      <c r="P482" s="138">
        <f>O482*H482</f>
        <v>0</v>
      </c>
      <c r="Q482" s="138">
        <v>0.10199999999999999</v>
      </c>
      <c r="R482" s="138">
        <f>Q482*H482</f>
        <v>0.10199999999999999</v>
      </c>
      <c r="S482" s="138">
        <v>0</v>
      </c>
      <c r="T482" s="139">
        <f>S482*H482</f>
        <v>0</v>
      </c>
      <c r="AR482" s="140" t="s">
        <v>187</v>
      </c>
      <c r="AT482" s="140" t="s">
        <v>325</v>
      </c>
      <c r="AU482" s="140" t="s">
        <v>89</v>
      </c>
      <c r="AY482" s="17" t="s">
        <v>145</v>
      </c>
      <c r="BE482" s="141">
        <f>IF(N482="základní",J482,0)</f>
        <v>0</v>
      </c>
      <c r="BF482" s="141">
        <f>IF(N482="snížená",J482,0)</f>
        <v>0</v>
      </c>
      <c r="BG482" s="141">
        <f>IF(N482="zákl. přenesená",J482,0)</f>
        <v>0</v>
      </c>
      <c r="BH482" s="141">
        <f>IF(N482="sníž. přenesená",J482,0)</f>
        <v>0</v>
      </c>
      <c r="BI482" s="141">
        <f>IF(N482="nulová",J482,0)</f>
        <v>0</v>
      </c>
      <c r="BJ482" s="17" t="s">
        <v>85</v>
      </c>
      <c r="BK482" s="141">
        <f>ROUND(I482*H482,2)</f>
        <v>0</v>
      </c>
      <c r="BL482" s="17" t="s">
        <v>152</v>
      </c>
      <c r="BM482" s="140" t="s">
        <v>725</v>
      </c>
    </row>
    <row r="483" spans="2:65" s="1" customFormat="1" ht="24.2" customHeight="1">
      <c r="B483" s="128"/>
      <c r="C483" s="129" t="s">
        <v>726</v>
      </c>
      <c r="D483" s="129" t="s">
        <v>147</v>
      </c>
      <c r="E483" s="130" t="s">
        <v>727</v>
      </c>
      <c r="F483" s="131" t="s">
        <v>728</v>
      </c>
      <c r="G483" s="132" t="s">
        <v>150</v>
      </c>
      <c r="H483" s="133">
        <v>1</v>
      </c>
      <c r="I483" s="134"/>
      <c r="J483" s="135">
        <f>ROUND(I483*H483,2)</f>
        <v>0</v>
      </c>
      <c r="K483" s="131" t="s">
        <v>151</v>
      </c>
      <c r="L483" s="32"/>
      <c r="M483" s="136" t="s">
        <v>1</v>
      </c>
      <c r="N483" s="137" t="s">
        <v>45</v>
      </c>
      <c r="P483" s="138">
        <f>O483*H483</f>
        <v>0</v>
      </c>
      <c r="Q483" s="138">
        <v>0</v>
      </c>
      <c r="R483" s="138">
        <f>Q483*H483</f>
        <v>0</v>
      </c>
      <c r="S483" s="138">
        <v>0.2</v>
      </c>
      <c r="T483" s="139">
        <f>S483*H483</f>
        <v>0.2</v>
      </c>
      <c r="AR483" s="140" t="s">
        <v>152</v>
      </c>
      <c r="AT483" s="140" t="s">
        <v>147</v>
      </c>
      <c r="AU483" s="140" t="s">
        <v>89</v>
      </c>
      <c r="AY483" s="17" t="s">
        <v>145</v>
      </c>
      <c r="BE483" s="141">
        <f>IF(N483="základní",J483,0)</f>
        <v>0</v>
      </c>
      <c r="BF483" s="141">
        <f>IF(N483="snížená",J483,0)</f>
        <v>0</v>
      </c>
      <c r="BG483" s="141">
        <f>IF(N483="zákl. přenesená",J483,0)</f>
        <v>0</v>
      </c>
      <c r="BH483" s="141">
        <f>IF(N483="sníž. přenesená",J483,0)</f>
        <v>0</v>
      </c>
      <c r="BI483" s="141">
        <f>IF(N483="nulová",J483,0)</f>
        <v>0</v>
      </c>
      <c r="BJ483" s="17" t="s">
        <v>85</v>
      </c>
      <c r="BK483" s="141">
        <f>ROUND(I483*H483,2)</f>
        <v>0</v>
      </c>
      <c r="BL483" s="17" t="s">
        <v>152</v>
      </c>
      <c r="BM483" s="140" t="s">
        <v>729</v>
      </c>
    </row>
    <row r="484" spans="2:65" s="12" customFormat="1" ht="11.25">
      <c r="B484" s="142"/>
      <c r="D484" s="143" t="s">
        <v>154</v>
      </c>
      <c r="E484" s="144" t="s">
        <v>1</v>
      </c>
      <c r="F484" s="145" t="s">
        <v>730</v>
      </c>
      <c r="H484" s="144" t="s">
        <v>1</v>
      </c>
      <c r="I484" s="146"/>
      <c r="L484" s="142"/>
      <c r="M484" s="147"/>
      <c r="T484" s="148"/>
      <c r="AT484" s="144" t="s">
        <v>154</v>
      </c>
      <c r="AU484" s="144" t="s">
        <v>89</v>
      </c>
      <c r="AV484" s="12" t="s">
        <v>85</v>
      </c>
      <c r="AW484" s="12" t="s">
        <v>36</v>
      </c>
      <c r="AX484" s="12" t="s">
        <v>80</v>
      </c>
      <c r="AY484" s="144" t="s">
        <v>145</v>
      </c>
    </row>
    <row r="485" spans="2:65" s="13" customFormat="1" ht="11.25">
      <c r="B485" s="149"/>
      <c r="D485" s="143" t="s">
        <v>154</v>
      </c>
      <c r="E485" s="150" t="s">
        <v>1</v>
      </c>
      <c r="F485" s="151" t="s">
        <v>85</v>
      </c>
      <c r="H485" s="152">
        <v>1</v>
      </c>
      <c r="I485" s="153"/>
      <c r="L485" s="149"/>
      <c r="M485" s="154"/>
      <c r="T485" s="155"/>
      <c r="AT485" s="150" t="s">
        <v>154</v>
      </c>
      <c r="AU485" s="150" t="s">
        <v>89</v>
      </c>
      <c r="AV485" s="13" t="s">
        <v>89</v>
      </c>
      <c r="AW485" s="13" t="s">
        <v>36</v>
      </c>
      <c r="AX485" s="13" t="s">
        <v>80</v>
      </c>
      <c r="AY485" s="150" t="s">
        <v>145</v>
      </c>
    </row>
    <row r="486" spans="2:65" s="14" customFormat="1" ht="11.25">
      <c r="B486" s="156"/>
      <c r="D486" s="143" t="s">
        <v>154</v>
      </c>
      <c r="E486" s="157" t="s">
        <v>1</v>
      </c>
      <c r="F486" s="158" t="s">
        <v>157</v>
      </c>
      <c r="H486" s="159">
        <v>1</v>
      </c>
      <c r="I486" s="160"/>
      <c r="L486" s="156"/>
      <c r="M486" s="161"/>
      <c r="T486" s="162"/>
      <c r="AT486" s="157" t="s">
        <v>154</v>
      </c>
      <c r="AU486" s="157" t="s">
        <v>89</v>
      </c>
      <c r="AV486" s="14" t="s">
        <v>152</v>
      </c>
      <c r="AW486" s="14" t="s">
        <v>36</v>
      </c>
      <c r="AX486" s="14" t="s">
        <v>85</v>
      </c>
      <c r="AY486" s="157" t="s">
        <v>145</v>
      </c>
    </row>
    <row r="487" spans="2:65" s="1" customFormat="1" ht="24.2" customHeight="1">
      <c r="B487" s="128"/>
      <c r="C487" s="129" t="s">
        <v>731</v>
      </c>
      <c r="D487" s="129" t="s">
        <v>147</v>
      </c>
      <c r="E487" s="130" t="s">
        <v>732</v>
      </c>
      <c r="F487" s="131" t="s">
        <v>733</v>
      </c>
      <c r="G487" s="132" t="s">
        <v>150</v>
      </c>
      <c r="H487" s="133">
        <v>1</v>
      </c>
      <c r="I487" s="134"/>
      <c r="J487" s="135">
        <f>ROUND(I487*H487,2)</f>
        <v>0</v>
      </c>
      <c r="K487" s="131" t="s">
        <v>1</v>
      </c>
      <c r="L487" s="32"/>
      <c r="M487" s="136" t="s">
        <v>1</v>
      </c>
      <c r="N487" s="137" t="s">
        <v>45</v>
      </c>
      <c r="P487" s="138">
        <f>O487*H487</f>
        <v>0</v>
      </c>
      <c r="Q487" s="138">
        <v>0</v>
      </c>
      <c r="R487" s="138">
        <f>Q487*H487</f>
        <v>0</v>
      </c>
      <c r="S487" s="138">
        <v>0</v>
      </c>
      <c r="T487" s="139">
        <f>S487*H487</f>
        <v>0</v>
      </c>
      <c r="AR487" s="140" t="s">
        <v>152</v>
      </c>
      <c r="AT487" s="140" t="s">
        <v>147</v>
      </c>
      <c r="AU487" s="140" t="s">
        <v>89</v>
      </c>
      <c r="AY487" s="17" t="s">
        <v>145</v>
      </c>
      <c r="BE487" s="141">
        <f>IF(N487="základní",J487,0)</f>
        <v>0</v>
      </c>
      <c r="BF487" s="141">
        <f>IF(N487="snížená",J487,0)</f>
        <v>0</v>
      </c>
      <c r="BG487" s="141">
        <f>IF(N487="zákl. přenesená",J487,0)</f>
        <v>0</v>
      </c>
      <c r="BH487" s="141">
        <f>IF(N487="sníž. přenesená",J487,0)</f>
        <v>0</v>
      </c>
      <c r="BI487" s="141">
        <f>IF(N487="nulová",J487,0)</f>
        <v>0</v>
      </c>
      <c r="BJ487" s="17" t="s">
        <v>85</v>
      </c>
      <c r="BK487" s="141">
        <f>ROUND(I487*H487,2)</f>
        <v>0</v>
      </c>
      <c r="BL487" s="17" t="s">
        <v>152</v>
      </c>
      <c r="BM487" s="140" t="s">
        <v>734</v>
      </c>
    </row>
    <row r="488" spans="2:65" s="12" customFormat="1" ht="11.25">
      <c r="B488" s="142"/>
      <c r="D488" s="143" t="s">
        <v>154</v>
      </c>
      <c r="E488" s="144" t="s">
        <v>1</v>
      </c>
      <c r="F488" s="145" t="s">
        <v>735</v>
      </c>
      <c r="H488" s="144" t="s">
        <v>1</v>
      </c>
      <c r="I488" s="146"/>
      <c r="L488" s="142"/>
      <c r="M488" s="147"/>
      <c r="T488" s="148"/>
      <c r="AT488" s="144" t="s">
        <v>154</v>
      </c>
      <c r="AU488" s="144" t="s">
        <v>89</v>
      </c>
      <c r="AV488" s="12" t="s">
        <v>85</v>
      </c>
      <c r="AW488" s="12" t="s">
        <v>36</v>
      </c>
      <c r="AX488" s="12" t="s">
        <v>80</v>
      </c>
      <c r="AY488" s="144" t="s">
        <v>145</v>
      </c>
    </row>
    <row r="489" spans="2:65" s="12" customFormat="1" ht="11.25">
      <c r="B489" s="142"/>
      <c r="D489" s="143" t="s">
        <v>154</v>
      </c>
      <c r="E489" s="144" t="s">
        <v>1</v>
      </c>
      <c r="F489" s="145" t="s">
        <v>736</v>
      </c>
      <c r="H489" s="144" t="s">
        <v>1</v>
      </c>
      <c r="I489" s="146"/>
      <c r="L489" s="142"/>
      <c r="M489" s="147"/>
      <c r="T489" s="148"/>
      <c r="AT489" s="144" t="s">
        <v>154</v>
      </c>
      <c r="AU489" s="144" t="s">
        <v>89</v>
      </c>
      <c r="AV489" s="12" t="s">
        <v>85</v>
      </c>
      <c r="AW489" s="12" t="s">
        <v>36</v>
      </c>
      <c r="AX489" s="12" t="s">
        <v>80</v>
      </c>
      <c r="AY489" s="144" t="s">
        <v>145</v>
      </c>
    </row>
    <row r="490" spans="2:65" s="12" customFormat="1" ht="11.25">
      <c r="B490" s="142"/>
      <c r="D490" s="143" t="s">
        <v>154</v>
      </c>
      <c r="E490" s="144" t="s">
        <v>1</v>
      </c>
      <c r="F490" s="145" t="s">
        <v>737</v>
      </c>
      <c r="H490" s="144" t="s">
        <v>1</v>
      </c>
      <c r="I490" s="146"/>
      <c r="L490" s="142"/>
      <c r="M490" s="147"/>
      <c r="T490" s="148"/>
      <c r="AT490" s="144" t="s">
        <v>154</v>
      </c>
      <c r="AU490" s="144" t="s">
        <v>89</v>
      </c>
      <c r="AV490" s="12" t="s">
        <v>85</v>
      </c>
      <c r="AW490" s="12" t="s">
        <v>36</v>
      </c>
      <c r="AX490" s="12" t="s">
        <v>80</v>
      </c>
      <c r="AY490" s="144" t="s">
        <v>145</v>
      </c>
    </row>
    <row r="491" spans="2:65" s="13" customFormat="1" ht="11.25">
      <c r="B491" s="149"/>
      <c r="D491" s="143" t="s">
        <v>154</v>
      </c>
      <c r="E491" s="150" t="s">
        <v>1</v>
      </c>
      <c r="F491" s="151" t="s">
        <v>85</v>
      </c>
      <c r="H491" s="152">
        <v>1</v>
      </c>
      <c r="I491" s="153"/>
      <c r="L491" s="149"/>
      <c r="M491" s="154"/>
      <c r="T491" s="155"/>
      <c r="AT491" s="150" t="s">
        <v>154</v>
      </c>
      <c r="AU491" s="150" t="s">
        <v>89</v>
      </c>
      <c r="AV491" s="13" t="s">
        <v>89</v>
      </c>
      <c r="AW491" s="13" t="s">
        <v>36</v>
      </c>
      <c r="AX491" s="13" t="s">
        <v>80</v>
      </c>
      <c r="AY491" s="150" t="s">
        <v>145</v>
      </c>
    </row>
    <row r="492" spans="2:65" s="14" customFormat="1" ht="11.25">
      <c r="B492" s="156"/>
      <c r="D492" s="143" t="s">
        <v>154</v>
      </c>
      <c r="E492" s="157" t="s">
        <v>1</v>
      </c>
      <c r="F492" s="158" t="s">
        <v>157</v>
      </c>
      <c r="H492" s="159">
        <v>1</v>
      </c>
      <c r="I492" s="160"/>
      <c r="L492" s="156"/>
      <c r="M492" s="161"/>
      <c r="T492" s="162"/>
      <c r="AT492" s="157" t="s">
        <v>154</v>
      </c>
      <c r="AU492" s="157" t="s">
        <v>89</v>
      </c>
      <c r="AV492" s="14" t="s">
        <v>152</v>
      </c>
      <c r="AW492" s="14" t="s">
        <v>36</v>
      </c>
      <c r="AX492" s="14" t="s">
        <v>85</v>
      </c>
      <c r="AY492" s="157" t="s">
        <v>145</v>
      </c>
    </row>
    <row r="493" spans="2:65" s="1" customFormat="1" ht="16.5" customHeight="1">
      <c r="B493" s="128"/>
      <c r="C493" s="129" t="s">
        <v>738</v>
      </c>
      <c r="D493" s="129" t="s">
        <v>147</v>
      </c>
      <c r="E493" s="130" t="s">
        <v>739</v>
      </c>
      <c r="F493" s="131" t="s">
        <v>740</v>
      </c>
      <c r="G493" s="132" t="s">
        <v>199</v>
      </c>
      <c r="H493" s="133">
        <v>60.92</v>
      </c>
      <c r="I493" s="134"/>
      <c r="J493" s="135">
        <f>ROUND(I493*H493,2)</f>
        <v>0</v>
      </c>
      <c r="K493" s="131" t="s">
        <v>1</v>
      </c>
      <c r="L493" s="32"/>
      <c r="M493" s="136" t="s">
        <v>1</v>
      </c>
      <c r="N493" s="137" t="s">
        <v>45</v>
      </c>
      <c r="P493" s="138">
        <f>O493*H493</f>
        <v>0</v>
      </c>
      <c r="Q493" s="138">
        <v>0</v>
      </c>
      <c r="R493" s="138">
        <f>Q493*H493</f>
        <v>0</v>
      </c>
      <c r="S493" s="138">
        <v>0</v>
      </c>
      <c r="T493" s="139">
        <f>S493*H493</f>
        <v>0</v>
      </c>
      <c r="AR493" s="140" t="s">
        <v>152</v>
      </c>
      <c r="AT493" s="140" t="s">
        <v>147</v>
      </c>
      <c r="AU493" s="140" t="s">
        <v>89</v>
      </c>
      <c r="AY493" s="17" t="s">
        <v>145</v>
      </c>
      <c r="BE493" s="141">
        <f>IF(N493="základní",J493,0)</f>
        <v>0</v>
      </c>
      <c r="BF493" s="141">
        <f>IF(N493="snížená",J493,0)</f>
        <v>0</v>
      </c>
      <c r="BG493" s="141">
        <f>IF(N493="zákl. přenesená",J493,0)</f>
        <v>0</v>
      </c>
      <c r="BH493" s="141">
        <f>IF(N493="sníž. přenesená",J493,0)</f>
        <v>0</v>
      </c>
      <c r="BI493" s="141">
        <f>IF(N493="nulová",J493,0)</f>
        <v>0</v>
      </c>
      <c r="BJ493" s="17" t="s">
        <v>85</v>
      </c>
      <c r="BK493" s="141">
        <f>ROUND(I493*H493,2)</f>
        <v>0</v>
      </c>
      <c r="BL493" s="17" t="s">
        <v>152</v>
      </c>
      <c r="BM493" s="140" t="s">
        <v>468</v>
      </c>
    </row>
    <row r="494" spans="2:65" s="12" customFormat="1" ht="11.25">
      <c r="B494" s="142"/>
      <c r="D494" s="143" t="s">
        <v>154</v>
      </c>
      <c r="E494" s="144" t="s">
        <v>1</v>
      </c>
      <c r="F494" s="145" t="s">
        <v>741</v>
      </c>
      <c r="H494" s="144" t="s">
        <v>1</v>
      </c>
      <c r="I494" s="146"/>
      <c r="L494" s="142"/>
      <c r="M494" s="147"/>
      <c r="T494" s="148"/>
      <c r="AT494" s="144" t="s">
        <v>154</v>
      </c>
      <c r="AU494" s="144" t="s">
        <v>89</v>
      </c>
      <c r="AV494" s="12" t="s">
        <v>85</v>
      </c>
      <c r="AW494" s="12" t="s">
        <v>36</v>
      </c>
      <c r="AX494" s="12" t="s">
        <v>80</v>
      </c>
      <c r="AY494" s="144" t="s">
        <v>145</v>
      </c>
    </row>
    <row r="495" spans="2:65" s="13" customFormat="1" ht="11.25">
      <c r="B495" s="149"/>
      <c r="D495" s="143" t="s">
        <v>154</v>
      </c>
      <c r="E495" s="150" t="s">
        <v>1</v>
      </c>
      <c r="F495" s="151" t="s">
        <v>742</v>
      </c>
      <c r="H495" s="152">
        <v>8.1199999999999992</v>
      </c>
      <c r="I495" s="153"/>
      <c r="L495" s="149"/>
      <c r="M495" s="154"/>
      <c r="T495" s="155"/>
      <c r="AT495" s="150" t="s">
        <v>154</v>
      </c>
      <c r="AU495" s="150" t="s">
        <v>89</v>
      </c>
      <c r="AV495" s="13" t="s">
        <v>89</v>
      </c>
      <c r="AW495" s="13" t="s">
        <v>36</v>
      </c>
      <c r="AX495" s="13" t="s">
        <v>80</v>
      </c>
      <c r="AY495" s="150" t="s">
        <v>145</v>
      </c>
    </row>
    <row r="496" spans="2:65" s="12" customFormat="1" ht="11.25">
      <c r="B496" s="142"/>
      <c r="D496" s="143" t="s">
        <v>154</v>
      </c>
      <c r="E496" s="144" t="s">
        <v>1</v>
      </c>
      <c r="F496" s="145" t="s">
        <v>743</v>
      </c>
      <c r="H496" s="144" t="s">
        <v>1</v>
      </c>
      <c r="I496" s="146"/>
      <c r="L496" s="142"/>
      <c r="M496" s="147"/>
      <c r="T496" s="148"/>
      <c r="AT496" s="144" t="s">
        <v>154</v>
      </c>
      <c r="AU496" s="144" t="s">
        <v>89</v>
      </c>
      <c r="AV496" s="12" t="s">
        <v>85</v>
      </c>
      <c r="AW496" s="12" t="s">
        <v>36</v>
      </c>
      <c r="AX496" s="12" t="s">
        <v>80</v>
      </c>
      <c r="AY496" s="144" t="s">
        <v>145</v>
      </c>
    </row>
    <row r="497" spans="2:65" s="13" customFormat="1" ht="11.25">
      <c r="B497" s="149"/>
      <c r="D497" s="143" t="s">
        <v>154</v>
      </c>
      <c r="E497" s="150" t="s">
        <v>1</v>
      </c>
      <c r="F497" s="151" t="s">
        <v>744</v>
      </c>
      <c r="H497" s="152">
        <v>52.8</v>
      </c>
      <c r="I497" s="153"/>
      <c r="L497" s="149"/>
      <c r="M497" s="154"/>
      <c r="T497" s="155"/>
      <c r="AT497" s="150" t="s">
        <v>154</v>
      </c>
      <c r="AU497" s="150" t="s">
        <v>89</v>
      </c>
      <c r="AV497" s="13" t="s">
        <v>89</v>
      </c>
      <c r="AW497" s="13" t="s">
        <v>36</v>
      </c>
      <c r="AX497" s="13" t="s">
        <v>80</v>
      </c>
      <c r="AY497" s="150" t="s">
        <v>145</v>
      </c>
    </row>
    <row r="498" spans="2:65" s="14" customFormat="1" ht="11.25">
      <c r="B498" s="156"/>
      <c r="D498" s="143" t="s">
        <v>154</v>
      </c>
      <c r="E498" s="157" t="s">
        <v>1</v>
      </c>
      <c r="F498" s="158" t="s">
        <v>157</v>
      </c>
      <c r="H498" s="159">
        <v>60.92</v>
      </c>
      <c r="I498" s="160"/>
      <c r="L498" s="156"/>
      <c r="M498" s="161"/>
      <c r="T498" s="162"/>
      <c r="AT498" s="157" t="s">
        <v>154</v>
      </c>
      <c r="AU498" s="157" t="s">
        <v>89</v>
      </c>
      <c r="AV498" s="14" t="s">
        <v>152</v>
      </c>
      <c r="AW498" s="14" t="s">
        <v>36</v>
      </c>
      <c r="AX498" s="14" t="s">
        <v>85</v>
      </c>
      <c r="AY498" s="157" t="s">
        <v>145</v>
      </c>
    </row>
    <row r="499" spans="2:65" s="1" customFormat="1" ht="24.2" customHeight="1">
      <c r="B499" s="128"/>
      <c r="C499" s="129" t="s">
        <v>745</v>
      </c>
      <c r="D499" s="129" t="s">
        <v>147</v>
      </c>
      <c r="E499" s="130" t="s">
        <v>746</v>
      </c>
      <c r="F499" s="131" t="s">
        <v>747</v>
      </c>
      <c r="G499" s="132" t="s">
        <v>199</v>
      </c>
      <c r="H499" s="133">
        <v>82.24</v>
      </c>
      <c r="I499" s="134"/>
      <c r="J499" s="135">
        <f>ROUND(I499*H499,2)</f>
        <v>0</v>
      </c>
      <c r="K499" s="131" t="s">
        <v>1</v>
      </c>
      <c r="L499" s="32"/>
      <c r="M499" s="136" t="s">
        <v>1</v>
      </c>
      <c r="N499" s="137" t="s">
        <v>45</v>
      </c>
      <c r="P499" s="138">
        <f>O499*H499</f>
        <v>0</v>
      </c>
      <c r="Q499" s="138">
        <v>0</v>
      </c>
      <c r="R499" s="138">
        <f>Q499*H499</f>
        <v>0</v>
      </c>
      <c r="S499" s="138">
        <v>0</v>
      </c>
      <c r="T499" s="139">
        <f>S499*H499</f>
        <v>0</v>
      </c>
      <c r="AR499" s="140" t="s">
        <v>152</v>
      </c>
      <c r="AT499" s="140" t="s">
        <v>147</v>
      </c>
      <c r="AU499" s="140" t="s">
        <v>89</v>
      </c>
      <c r="AY499" s="17" t="s">
        <v>145</v>
      </c>
      <c r="BE499" s="141">
        <f>IF(N499="základní",J499,0)</f>
        <v>0</v>
      </c>
      <c r="BF499" s="141">
        <f>IF(N499="snížená",J499,0)</f>
        <v>0</v>
      </c>
      <c r="BG499" s="141">
        <f>IF(N499="zákl. přenesená",J499,0)</f>
        <v>0</v>
      </c>
      <c r="BH499" s="141">
        <f>IF(N499="sníž. přenesená",J499,0)</f>
        <v>0</v>
      </c>
      <c r="BI499" s="141">
        <f>IF(N499="nulová",J499,0)</f>
        <v>0</v>
      </c>
      <c r="BJ499" s="17" t="s">
        <v>85</v>
      </c>
      <c r="BK499" s="141">
        <f>ROUND(I499*H499,2)</f>
        <v>0</v>
      </c>
      <c r="BL499" s="17" t="s">
        <v>152</v>
      </c>
      <c r="BM499" s="140" t="s">
        <v>478</v>
      </c>
    </row>
    <row r="500" spans="2:65" s="12" customFormat="1" ht="11.25">
      <c r="B500" s="142"/>
      <c r="D500" s="143" t="s">
        <v>154</v>
      </c>
      <c r="E500" s="144" t="s">
        <v>1</v>
      </c>
      <c r="F500" s="145" t="s">
        <v>748</v>
      </c>
      <c r="H500" s="144" t="s">
        <v>1</v>
      </c>
      <c r="I500" s="146"/>
      <c r="L500" s="142"/>
      <c r="M500" s="147"/>
      <c r="T500" s="148"/>
      <c r="AT500" s="144" t="s">
        <v>154</v>
      </c>
      <c r="AU500" s="144" t="s">
        <v>89</v>
      </c>
      <c r="AV500" s="12" t="s">
        <v>85</v>
      </c>
      <c r="AW500" s="12" t="s">
        <v>36</v>
      </c>
      <c r="AX500" s="12" t="s">
        <v>80</v>
      </c>
      <c r="AY500" s="144" t="s">
        <v>145</v>
      </c>
    </row>
    <row r="501" spans="2:65" s="13" customFormat="1" ht="11.25">
      <c r="B501" s="149"/>
      <c r="D501" s="143" t="s">
        <v>154</v>
      </c>
      <c r="E501" s="150" t="s">
        <v>1</v>
      </c>
      <c r="F501" s="151" t="s">
        <v>749</v>
      </c>
      <c r="H501" s="152">
        <v>21.32</v>
      </c>
      <c r="I501" s="153"/>
      <c r="L501" s="149"/>
      <c r="M501" s="154"/>
      <c r="T501" s="155"/>
      <c r="AT501" s="150" t="s">
        <v>154</v>
      </c>
      <c r="AU501" s="150" t="s">
        <v>89</v>
      </c>
      <c r="AV501" s="13" t="s">
        <v>89</v>
      </c>
      <c r="AW501" s="13" t="s">
        <v>36</v>
      </c>
      <c r="AX501" s="13" t="s">
        <v>80</v>
      </c>
      <c r="AY501" s="150" t="s">
        <v>145</v>
      </c>
    </row>
    <row r="502" spans="2:65" s="12" customFormat="1" ht="11.25">
      <c r="B502" s="142"/>
      <c r="D502" s="143" t="s">
        <v>154</v>
      </c>
      <c r="E502" s="144" t="s">
        <v>1</v>
      </c>
      <c r="F502" s="145" t="s">
        <v>741</v>
      </c>
      <c r="H502" s="144" t="s">
        <v>1</v>
      </c>
      <c r="I502" s="146"/>
      <c r="L502" s="142"/>
      <c r="M502" s="147"/>
      <c r="T502" s="148"/>
      <c r="AT502" s="144" t="s">
        <v>154</v>
      </c>
      <c r="AU502" s="144" t="s">
        <v>89</v>
      </c>
      <c r="AV502" s="12" t="s">
        <v>85</v>
      </c>
      <c r="AW502" s="12" t="s">
        <v>36</v>
      </c>
      <c r="AX502" s="12" t="s">
        <v>80</v>
      </c>
      <c r="AY502" s="144" t="s">
        <v>145</v>
      </c>
    </row>
    <row r="503" spans="2:65" s="13" customFormat="1" ht="11.25">
      <c r="B503" s="149"/>
      <c r="D503" s="143" t="s">
        <v>154</v>
      </c>
      <c r="E503" s="150" t="s">
        <v>1</v>
      </c>
      <c r="F503" s="151" t="s">
        <v>742</v>
      </c>
      <c r="H503" s="152">
        <v>8.1199999999999992</v>
      </c>
      <c r="I503" s="153"/>
      <c r="L503" s="149"/>
      <c r="M503" s="154"/>
      <c r="T503" s="155"/>
      <c r="AT503" s="150" t="s">
        <v>154</v>
      </c>
      <c r="AU503" s="150" t="s">
        <v>89</v>
      </c>
      <c r="AV503" s="13" t="s">
        <v>89</v>
      </c>
      <c r="AW503" s="13" t="s">
        <v>36</v>
      </c>
      <c r="AX503" s="13" t="s">
        <v>80</v>
      </c>
      <c r="AY503" s="150" t="s">
        <v>145</v>
      </c>
    </row>
    <row r="504" spans="2:65" s="12" customFormat="1" ht="11.25">
      <c r="B504" s="142"/>
      <c r="D504" s="143" t="s">
        <v>154</v>
      </c>
      <c r="E504" s="144" t="s">
        <v>1</v>
      </c>
      <c r="F504" s="145" t="s">
        <v>743</v>
      </c>
      <c r="H504" s="144" t="s">
        <v>1</v>
      </c>
      <c r="I504" s="146"/>
      <c r="L504" s="142"/>
      <c r="M504" s="147"/>
      <c r="T504" s="148"/>
      <c r="AT504" s="144" t="s">
        <v>154</v>
      </c>
      <c r="AU504" s="144" t="s">
        <v>89</v>
      </c>
      <c r="AV504" s="12" t="s">
        <v>85</v>
      </c>
      <c r="AW504" s="12" t="s">
        <v>36</v>
      </c>
      <c r="AX504" s="12" t="s">
        <v>80</v>
      </c>
      <c r="AY504" s="144" t="s">
        <v>145</v>
      </c>
    </row>
    <row r="505" spans="2:65" s="13" customFormat="1" ht="11.25">
      <c r="B505" s="149"/>
      <c r="D505" s="143" t="s">
        <v>154</v>
      </c>
      <c r="E505" s="150" t="s">
        <v>1</v>
      </c>
      <c r="F505" s="151" t="s">
        <v>744</v>
      </c>
      <c r="H505" s="152">
        <v>52.8</v>
      </c>
      <c r="I505" s="153"/>
      <c r="L505" s="149"/>
      <c r="M505" s="154"/>
      <c r="T505" s="155"/>
      <c r="AT505" s="150" t="s">
        <v>154</v>
      </c>
      <c r="AU505" s="150" t="s">
        <v>89</v>
      </c>
      <c r="AV505" s="13" t="s">
        <v>89</v>
      </c>
      <c r="AW505" s="13" t="s">
        <v>36</v>
      </c>
      <c r="AX505" s="13" t="s">
        <v>80</v>
      </c>
      <c r="AY505" s="150" t="s">
        <v>145</v>
      </c>
    </row>
    <row r="506" spans="2:65" s="14" customFormat="1" ht="11.25">
      <c r="B506" s="156"/>
      <c r="D506" s="143" t="s">
        <v>154</v>
      </c>
      <c r="E506" s="157" t="s">
        <v>1</v>
      </c>
      <c r="F506" s="158" t="s">
        <v>157</v>
      </c>
      <c r="H506" s="159">
        <v>82.24</v>
      </c>
      <c r="I506" s="160"/>
      <c r="L506" s="156"/>
      <c r="M506" s="161"/>
      <c r="T506" s="162"/>
      <c r="AT506" s="157" t="s">
        <v>154</v>
      </c>
      <c r="AU506" s="157" t="s">
        <v>89</v>
      </c>
      <c r="AV506" s="14" t="s">
        <v>152</v>
      </c>
      <c r="AW506" s="14" t="s">
        <v>36</v>
      </c>
      <c r="AX506" s="14" t="s">
        <v>85</v>
      </c>
      <c r="AY506" s="157" t="s">
        <v>145</v>
      </c>
    </row>
    <row r="507" spans="2:65" s="1" customFormat="1" ht="44.25" customHeight="1">
      <c r="B507" s="128"/>
      <c r="C507" s="129" t="s">
        <v>750</v>
      </c>
      <c r="D507" s="129" t="s">
        <v>147</v>
      </c>
      <c r="E507" s="130" t="s">
        <v>751</v>
      </c>
      <c r="F507" s="131" t="s">
        <v>752</v>
      </c>
      <c r="G507" s="132" t="s">
        <v>271</v>
      </c>
      <c r="H507" s="133">
        <v>1</v>
      </c>
      <c r="I507" s="134"/>
      <c r="J507" s="135">
        <f>ROUND(I507*H507,2)</f>
        <v>0</v>
      </c>
      <c r="K507" s="131" t="s">
        <v>1</v>
      </c>
      <c r="L507" s="32"/>
      <c r="M507" s="136" t="s">
        <v>1</v>
      </c>
      <c r="N507" s="137" t="s">
        <v>45</v>
      </c>
      <c r="P507" s="138">
        <f>O507*H507</f>
        <v>0</v>
      </c>
      <c r="Q507" s="138">
        <v>0</v>
      </c>
      <c r="R507" s="138">
        <f>Q507*H507</f>
        <v>0</v>
      </c>
      <c r="S507" s="138">
        <v>0</v>
      </c>
      <c r="T507" s="139">
        <f>S507*H507</f>
        <v>0</v>
      </c>
      <c r="AR507" s="140" t="s">
        <v>152</v>
      </c>
      <c r="AT507" s="140" t="s">
        <v>147</v>
      </c>
      <c r="AU507" s="140" t="s">
        <v>89</v>
      </c>
      <c r="AY507" s="17" t="s">
        <v>145</v>
      </c>
      <c r="BE507" s="141">
        <f>IF(N507="základní",J507,0)</f>
        <v>0</v>
      </c>
      <c r="BF507" s="141">
        <f>IF(N507="snížená",J507,0)</f>
        <v>0</v>
      </c>
      <c r="BG507" s="141">
        <f>IF(N507="zákl. přenesená",J507,0)</f>
        <v>0</v>
      </c>
      <c r="BH507" s="141">
        <f>IF(N507="sníž. přenesená",J507,0)</f>
        <v>0</v>
      </c>
      <c r="BI507" s="141">
        <f>IF(N507="nulová",J507,0)</f>
        <v>0</v>
      </c>
      <c r="BJ507" s="17" t="s">
        <v>85</v>
      </c>
      <c r="BK507" s="141">
        <f>ROUND(I507*H507,2)</f>
        <v>0</v>
      </c>
      <c r="BL507" s="17" t="s">
        <v>152</v>
      </c>
      <c r="BM507" s="140" t="s">
        <v>492</v>
      </c>
    </row>
    <row r="508" spans="2:65" s="1" customFormat="1" ht="24.2" customHeight="1">
      <c r="B508" s="128"/>
      <c r="C508" s="129" t="s">
        <v>753</v>
      </c>
      <c r="D508" s="129" t="s">
        <v>147</v>
      </c>
      <c r="E508" s="130" t="s">
        <v>754</v>
      </c>
      <c r="F508" s="131" t="s">
        <v>755</v>
      </c>
      <c r="G508" s="132" t="s">
        <v>271</v>
      </c>
      <c r="H508" s="133">
        <v>1</v>
      </c>
      <c r="I508" s="134"/>
      <c r="J508" s="135">
        <f>ROUND(I508*H508,2)</f>
        <v>0</v>
      </c>
      <c r="K508" s="131" t="s">
        <v>1</v>
      </c>
      <c r="L508" s="32"/>
      <c r="M508" s="136" t="s">
        <v>1</v>
      </c>
      <c r="N508" s="137" t="s">
        <v>45</v>
      </c>
      <c r="P508" s="138">
        <f>O508*H508</f>
        <v>0</v>
      </c>
      <c r="Q508" s="138">
        <v>0</v>
      </c>
      <c r="R508" s="138">
        <f>Q508*H508</f>
        <v>0</v>
      </c>
      <c r="S508" s="138">
        <v>0</v>
      </c>
      <c r="T508" s="139">
        <f>S508*H508</f>
        <v>0</v>
      </c>
      <c r="AR508" s="140" t="s">
        <v>152</v>
      </c>
      <c r="AT508" s="140" t="s">
        <v>147</v>
      </c>
      <c r="AU508" s="140" t="s">
        <v>89</v>
      </c>
      <c r="AY508" s="17" t="s">
        <v>145</v>
      </c>
      <c r="BE508" s="141">
        <f>IF(N508="základní",J508,0)</f>
        <v>0</v>
      </c>
      <c r="BF508" s="141">
        <f>IF(N508="snížená",J508,0)</f>
        <v>0</v>
      </c>
      <c r="BG508" s="141">
        <f>IF(N508="zákl. přenesená",J508,0)</f>
        <v>0</v>
      </c>
      <c r="BH508" s="141">
        <f>IF(N508="sníž. přenesená",J508,0)</f>
        <v>0</v>
      </c>
      <c r="BI508" s="141">
        <f>IF(N508="nulová",J508,0)</f>
        <v>0</v>
      </c>
      <c r="BJ508" s="17" t="s">
        <v>85</v>
      </c>
      <c r="BK508" s="141">
        <f>ROUND(I508*H508,2)</f>
        <v>0</v>
      </c>
      <c r="BL508" s="17" t="s">
        <v>152</v>
      </c>
      <c r="BM508" s="140" t="s">
        <v>756</v>
      </c>
    </row>
    <row r="509" spans="2:65" s="1" customFormat="1" ht="33" customHeight="1">
      <c r="B509" s="128"/>
      <c r="C509" s="129" t="s">
        <v>757</v>
      </c>
      <c r="D509" s="129" t="s">
        <v>147</v>
      </c>
      <c r="E509" s="130" t="s">
        <v>758</v>
      </c>
      <c r="F509" s="131" t="s">
        <v>759</v>
      </c>
      <c r="G509" s="132" t="s">
        <v>271</v>
      </c>
      <c r="H509" s="133">
        <v>2</v>
      </c>
      <c r="I509" s="134"/>
      <c r="J509" s="135">
        <f>ROUND(I509*H509,2)</f>
        <v>0</v>
      </c>
      <c r="K509" s="131" t="s">
        <v>1</v>
      </c>
      <c r="L509" s="32"/>
      <c r="M509" s="136" t="s">
        <v>1</v>
      </c>
      <c r="N509" s="137" t="s">
        <v>45</v>
      </c>
      <c r="P509" s="138">
        <f>O509*H509</f>
        <v>0</v>
      </c>
      <c r="Q509" s="138">
        <v>0</v>
      </c>
      <c r="R509" s="138">
        <f>Q509*H509</f>
        <v>0</v>
      </c>
      <c r="S509" s="138">
        <v>0</v>
      </c>
      <c r="T509" s="139">
        <f>S509*H509</f>
        <v>0</v>
      </c>
      <c r="AR509" s="140" t="s">
        <v>152</v>
      </c>
      <c r="AT509" s="140" t="s">
        <v>147</v>
      </c>
      <c r="AU509" s="140" t="s">
        <v>89</v>
      </c>
      <c r="AY509" s="17" t="s">
        <v>145</v>
      </c>
      <c r="BE509" s="141">
        <f>IF(N509="základní",J509,0)</f>
        <v>0</v>
      </c>
      <c r="BF509" s="141">
        <f>IF(N509="snížená",J509,0)</f>
        <v>0</v>
      </c>
      <c r="BG509" s="141">
        <f>IF(N509="zákl. přenesená",J509,0)</f>
        <v>0</v>
      </c>
      <c r="BH509" s="141">
        <f>IF(N509="sníž. přenesená",J509,0)</f>
        <v>0</v>
      </c>
      <c r="BI509" s="141">
        <f>IF(N509="nulová",J509,0)</f>
        <v>0</v>
      </c>
      <c r="BJ509" s="17" t="s">
        <v>85</v>
      </c>
      <c r="BK509" s="141">
        <f>ROUND(I509*H509,2)</f>
        <v>0</v>
      </c>
      <c r="BL509" s="17" t="s">
        <v>152</v>
      </c>
      <c r="BM509" s="140" t="s">
        <v>760</v>
      </c>
    </row>
    <row r="510" spans="2:65" s="1" customFormat="1" ht="24.2" customHeight="1">
      <c r="B510" s="128"/>
      <c r="C510" s="129" t="s">
        <v>761</v>
      </c>
      <c r="D510" s="129" t="s">
        <v>147</v>
      </c>
      <c r="E510" s="130" t="s">
        <v>762</v>
      </c>
      <c r="F510" s="131" t="s">
        <v>763</v>
      </c>
      <c r="G510" s="132" t="s">
        <v>271</v>
      </c>
      <c r="H510" s="133">
        <v>1</v>
      </c>
      <c r="I510" s="134"/>
      <c r="J510" s="135">
        <f>ROUND(I510*H510,2)</f>
        <v>0</v>
      </c>
      <c r="K510" s="131" t="s">
        <v>1</v>
      </c>
      <c r="L510" s="32"/>
      <c r="M510" s="136" t="s">
        <v>1</v>
      </c>
      <c r="N510" s="137" t="s">
        <v>45</v>
      </c>
      <c r="P510" s="138">
        <f>O510*H510</f>
        <v>0</v>
      </c>
      <c r="Q510" s="138">
        <v>0</v>
      </c>
      <c r="R510" s="138">
        <f>Q510*H510</f>
        <v>0</v>
      </c>
      <c r="S510" s="138">
        <v>0</v>
      </c>
      <c r="T510" s="139">
        <f>S510*H510</f>
        <v>0</v>
      </c>
      <c r="AR510" s="140" t="s">
        <v>152</v>
      </c>
      <c r="AT510" s="140" t="s">
        <v>147</v>
      </c>
      <c r="AU510" s="140" t="s">
        <v>89</v>
      </c>
      <c r="AY510" s="17" t="s">
        <v>145</v>
      </c>
      <c r="BE510" s="141">
        <f>IF(N510="základní",J510,0)</f>
        <v>0</v>
      </c>
      <c r="BF510" s="141">
        <f>IF(N510="snížená",J510,0)</f>
        <v>0</v>
      </c>
      <c r="BG510" s="141">
        <f>IF(N510="zákl. přenesená",J510,0)</f>
        <v>0</v>
      </c>
      <c r="BH510" s="141">
        <f>IF(N510="sníž. přenesená",J510,0)</f>
        <v>0</v>
      </c>
      <c r="BI510" s="141">
        <f>IF(N510="nulová",J510,0)</f>
        <v>0</v>
      </c>
      <c r="BJ510" s="17" t="s">
        <v>85</v>
      </c>
      <c r="BK510" s="141">
        <f>ROUND(I510*H510,2)</f>
        <v>0</v>
      </c>
      <c r="BL510" s="17" t="s">
        <v>152</v>
      </c>
      <c r="BM510" s="140" t="s">
        <v>764</v>
      </c>
    </row>
    <row r="511" spans="2:65" s="11" customFormat="1" ht="22.9" customHeight="1">
      <c r="B511" s="116"/>
      <c r="D511" s="117" t="s">
        <v>79</v>
      </c>
      <c r="E511" s="126" t="s">
        <v>196</v>
      </c>
      <c r="F511" s="126" t="s">
        <v>765</v>
      </c>
      <c r="I511" s="119"/>
      <c r="J511" s="127">
        <f>BK511</f>
        <v>0</v>
      </c>
      <c r="L511" s="116"/>
      <c r="M511" s="121"/>
      <c r="P511" s="122">
        <f>SUM(P512:P832)</f>
        <v>0</v>
      </c>
      <c r="R511" s="122">
        <f>SUM(R512:R832)</f>
        <v>5.0984042200000008</v>
      </c>
      <c r="T511" s="123">
        <f>SUM(T512:T832)</f>
        <v>8.7859600000000011</v>
      </c>
      <c r="AR511" s="117" t="s">
        <v>85</v>
      </c>
      <c r="AT511" s="124" t="s">
        <v>79</v>
      </c>
      <c r="AU511" s="124" t="s">
        <v>85</v>
      </c>
      <c r="AY511" s="117" t="s">
        <v>145</v>
      </c>
      <c r="BK511" s="125">
        <f>SUM(BK512:BK832)</f>
        <v>0</v>
      </c>
    </row>
    <row r="512" spans="2:65" s="1" customFormat="1" ht="24.2" customHeight="1">
      <c r="B512" s="128"/>
      <c r="C512" s="129" t="s">
        <v>766</v>
      </c>
      <c r="D512" s="129" t="s">
        <v>147</v>
      </c>
      <c r="E512" s="130" t="s">
        <v>767</v>
      </c>
      <c r="F512" s="131" t="s">
        <v>768</v>
      </c>
      <c r="G512" s="132" t="s">
        <v>183</v>
      </c>
      <c r="H512" s="133">
        <v>41.677</v>
      </c>
      <c r="I512" s="134"/>
      <c r="J512" s="135">
        <f>ROUND(I512*H512,2)</f>
        <v>0</v>
      </c>
      <c r="K512" s="131" t="s">
        <v>151</v>
      </c>
      <c r="L512" s="32"/>
      <c r="M512" s="136" t="s">
        <v>1</v>
      </c>
      <c r="N512" s="137" t="s">
        <v>45</v>
      </c>
      <c r="P512" s="138">
        <f>O512*H512</f>
        <v>0</v>
      </c>
      <c r="Q512" s="138">
        <v>4.6999999999999999E-4</v>
      </c>
      <c r="R512" s="138">
        <f>Q512*H512</f>
        <v>1.9588189999999998E-2</v>
      </c>
      <c r="S512" s="138">
        <v>0</v>
      </c>
      <c r="T512" s="139">
        <f>S512*H512</f>
        <v>0</v>
      </c>
      <c r="AR512" s="140" t="s">
        <v>152</v>
      </c>
      <c r="AT512" s="140" t="s">
        <v>147</v>
      </c>
      <c r="AU512" s="140" t="s">
        <v>89</v>
      </c>
      <c r="AY512" s="17" t="s">
        <v>145</v>
      </c>
      <c r="BE512" s="141">
        <f>IF(N512="základní",J512,0)</f>
        <v>0</v>
      </c>
      <c r="BF512" s="141">
        <f>IF(N512="snížená",J512,0)</f>
        <v>0</v>
      </c>
      <c r="BG512" s="141">
        <f>IF(N512="zákl. přenesená",J512,0)</f>
        <v>0</v>
      </c>
      <c r="BH512" s="141">
        <f>IF(N512="sníž. přenesená",J512,0)</f>
        <v>0</v>
      </c>
      <c r="BI512" s="141">
        <f>IF(N512="nulová",J512,0)</f>
        <v>0</v>
      </c>
      <c r="BJ512" s="17" t="s">
        <v>85</v>
      </c>
      <c r="BK512" s="141">
        <f>ROUND(I512*H512,2)</f>
        <v>0</v>
      </c>
      <c r="BL512" s="17" t="s">
        <v>152</v>
      </c>
      <c r="BM512" s="140" t="s">
        <v>769</v>
      </c>
    </row>
    <row r="513" spans="2:65" s="12" customFormat="1" ht="11.25">
      <c r="B513" s="142"/>
      <c r="D513" s="143" t="s">
        <v>154</v>
      </c>
      <c r="E513" s="144" t="s">
        <v>1</v>
      </c>
      <c r="F513" s="145" t="s">
        <v>770</v>
      </c>
      <c r="H513" s="144" t="s">
        <v>1</v>
      </c>
      <c r="I513" s="146"/>
      <c r="L513" s="142"/>
      <c r="M513" s="147"/>
      <c r="T513" s="148"/>
      <c r="AT513" s="144" t="s">
        <v>154</v>
      </c>
      <c r="AU513" s="144" t="s">
        <v>89</v>
      </c>
      <c r="AV513" s="12" t="s">
        <v>85</v>
      </c>
      <c r="AW513" s="12" t="s">
        <v>36</v>
      </c>
      <c r="AX513" s="12" t="s">
        <v>80</v>
      </c>
      <c r="AY513" s="144" t="s">
        <v>145</v>
      </c>
    </row>
    <row r="514" spans="2:65" s="12" customFormat="1" ht="11.25">
      <c r="B514" s="142"/>
      <c r="D514" s="143" t="s">
        <v>154</v>
      </c>
      <c r="E514" s="144" t="s">
        <v>1</v>
      </c>
      <c r="F514" s="145" t="s">
        <v>771</v>
      </c>
      <c r="H514" s="144" t="s">
        <v>1</v>
      </c>
      <c r="I514" s="146"/>
      <c r="L514" s="142"/>
      <c r="M514" s="147"/>
      <c r="T514" s="148"/>
      <c r="AT514" s="144" t="s">
        <v>154</v>
      </c>
      <c r="AU514" s="144" t="s">
        <v>89</v>
      </c>
      <c r="AV514" s="12" t="s">
        <v>85</v>
      </c>
      <c r="AW514" s="12" t="s">
        <v>36</v>
      </c>
      <c r="AX514" s="12" t="s">
        <v>80</v>
      </c>
      <c r="AY514" s="144" t="s">
        <v>145</v>
      </c>
    </row>
    <row r="515" spans="2:65" s="13" customFormat="1" ht="11.25">
      <c r="B515" s="149"/>
      <c r="D515" s="143" t="s">
        <v>154</v>
      </c>
      <c r="E515" s="150" t="s">
        <v>1</v>
      </c>
      <c r="F515" s="151" t="s">
        <v>569</v>
      </c>
      <c r="H515" s="152">
        <v>41.677</v>
      </c>
      <c r="I515" s="153"/>
      <c r="L515" s="149"/>
      <c r="M515" s="154"/>
      <c r="T515" s="155"/>
      <c r="AT515" s="150" t="s">
        <v>154</v>
      </c>
      <c r="AU515" s="150" t="s">
        <v>89</v>
      </c>
      <c r="AV515" s="13" t="s">
        <v>89</v>
      </c>
      <c r="AW515" s="13" t="s">
        <v>36</v>
      </c>
      <c r="AX515" s="13" t="s">
        <v>80</v>
      </c>
      <c r="AY515" s="150" t="s">
        <v>145</v>
      </c>
    </row>
    <row r="516" spans="2:65" s="14" customFormat="1" ht="11.25">
      <c r="B516" s="156"/>
      <c r="D516" s="143" t="s">
        <v>154</v>
      </c>
      <c r="E516" s="157" t="s">
        <v>1</v>
      </c>
      <c r="F516" s="158" t="s">
        <v>157</v>
      </c>
      <c r="H516" s="159">
        <v>41.677</v>
      </c>
      <c r="I516" s="160"/>
      <c r="L516" s="156"/>
      <c r="M516" s="161"/>
      <c r="T516" s="162"/>
      <c r="AT516" s="157" t="s">
        <v>154</v>
      </c>
      <c r="AU516" s="157" t="s">
        <v>89</v>
      </c>
      <c r="AV516" s="14" t="s">
        <v>152</v>
      </c>
      <c r="AW516" s="14" t="s">
        <v>36</v>
      </c>
      <c r="AX516" s="14" t="s">
        <v>85</v>
      </c>
      <c r="AY516" s="157" t="s">
        <v>145</v>
      </c>
    </row>
    <row r="517" spans="2:65" s="1" customFormat="1" ht="21.75" customHeight="1">
      <c r="B517" s="128"/>
      <c r="C517" s="129" t="s">
        <v>772</v>
      </c>
      <c r="D517" s="129" t="s">
        <v>147</v>
      </c>
      <c r="E517" s="130" t="s">
        <v>773</v>
      </c>
      <c r="F517" s="131" t="s">
        <v>774</v>
      </c>
      <c r="G517" s="132" t="s">
        <v>190</v>
      </c>
      <c r="H517" s="133">
        <v>119.655</v>
      </c>
      <c r="I517" s="134"/>
      <c r="J517" s="135">
        <f>ROUND(I517*H517,2)</f>
        <v>0</v>
      </c>
      <c r="K517" s="131" t="s">
        <v>1</v>
      </c>
      <c r="L517" s="32"/>
      <c r="M517" s="136" t="s">
        <v>1</v>
      </c>
      <c r="N517" s="137" t="s">
        <v>45</v>
      </c>
      <c r="P517" s="138">
        <f>O517*H517</f>
        <v>0</v>
      </c>
      <c r="Q517" s="138">
        <v>0</v>
      </c>
      <c r="R517" s="138">
        <f>Q517*H517</f>
        <v>0</v>
      </c>
      <c r="S517" s="138">
        <v>0</v>
      </c>
      <c r="T517" s="139">
        <f>S517*H517</f>
        <v>0</v>
      </c>
      <c r="AR517" s="140" t="s">
        <v>152</v>
      </c>
      <c r="AT517" s="140" t="s">
        <v>147</v>
      </c>
      <c r="AU517" s="140" t="s">
        <v>89</v>
      </c>
      <c r="AY517" s="17" t="s">
        <v>145</v>
      </c>
      <c r="BE517" s="141">
        <f>IF(N517="základní",J517,0)</f>
        <v>0</v>
      </c>
      <c r="BF517" s="141">
        <f>IF(N517="snížená",J517,0)</f>
        <v>0</v>
      </c>
      <c r="BG517" s="141">
        <f>IF(N517="zákl. přenesená",J517,0)</f>
        <v>0</v>
      </c>
      <c r="BH517" s="141">
        <f>IF(N517="sníž. přenesená",J517,0)</f>
        <v>0</v>
      </c>
      <c r="BI517" s="141">
        <f>IF(N517="nulová",J517,0)</f>
        <v>0</v>
      </c>
      <c r="BJ517" s="17" t="s">
        <v>85</v>
      </c>
      <c r="BK517" s="141">
        <f>ROUND(I517*H517,2)</f>
        <v>0</v>
      </c>
      <c r="BL517" s="17" t="s">
        <v>152</v>
      </c>
      <c r="BM517" s="140" t="s">
        <v>775</v>
      </c>
    </row>
    <row r="518" spans="2:65" s="12" customFormat="1" ht="11.25">
      <c r="B518" s="142"/>
      <c r="D518" s="143" t="s">
        <v>154</v>
      </c>
      <c r="E518" s="144" t="s">
        <v>1</v>
      </c>
      <c r="F518" s="145" t="s">
        <v>776</v>
      </c>
      <c r="H518" s="144" t="s">
        <v>1</v>
      </c>
      <c r="I518" s="146"/>
      <c r="L518" s="142"/>
      <c r="M518" s="147"/>
      <c r="T518" s="148"/>
      <c r="AT518" s="144" t="s">
        <v>154</v>
      </c>
      <c r="AU518" s="144" t="s">
        <v>89</v>
      </c>
      <c r="AV518" s="12" t="s">
        <v>85</v>
      </c>
      <c r="AW518" s="12" t="s">
        <v>36</v>
      </c>
      <c r="AX518" s="12" t="s">
        <v>80</v>
      </c>
      <c r="AY518" s="144" t="s">
        <v>145</v>
      </c>
    </row>
    <row r="519" spans="2:65" s="13" customFormat="1" ht="11.25">
      <c r="B519" s="149"/>
      <c r="D519" s="143" t="s">
        <v>154</v>
      </c>
      <c r="E519" s="150" t="s">
        <v>1</v>
      </c>
      <c r="F519" s="151" t="s">
        <v>777</v>
      </c>
      <c r="H519" s="152">
        <v>113.04</v>
      </c>
      <c r="I519" s="153"/>
      <c r="L519" s="149"/>
      <c r="M519" s="154"/>
      <c r="T519" s="155"/>
      <c r="AT519" s="150" t="s">
        <v>154</v>
      </c>
      <c r="AU519" s="150" t="s">
        <v>89</v>
      </c>
      <c r="AV519" s="13" t="s">
        <v>89</v>
      </c>
      <c r="AW519" s="13" t="s">
        <v>36</v>
      </c>
      <c r="AX519" s="13" t="s">
        <v>80</v>
      </c>
      <c r="AY519" s="150" t="s">
        <v>145</v>
      </c>
    </row>
    <row r="520" spans="2:65" s="12" customFormat="1" ht="11.25">
      <c r="B520" s="142"/>
      <c r="D520" s="143" t="s">
        <v>154</v>
      </c>
      <c r="E520" s="144" t="s">
        <v>1</v>
      </c>
      <c r="F520" s="145" t="s">
        <v>730</v>
      </c>
      <c r="H520" s="144" t="s">
        <v>1</v>
      </c>
      <c r="I520" s="146"/>
      <c r="L520" s="142"/>
      <c r="M520" s="147"/>
      <c r="T520" s="148"/>
      <c r="AT520" s="144" t="s">
        <v>154</v>
      </c>
      <c r="AU520" s="144" t="s">
        <v>89</v>
      </c>
      <c r="AV520" s="12" t="s">
        <v>85</v>
      </c>
      <c r="AW520" s="12" t="s">
        <v>36</v>
      </c>
      <c r="AX520" s="12" t="s">
        <v>80</v>
      </c>
      <c r="AY520" s="144" t="s">
        <v>145</v>
      </c>
    </row>
    <row r="521" spans="2:65" s="13" customFormat="1" ht="11.25">
      <c r="B521" s="149"/>
      <c r="D521" s="143" t="s">
        <v>154</v>
      </c>
      <c r="E521" s="150" t="s">
        <v>1</v>
      </c>
      <c r="F521" s="151" t="s">
        <v>778</v>
      </c>
      <c r="H521" s="152">
        <v>6.6150000000000002</v>
      </c>
      <c r="I521" s="153"/>
      <c r="L521" s="149"/>
      <c r="M521" s="154"/>
      <c r="T521" s="155"/>
      <c r="AT521" s="150" t="s">
        <v>154</v>
      </c>
      <c r="AU521" s="150" t="s">
        <v>89</v>
      </c>
      <c r="AV521" s="13" t="s">
        <v>89</v>
      </c>
      <c r="AW521" s="13" t="s">
        <v>36</v>
      </c>
      <c r="AX521" s="13" t="s">
        <v>80</v>
      </c>
      <c r="AY521" s="150" t="s">
        <v>145</v>
      </c>
    </row>
    <row r="522" spans="2:65" s="14" customFormat="1" ht="11.25">
      <c r="B522" s="156"/>
      <c r="D522" s="143" t="s">
        <v>154</v>
      </c>
      <c r="E522" s="157" t="s">
        <v>1</v>
      </c>
      <c r="F522" s="158" t="s">
        <v>157</v>
      </c>
      <c r="H522" s="159">
        <v>119.655</v>
      </c>
      <c r="I522" s="160"/>
      <c r="L522" s="156"/>
      <c r="M522" s="161"/>
      <c r="T522" s="162"/>
      <c r="AT522" s="157" t="s">
        <v>154</v>
      </c>
      <c r="AU522" s="157" t="s">
        <v>89</v>
      </c>
      <c r="AV522" s="14" t="s">
        <v>152</v>
      </c>
      <c r="AW522" s="14" t="s">
        <v>36</v>
      </c>
      <c r="AX522" s="14" t="s">
        <v>85</v>
      </c>
      <c r="AY522" s="157" t="s">
        <v>145</v>
      </c>
    </row>
    <row r="523" spans="2:65" s="1" customFormat="1" ht="16.5" customHeight="1">
      <c r="B523" s="128"/>
      <c r="C523" s="170" t="s">
        <v>779</v>
      </c>
      <c r="D523" s="170" t="s">
        <v>325</v>
      </c>
      <c r="E523" s="171" t="s">
        <v>780</v>
      </c>
      <c r="F523" s="172" t="s">
        <v>781</v>
      </c>
      <c r="G523" s="173" t="s">
        <v>190</v>
      </c>
      <c r="H523" s="174">
        <v>119.655</v>
      </c>
      <c r="I523" s="175"/>
      <c r="J523" s="176">
        <f>ROUND(I523*H523,2)</f>
        <v>0</v>
      </c>
      <c r="K523" s="172" t="s">
        <v>151</v>
      </c>
      <c r="L523" s="177"/>
      <c r="M523" s="178" t="s">
        <v>1</v>
      </c>
      <c r="N523" s="179" t="s">
        <v>45</v>
      </c>
      <c r="P523" s="138">
        <f>O523*H523</f>
        <v>0</v>
      </c>
      <c r="Q523" s="138">
        <v>0</v>
      </c>
      <c r="R523" s="138">
        <f>Q523*H523</f>
        <v>0</v>
      </c>
      <c r="S523" s="138">
        <v>0</v>
      </c>
      <c r="T523" s="139">
        <f>S523*H523</f>
        <v>0</v>
      </c>
      <c r="AR523" s="140" t="s">
        <v>187</v>
      </c>
      <c r="AT523" s="140" t="s">
        <v>325</v>
      </c>
      <c r="AU523" s="140" t="s">
        <v>89</v>
      </c>
      <c r="AY523" s="17" t="s">
        <v>145</v>
      </c>
      <c r="BE523" s="141">
        <f>IF(N523="základní",J523,0)</f>
        <v>0</v>
      </c>
      <c r="BF523" s="141">
        <f>IF(N523="snížená",J523,0)</f>
        <v>0</v>
      </c>
      <c r="BG523" s="141">
        <f>IF(N523="zákl. přenesená",J523,0)</f>
        <v>0</v>
      </c>
      <c r="BH523" s="141">
        <f>IF(N523="sníž. přenesená",J523,0)</f>
        <v>0</v>
      </c>
      <c r="BI523" s="141">
        <f>IF(N523="nulová",J523,0)</f>
        <v>0</v>
      </c>
      <c r="BJ523" s="17" t="s">
        <v>85</v>
      </c>
      <c r="BK523" s="141">
        <f>ROUND(I523*H523,2)</f>
        <v>0</v>
      </c>
      <c r="BL523" s="17" t="s">
        <v>152</v>
      </c>
      <c r="BM523" s="140" t="s">
        <v>782</v>
      </c>
    </row>
    <row r="524" spans="2:65" s="1" customFormat="1" ht="24.2" customHeight="1">
      <c r="B524" s="128"/>
      <c r="C524" s="129" t="s">
        <v>783</v>
      </c>
      <c r="D524" s="129" t="s">
        <v>147</v>
      </c>
      <c r="E524" s="130" t="s">
        <v>784</v>
      </c>
      <c r="F524" s="131" t="s">
        <v>785</v>
      </c>
      <c r="G524" s="132" t="s">
        <v>190</v>
      </c>
      <c r="H524" s="133">
        <v>119.655</v>
      </c>
      <c r="I524" s="134"/>
      <c r="J524" s="135">
        <f>ROUND(I524*H524,2)</f>
        <v>0</v>
      </c>
      <c r="K524" s="131" t="s">
        <v>1</v>
      </c>
      <c r="L524" s="32"/>
      <c r="M524" s="136" t="s">
        <v>1</v>
      </c>
      <c r="N524" s="137" t="s">
        <v>45</v>
      </c>
      <c r="P524" s="138">
        <f>O524*H524</f>
        <v>0</v>
      </c>
      <c r="Q524" s="138">
        <v>0</v>
      </c>
      <c r="R524" s="138">
        <f>Q524*H524</f>
        <v>0</v>
      </c>
      <c r="S524" s="138">
        <v>0</v>
      </c>
      <c r="T524" s="139">
        <f>S524*H524</f>
        <v>0</v>
      </c>
      <c r="AR524" s="140" t="s">
        <v>152</v>
      </c>
      <c r="AT524" s="140" t="s">
        <v>147</v>
      </c>
      <c r="AU524" s="140" t="s">
        <v>89</v>
      </c>
      <c r="AY524" s="17" t="s">
        <v>145</v>
      </c>
      <c r="BE524" s="141">
        <f>IF(N524="základní",J524,0)</f>
        <v>0</v>
      </c>
      <c r="BF524" s="141">
        <f>IF(N524="snížená",J524,0)</f>
        <v>0</v>
      </c>
      <c r="BG524" s="141">
        <f>IF(N524="zákl. přenesená",J524,0)</f>
        <v>0</v>
      </c>
      <c r="BH524" s="141">
        <f>IF(N524="sníž. přenesená",J524,0)</f>
        <v>0</v>
      </c>
      <c r="BI524" s="141">
        <f>IF(N524="nulová",J524,0)</f>
        <v>0</v>
      </c>
      <c r="BJ524" s="17" t="s">
        <v>85</v>
      </c>
      <c r="BK524" s="141">
        <f>ROUND(I524*H524,2)</f>
        <v>0</v>
      </c>
      <c r="BL524" s="17" t="s">
        <v>152</v>
      </c>
      <c r="BM524" s="140" t="s">
        <v>786</v>
      </c>
    </row>
    <row r="525" spans="2:65" s="1" customFormat="1" ht="33" customHeight="1">
      <c r="B525" s="128"/>
      <c r="C525" s="129" t="s">
        <v>787</v>
      </c>
      <c r="D525" s="129" t="s">
        <v>147</v>
      </c>
      <c r="E525" s="130" t="s">
        <v>788</v>
      </c>
      <c r="F525" s="131" t="s">
        <v>789</v>
      </c>
      <c r="G525" s="132" t="s">
        <v>190</v>
      </c>
      <c r="H525" s="133">
        <v>1.5</v>
      </c>
      <c r="I525" s="134"/>
      <c r="J525" s="135">
        <f>ROUND(I525*H525,2)</f>
        <v>0</v>
      </c>
      <c r="K525" s="131" t="s">
        <v>1</v>
      </c>
      <c r="L525" s="32"/>
      <c r="M525" s="136" t="s">
        <v>1</v>
      </c>
      <c r="N525" s="137" t="s">
        <v>45</v>
      </c>
      <c r="P525" s="138">
        <f>O525*H525</f>
        <v>0</v>
      </c>
      <c r="Q525" s="138">
        <v>0</v>
      </c>
      <c r="R525" s="138">
        <f>Q525*H525</f>
        <v>0</v>
      </c>
      <c r="S525" s="138">
        <v>0</v>
      </c>
      <c r="T525" s="139">
        <f>S525*H525</f>
        <v>0</v>
      </c>
      <c r="AR525" s="140" t="s">
        <v>152</v>
      </c>
      <c r="AT525" s="140" t="s">
        <v>147</v>
      </c>
      <c r="AU525" s="140" t="s">
        <v>89</v>
      </c>
      <c r="AY525" s="17" t="s">
        <v>145</v>
      </c>
      <c r="BE525" s="141">
        <f>IF(N525="základní",J525,0)</f>
        <v>0</v>
      </c>
      <c r="BF525" s="141">
        <f>IF(N525="snížená",J525,0)</f>
        <v>0</v>
      </c>
      <c r="BG525" s="141">
        <f>IF(N525="zákl. přenesená",J525,0)</f>
        <v>0</v>
      </c>
      <c r="BH525" s="141">
        <f>IF(N525="sníž. přenesená",J525,0)</f>
        <v>0</v>
      </c>
      <c r="BI525" s="141">
        <f>IF(N525="nulová",J525,0)</f>
        <v>0</v>
      </c>
      <c r="BJ525" s="17" t="s">
        <v>85</v>
      </c>
      <c r="BK525" s="141">
        <f>ROUND(I525*H525,2)</f>
        <v>0</v>
      </c>
      <c r="BL525" s="17" t="s">
        <v>152</v>
      </c>
      <c r="BM525" s="140" t="s">
        <v>790</v>
      </c>
    </row>
    <row r="526" spans="2:65" s="12" customFormat="1" ht="11.25">
      <c r="B526" s="142"/>
      <c r="D526" s="143" t="s">
        <v>154</v>
      </c>
      <c r="E526" s="144" t="s">
        <v>1</v>
      </c>
      <c r="F526" s="145" t="s">
        <v>291</v>
      </c>
      <c r="H526" s="144" t="s">
        <v>1</v>
      </c>
      <c r="I526" s="146"/>
      <c r="L526" s="142"/>
      <c r="M526" s="147"/>
      <c r="T526" s="148"/>
      <c r="AT526" s="144" t="s">
        <v>154</v>
      </c>
      <c r="AU526" s="144" t="s">
        <v>89</v>
      </c>
      <c r="AV526" s="12" t="s">
        <v>85</v>
      </c>
      <c r="AW526" s="12" t="s">
        <v>36</v>
      </c>
      <c r="AX526" s="12" t="s">
        <v>80</v>
      </c>
      <c r="AY526" s="144" t="s">
        <v>145</v>
      </c>
    </row>
    <row r="527" spans="2:65" s="12" customFormat="1" ht="11.25">
      <c r="B527" s="142"/>
      <c r="D527" s="143" t="s">
        <v>154</v>
      </c>
      <c r="E527" s="144" t="s">
        <v>1</v>
      </c>
      <c r="F527" s="145" t="s">
        <v>791</v>
      </c>
      <c r="H527" s="144" t="s">
        <v>1</v>
      </c>
      <c r="I527" s="146"/>
      <c r="L527" s="142"/>
      <c r="M527" s="147"/>
      <c r="T527" s="148"/>
      <c r="AT527" s="144" t="s">
        <v>154</v>
      </c>
      <c r="AU527" s="144" t="s">
        <v>89</v>
      </c>
      <c r="AV527" s="12" t="s">
        <v>85</v>
      </c>
      <c r="AW527" s="12" t="s">
        <v>36</v>
      </c>
      <c r="AX527" s="12" t="s">
        <v>80</v>
      </c>
      <c r="AY527" s="144" t="s">
        <v>145</v>
      </c>
    </row>
    <row r="528" spans="2:65" s="12" customFormat="1" ht="11.25">
      <c r="B528" s="142"/>
      <c r="D528" s="143" t="s">
        <v>154</v>
      </c>
      <c r="E528" s="144" t="s">
        <v>1</v>
      </c>
      <c r="F528" s="145" t="s">
        <v>792</v>
      </c>
      <c r="H528" s="144" t="s">
        <v>1</v>
      </c>
      <c r="I528" s="146"/>
      <c r="L528" s="142"/>
      <c r="M528" s="147"/>
      <c r="T528" s="148"/>
      <c r="AT528" s="144" t="s">
        <v>154</v>
      </c>
      <c r="AU528" s="144" t="s">
        <v>89</v>
      </c>
      <c r="AV528" s="12" t="s">
        <v>85</v>
      </c>
      <c r="AW528" s="12" t="s">
        <v>36</v>
      </c>
      <c r="AX528" s="12" t="s">
        <v>80</v>
      </c>
      <c r="AY528" s="144" t="s">
        <v>145</v>
      </c>
    </row>
    <row r="529" spans="2:65" s="12" customFormat="1" ht="11.25">
      <c r="B529" s="142"/>
      <c r="D529" s="143" t="s">
        <v>154</v>
      </c>
      <c r="E529" s="144" t="s">
        <v>1</v>
      </c>
      <c r="F529" s="145" t="s">
        <v>793</v>
      </c>
      <c r="H529" s="144" t="s">
        <v>1</v>
      </c>
      <c r="I529" s="146"/>
      <c r="L529" s="142"/>
      <c r="M529" s="147"/>
      <c r="T529" s="148"/>
      <c r="AT529" s="144" t="s">
        <v>154</v>
      </c>
      <c r="AU529" s="144" t="s">
        <v>89</v>
      </c>
      <c r="AV529" s="12" t="s">
        <v>85</v>
      </c>
      <c r="AW529" s="12" t="s">
        <v>36</v>
      </c>
      <c r="AX529" s="12" t="s">
        <v>80</v>
      </c>
      <c r="AY529" s="144" t="s">
        <v>145</v>
      </c>
    </row>
    <row r="530" spans="2:65" s="13" customFormat="1" ht="11.25">
      <c r="B530" s="149"/>
      <c r="D530" s="143" t="s">
        <v>154</v>
      </c>
      <c r="E530" s="150" t="s">
        <v>1</v>
      </c>
      <c r="F530" s="151" t="s">
        <v>794</v>
      </c>
      <c r="H530" s="152">
        <v>1.5</v>
      </c>
      <c r="I530" s="153"/>
      <c r="L530" s="149"/>
      <c r="M530" s="154"/>
      <c r="T530" s="155"/>
      <c r="AT530" s="150" t="s">
        <v>154</v>
      </c>
      <c r="AU530" s="150" t="s">
        <v>89</v>
      </c>
      <c r="AV530" s="13" t="s">
        <v>89</v>
      </c>
      <c r="AW530" s="13" t="s">
        <v>36</v>
      </c>
      <c r="AX530" s="13" t="s">
        <v>80</v>
      </c>
      <c r="AY530" s="150" t="s">
        <v>145</v>
      </c>
    </row>
    <row r="531" spans="2:65" s="14" customFormat="1" ht="11.25">
      <c r="B531" s="156"/>
      <c r="D531" s="143" t="s">
        <v>154</v>
      </c>
      <c r="E531" s="157" t="s">
        <v>1</v>
      </c>
      <c r="F531" s="158" t="s">
        <v>157</v>
      </c>
      <c r="H531" s="159">
        <v>1.5</v>
      </c>
      <c r="I531" s="160"/>
      <c r="L531" s="156"/>
      <c r="M531" s="161"/>
      <c r="T531" s="162"/>
      <c r="AT531" s="157" t="s">
        <v>154</v>
      </c>
      <c r="AU531" s="157" t="s">
        <v>89</v>
      </c>
      <c r="AV531" s="14" t="s">
        <v>152</v>
      </c>
      <c r="AW531" s="14" t="s">
        <v>36</v>
      </c>
      <c r="AX531" s="14" t="s">
        <v>85</v>
      </c>
      <c r="AY531" s="157" t="s">
        <v>145</v>
      </c>
    </row>
    <row r="532" spans="2:65" s="1" customFormat="1" ht="16.5" customHeight="1">
      <c r="B532" s="128"/>
      <c r="C532" s="129" t="s">
        <v>795</v>
      </c>
      <c r="D532" s="129" t="s">
        <v>147</v>
      </c>
      <c r="E532" s="130" t="s">
        <v>796</v>
      </c>
      <c r="F532" s="131" t="s">
        <v>797</v>
      </c>
      <c r="G532" s="132" t="s">
        <v>190</v>
      </c>
      <c r="H532" s="133">
        <v>113.04</v>
      </c>
      <c r="I532" s="134"/>
      <c r="J532" s="135">
        <f>ROUND(I532*H532,2)</f>
        <v>0</v>
      </c>
      <c r="K532" s="131" t="s">
        <v>1</v>
      </c>
      <c r="L532" s="32"/>
      <c r="M532" s="136" t="s">
        <v>1</v>
      </c>
      <c r="N532" s="137" t="s">
        <v>45</v>
      </c>
      <c r="P532" s="138">
        <f>O532*H532</f>
        <v>0</v>
      </c>
      <c r="Q532" s="138">
        <v>0</v>
      </c>
      <c r="R532" s="138">
        <f>Q532*H532</f>
        <v>0</v>
      </c>
      <c r="S532" s="138">
        <v>0</v>
      </c>
      <c r="T532" s="139">
        <f>S532*H532</f>
        <v>0</v>
      </c>
      <c r="AR532" s="140" t="s">
        <v>152</v>
      </c>
      <c r="AT532" s="140" t="s">
        <v>147</v>
      </c>
      <c r="AU532" s="140" t="s">
        <v>89</v>
      </c>
      <c r="AY532" s="17" t="s">
        <v>145</v>
      </c>
      <c r="BE532" s="141">
        <f>IF(N532="základní",J532,0)</f>
        <v>0</v>
      </c>
      <c r="BF532" s="141">
        <f>IF(N532="snížená",J532,0)</f>
        <v>0</v>
      </c>
      <c r="BG532" s="141">
        <f>IF(N532="zákl. přenesená",J532,0)</f>
        <v>0</v>
      </c>
      <c r="BH532" s="141">
        <f>IF(N532="sníž. přenesená",J532,0)</f>
        <v>0</v>
      </c>
      <c r="BI532" s="141">
        <f>IF(N532="nulová",J532,0)</f>
        <v>0</v>
      </c>
      <c r="BJ532" s="17" t="s">
        <v>85</v>
      </c>
      <c r="BK532" s="141">
        <f>ROUND(I532*H532,2)</f>
        <v>0</v>
      </c>
      <c r="BL532" s="17" t="s">
        <v>152</v>
      </c>
      <c r="BM532" s="140" t="s">
        <v>798</v>
      </c>
    </row>
    <row r="533" spans="2:65" s="12" customFormat="1" ht="11.25">
      <c r="B533" s="142"/>
      <c r="D533" s="143" t="s">
        <v>154</v>
      </c>
      <c r="E533" s="144" t="s">
        <v>1</v>
      </c>
      <c r="F533" s="145" t="s">
        <v>776</v>
      </c>
      <c r="H533" s="144" t="s">
        <v>1</v>
      </c>
      <c r="I533" s="146"/>
      <c r="L533" s="142"/>
      <c r="M533" s="147"/>
      <c r="T533" s="148"/>
      <c r="AT533" s="144" t="s">
        <v>154</v>
      </c>
      <c r="AU533" s="144" t="s">
        <v>89</v>
      </c>
      <c r="AV533" s="12" t="s">
        <v>85</v>
      </c>
      <c r="AW533" s="12" t="s">
        <v>36</v>
      </c>
      <c r="AX533" s="12" t="s">
        <v>80</v>
      </c>
      <c r="AY533" s="144" t="s">
        <v>145</v>
      </c>
    </row>
    <row r="534" spans="2:65" s="13" customFormat="1" ht="11.25">
      <c r="B534" s="149"/>
      <c r="D534" s="143" t="s">
        <v>154</v>
      </c>
      <c r="E534" s="150" t="s">
        <v>1</v>
      </c>
      <c r="F534" s="151" t="s">
        <v>777</v>
      </c>
      <c r="H534" s="152">
        <v>113.04</v>
      </c>
      <c r="I534" s="153"/>
      <c r="L534" s="149"/>
      <c r="M534" s="154"/>
      <c r="T534" s="155"/>
      <c r="AT534" s="150" t="s">
        <v>154</v>
      </c>
      <c r="AU534" s="150" t="s">
        <v>89</v>
      </c>
      <c r="AV534" s="13" t="s">
        <v>89</v>
      </c>
      <c r="AW534" s="13" t="s">
        <v>36</v>
      </c>
      <c r="AX534" s="13" t="s">
        <v>80</v>
      </c>
      <c r="AY534" s="150" t="s">
        <v>145</v>
      </c>
    </row>
    <row r="535" spans="2:65" s="14" customFormat="1" ht="11.25">
      <c r="B535" s="156"/>
      <c r="D535" s="143" t="s">
        <v>154</v>
      </c>
      <c r="E535" s="157" t="s">
        <v>1</v>
      </c>
      <c r="F535" s="158" t="s">
        <v>157</v>
      </c>
      <c r="H535" s="159">
        <v>113.04</v>
      </c>
      <c r="I535" s="160"/>
      <c r="L535" s="156"/>
      <c r="M535" s="161"/>
      <c r="T535" s="162"/>
      <c r="AT535" s="157" t="s">
        <v>154</v>
      </c>
      <c r="AU535" s="157" t="s">
        <v>89</v>
      </c>
      <c r="AV535" s="14" t="s">
        <v>152</v>
      </c>
      <c r="AW535" s="14" t="s">
        <v>36</v>
      </c>
      <c r="AX535" s="14" t="s">
        <v>85</v>
      </c>
      <c r="AY535" s="157" t="s">
        <v>145</v>
      </c>
    </row>
    <row r="536" spans="2:65" s="1" customFormat="1" ht="37.9" customHeight="1">
      <c r="B536" s="128"/>
      <c r="C536" s="129" t="s">
        <v>799</v>
      </c>
      <c r="D536" s="129" t="s">
        <v>147</v>
      </c>
      <c r="E536" s="130" t="s">
        <v>800</v>
      </c>
      <c r="F536" s="131" t="s">
        <v>801</v>
      </c>
      <c r="G536" s="132" t="s">
        <v>183</v>
      </c>
      <c r="H536" s="133">
        <v>53.73</v>
      </c>
      <c r="I536" s="134"/>
      <c r="J536" s="135">
        <f>ROUND(I536*H536,2)</f>
        <v>0</v>
      </c>
      <c r="K536" s="131" t="s">
        <v>151</v>
      </c>
      <c r="L536" s="32"/>
      <c r="M536" s="136" t="s">
        <v>1</v>
      </c>
      <c r="N536" s="137" t="s">
        <v>45</v>
      </c>
      <c r="P536" s="138">
        <f>O536*H536</f>
        <v>0</v>
      </c>
      <c r="Q536" s="138">
        <v>0</v>
      </c>
      <c r="R536" s="138">
        <f>Q536*H536</f>
        <v>0</v>
      </c>
      <c r="S536" s="138">
        <v>0</v>
      </c>
      <c r="T536" s="139">
        <f>S536*H536</f>
        <v>0</v>
      </c>
      <c r="AR536" s="140" t="s">
        <v>152</v>
      </c>
      <c r="AT536" s="140" t="s">
        <v>147</v>
      </c>
      <c r="AU536" s="140" t="s">
        <v>89</v>
      </c>
      <c r="AY536" s="17" t="s">
        <v>145</v>
      </c>
      <c r="BE536" s="141">
        <f>IF(N536="základní",J536,0)</f>
        <v>0</v>
      </c>
      <c r="BF536" s="141">
        <f>IF(N536="snížená",J536,0)</f>
        <v>0</v>
      </c>
      <c r="BG536" s="141">
        <f>IF(N536="zákl. přenesená",J536,0)</f>
        <v>0</v>
      </c>
      <c r="BH536" s="141">
        <f>IF(N536="sníž. přenesená",J536,0)</f>
        <v>0</v>
      </c>
      <c r="BI536" s="141">
        <f>IF(N536="nulová",J536,0)</f>
        <v>0</v>
      </c>
      <c r="BJ536" s="17" t="s">
        <v>85</v>
      </c>
      <c r="BK536" s="141">
        <f>ROUND(I536*H536,2)</f>
        <v>0</v>
      </c>
      <c r="BL536" s="17" t="s">
        <v>152</v>
      </c>
      <c r="BM536" s="140" t="s">
        <v>802</v>
      </c>
    </row>
    <row r="537" spans="2:65" s="12" customFormat="1" ht="11.25">
      <c r="B537" s="142"/>
      <c r="D537" s="143" t="s">
        <v>154</v>
      </c>
      <c r="E537" s="144" t="s">
        <v>1</v>
      </c>
      <c r="F537" s="145" t="s">
        <v>803</v>
      </c>
      <c r="H537" s="144" t="s">
        <v>1</v>
      </c>
      <c r="I537" s="146"/>
      <c r="L537" s="142"/>
      <c r="M537" s="147"/>
      <c r="T537" s="148"/>
      <c r="AT537" s="144" t="s">
        <v>154</v>
      </c>
      <c r="AU537" s="144" t="s">
        <v>89</v>
      </c>
      <c r="AV537" s="12" t="s">
        <v>85</v>
      </c>
      <c r="AW537" s="12" t="s">
        <v>36</v>
      </c>
      <c r="AX537" s="12" t="s">
        <v>80</v>
      </c>
      <c r="AY537" s="144" t="s">
        <v>145</v>
      </c>
    </row>
    <row r="538" spans="2:65" s="13" customFormat="1" ht="11.25">
      <c r="B538" s="149"/>
      <c r="D538" s="143" t="s">
        <v>154</v>
      </c>
      <c r="E538" s="150" t="s">
        <v>1</v>
      </c>
      <c r="F538" s="151" t="s">
        <v>804</v>
      </c>
      <c r="H538" s="152">
        <v>53.73</v>
      </c>
      <c r="I538" s="153"/>
      <c r="L538" s="149"/>
      <c r="M538" s="154"/>
      <c r="T538" s="155"/>
      <c r="AT538" s="150" t="s">
        <v>154</v>
      </c>
      <c r="AU538" s="150" t="s">
        <v>89</v>
      </c>
      <c r="AV538" s="13" t="s">
        <v>89</v>
      </c>
      <c r="AW538" s="13" t="s">
        <v>36</v>
      </c>
      <c r="AX538" s="13" t="s">
        <v>80</v>
      </c>
      <c r="AY538" s="150" t="s">
        <v>145</v>
      </c>
    </row>
    <row r="539" spans="2:65" s="14" customFormat="1" ht="11.25">
      <c r="B539" s="156"/>
      <c r="D539" s="143" t="s">
        <v>154</v>
      </c>
      <c r="E539" s="157" t="s">
        <v>1</v>
      </c>
      <c r="F539" s="158" t="s">
        <v>157</v>
      </c>
      <c r="H539" s="159">
        <v>53.73</v>
      </c>
      <c r="I539" s="160"/>
      <c r="L539" s="156"/>
      <c r="M539" s="161"/>
      <c r="T539" s="162"/>
      <c r="AT539" s="157" t="s">
        <v>154</v>
      </c>
      <c r="AU539" s="157" t="s">
        <v>89</v>
      </c>
      <c r="AV539" s="14" t="s">
        <v>152</v>
      </c>
      <c r="AW539" s="14" t="s">
        <v>36</v>
      </c>
      <c r="AX539" s="14" t="s">
        <v>85</v>
      </c>
      <c r="AY539" s="157" t="s">
        <v>145</v>
      </c>
    </row>
    <row r="540" spans="2:65" s="1" customFormat="1" ht="37.9" customHeight="1">
      <c r="B540" s="128"/>
      <c r="C540" s="129" t="s">
        <v>805</v>
      </c>
      <c r="D540" s="129" t="s">
        <v>147</v>
      </c>
      <c r="E540" s="130" t="s">
        <v>806</v>
      </c>
      <c r="F540" s="131" t="s">
        <v>807</v>
      </c>
      <c r="G540" s="132" t="s">
        <v>183</v>
      </c>
      <c r="H540" s="133">
        <v>3223.8</v>
      </c>
      <c r="I540" s="134"/>
      <c r="J540" s="135">
        <f>ROUND(I540*H540,2)</f>
        <v>0</v>
      </c>
      <c r="K540" s="131" t="s">
        <v>151</v>
      </c>
      <c r="L540" s="32"/>
      <c r="M540" s="136" t="s">
        <v>1</v>
      </c>
      <c r="N540" s="137" t="s">
        <v>45</v>
      </c>
      <c r="P540" s="138">
        <f>O540*H540</f>
        <v>0</v>
      </c>
      <c r="Q540" s="138">
        <v>0</v>
      </c>
      <c r="R540" s="138">
        <f>Q540*H540</f>
        <v>0</v>
      </c>
      <c r="S540" s="138">
        <v>0</v>
      </c>
      <c r="T540" s="139">
        <f>S540*H540</f>
        <v>0</v>
      </c>
      <c r="AR540" s="140" t="s">
        <v>152</v>
      </c>
      <c r="AT540" s="140" t="s">
        <v>147</v>
      </c>
      <c r="AU540" s="140" t="s">
        <v>89</v>
      </c>
      <c r="AY540" s="17" t="s">
        <v>145</v>
      </c>
      <c r="BE540" s="141">
        <f>IF(N540="základní",J540,0)</f>
        <v>0</v>
      </c>
      <c r="BF540" s="141">
        <f>IF(N540="snížená",J540,0)</f>
        <v>0</v>
      </c>
      <c r="BG540" s="141">
        <f>IF(N540="zákl. přenesená",J540,0)</f>
        <v>0</v>
      </c>
      <c r="BH540" s="141">
        <f>IF(N540="sníž. přenesená",J540,0)</f>
        <v>0</v>
      </c>
      <c r="BI540" s="141">
        <f>IF(N540="nulová",J540,0)</f>
        <v>0</v>
      </c>
      <c r="BJ540" s="17" t="s">
        <v>85</v>
      </c>
      <c r="BK540" s="141">
        <f>ROUND(I540*H540,2)</f>
        <v>0</v>
      </c>
      <c r="BL540" s="17" t="s">
        <v>152</v>
      </c>
      <c r="BM540" s="140" t="s">
        <v>808</v>
      </c>
    </row>
    <row r="541" spans="2:65" s="13" customFormat="1" ht="11.25">
      <c r="B541" s="149"/>
      <c r="D541" s="143" t="s">
        <v>154</v>
      </c>
      <c r="E541" s="150" t="s">
        <v>1</v>
      </c>
      <c r="F541" s="151" t="s">
        <v>809</v>
      </c>
      <c r="H541" s="152">
        <v>3223.8</v>
      </c>
      <c r="I541" s="153"/>
      <c r="L541" s="149"/>
      <c r="M541" s="154"/>
      <c r="T541" s="155"/>
      <c r="AT541" s="150" t="s">
        <v>154</v>
      </c>
      <c r="AU541" s="150" t="s">
        <v>89</v>
      </c>
      <c r="AV541" s="13" t="s">
        <v>89</v>
      </c>
      <c r="AW541" s="13" t="s">
        <v>36</v>
      </c>
      <c r="AX541" s="13" t="s">
        <v>80</v>
      </c>
      <c r="AY541" s="150" t="s">
        <v>145</v>
      </c>
    </row>
    <row r="542" spans="2:65" s="14" customFormat="1" ht="11.25">
      <c r="B542" s="156"/>
      <c r="D542" s="143" t="s">
        <v>154</v>
      </c>
      <c r="E542" s="157" t="s">
        <v>1</v>
      </c>
      <c r="F542" s="158" t="s">
        <v>157</v>
      </c>
      <c r="H542" s="159">
        <v>3223.8</v>
      </c>
      <c r="I542" s="160"/>
      <c r="L542" s="156"/>
      <c r="M542" s="161"/>
      <c r="T542" s="162"/>
      <c r="AT542" s="157" t="s">
        <v>154</v>
      </c>
      <c r="AU542" s="157" t="s">
        <v>89</v>
      </c>
      <c r="AV542" s="14" t="s">
        <v>152</v>
      </c>
      <c r="AW542" s="14" t="s">
        <v>36</v>
      </c>
      <c r="AX542" s="14" t="s">
        <v>85</v>
      </c>
      <c r="AY542" s="157" t="s">
        <v>145</v>
      </c>
    </row>
    <row r="543" spans="2:65" s="1" customFormat="1" ht="37.9" customHeight="1">
      <c r="B543" s="128"/>
      <c r="C543" s="129" t="s">
        <v>810</v>
      </c>
      <c r="D543" s="129" t="s">
        <v>147</v>
      </c>
      <c r="E543" s="130" t="s">
        <v>811</v>
      </c>
      <c r="F543" s="131" t="s">
        <v>812</v>
      </c>
      <c r="G543" s="132" t="s">
        <v>183</v>
      </c>
      <c r="H543" s="133">
        <v>53.73</v>
      </c>
      <c r="I543" s="134"/>
      <c r="J543" s="135">
        <f>ROUND(I543*H543,2)</f>
        <v>0</v>
      </c>
      <c r="K543" s="131" t="s">
        <v>151</v>
      </c>
      <c r="L543" s="32"/>
      <c r="M543" s="136" t="s">
        <v>1</v>
      </c>
      <c r="N543" s="137" t="s">
        <v>45</v>
      </c>
      <c r="P543" s="138">
        <f>O543*H543</f>
        <v>0</v>
      </c>
      <c r="Q543" s="138">
        <v>0</v>
      </c>
      <c r="R543" s="138">
        <f>Q543*H543</f>
        <v>0</v>
      </c>
      <c r="S543" s="138">
        <v>0</v>
      </c>
      <c r="T543" s="139">
        <f>S543*H543</f>
        <v>0</v>
      </c>
      <c r="AR543" s="140" t="s">
        <v>152</v>
      </c>
      <c r="AT543" s="140" t="s">
        <v>147</v>
      </c>
      <c r="AU543" s="140" t="s">
        <v>89</v>
      </c>
      <c r="AY543" s="17" t="s">
        <v>145</v>
      </c>
      <c r="BE543" s="141">
        <f>IF(N543="základní",J543,0)</f>
        <v>0</v>
      </c>
      <c r="BF543" s="141">
        <f>IF(N543="snížená",J543,0)</f>
        <v>0</v>
      </c>
      <c r="BG543" s="141">
        <f>IF(N543="zákl. přenesená",J543,0)</f>
        <v>0</v>
      </c>
      <c r="BH543" s="141">
        <f>IF(N543="sníž. přenesená",J543,0)</f>
        <v>0</v>
      </c>
      <c r="BI543" s="141">
        <f>IF(N543="nulová",J543,0)</f>
        <v>0</v>
      </c>
      <c r="BJ543" s="17" t="s">
        <v>85</v>
      </c>
      <c r="BK543" s="141">
        <f>ROUND(I543*H543,2)</f>
        <v>0</v>
      </c>
      <c r="BL543" s="17" t="s">
        <v>152</v>
      </c>
      <c r="BM543" s="140" t="s">
        <v>813</v>
      </c>
    </row>
    <row r="544" spans="2:65" s="1" customFormat="1" ht="24.2" customHeight="1">
      <c r="B544" s="128"/>
      <c r="C544" s="129" t="s">
        <v>814</v>
      </c>
      <c r="D544" s="129" t="s">
        <v>147</v>
      </c>
      <c r="E544" s="130" t="s">
        <v>815</v>
      </c>
      <c r="F544" s="131" t="s">
        <v>816</v>
      </c>
      <c r="G544" s="132" t="s">
        <v>190</v>
      </c>
      <c r="H544" s="133">
        <v>113.04</v>
      </c>
      <c r="I544" s="134"/>
      <c r="J544" s="135">
        <f>ROUND(I544*H544,2)</f>
        <v>0</v>
      </c>
      <c r="K544" s="131" t="s">
        <v>151</v>
      </c>
      <c r="L544" s="32"/>
      <c r="M544" s="136" t="s">
        <v>1</v>
      </c>
      <c r="N544" s="137" t="s">
        <v>45</v>
      </c>
      <c r="P544" s="138">
        <f>O544*H544</f>
        <v>0</v>
      </c>
      <c r="Q544" s="138">
        <v>0</v>
      </c>
      <c r="R544" s="138">
        <f>Q544*H544</f>
        <v>0</v>
      </c>
      <c r="S544" s="138">
        <v>0</v>
      </c>
      <c r="T544" s="139">
        <f>S544*H544</f>
        <v>0</v>
      </c>
      <c r="AR544" s="140" t="s">
        <v>152</v>
      </c>
      <c r="AT544" s="140" t="s">
        <v>147</v>
      </c>
      <c r="AU544" s="140" t="s">
        <v>89</v>
      </c>
      <c r="AY544" s="17" t="s">
        <v>145</v>
      </c>
      <c r="BE544" s="141">
        <f>IF(N544="základní",J544,0)</f>
        <v>0</v>
      </c>
      <c r="BF544" s="141">
        <f>IF(N544="snížená",J544,0)</f>
        <v>0</v>
      </c>
      <c r="BG544" s="141">
        <f>IF(N544="zákl. přenesená",J544,0)</f>
        <v>0</v>
      </c>
      <c r="BH544" s="141">
        <f>IF(N544="sníž. přenesená",J544,0)</f>
        <v>0</v>
      </c>
      <c r="BI544" s="141">
        <f>IF(N544="nulová",J544,0)</f>
        <v>0</v>
      </c>
      <c r="BJ544" s="17" t="s">
        <v>85</v>
      </c>
      <c r="BK544" s="141">
        <f>ROUND(I544*H544,2)</f>
        <v>0</v>
      </c>
      <c r="BL544" s="17" t="s">
        <v>152</v>
      </c>
      <c r="BM544" s="140" t="s">
        <v>817</v>
      </c>
    </row>
    <row r="545" spans="2:65" s="12" customFormat="1" ht="11.25">
      <c r="B545" s="142"/>
      <c r="D545" s="143" t="s">
        <v>154</v>
      </c>
      <c r="E545" s="144" t="s">
        <v>1</v>
      </c>
      <c r="F545" s="145" t="s">
        <v>818</v>
      </c>
      <c r="H545" s="144" t="s">
        <v>1</v>
      </c>
      <c r="I545" s="146"/>
      <c r="L545" s="142"/>
      <c r="M545" s="147"/>
      <c r="T545" s="148"/>
      <c r="AT545" s="144" t="s">
        <v>154</v>
      </c>
      <c r="AU545" s="144" t="s">
        <v>89</v>
      </c>
      <c r="AV545" s="12" t="s">
        <v>85</v>
      </c>
      <c r="AW545" s="12" t="s">
        <v>36</v>
      </c>
      <c r="AX545" s="12" t="s">
        <v>80</v>
      </c>
      <c r="AY545" s="144" t="s">
        <v>145</v>
      </c>
    </row>
    <row r="546" spans="2:65" s="13" customFormat="1" ht="11.25">
      <c r="B546" s="149"/>
      <c r="D546" s="143" t="s">
        <v>154</v>
      </c>
      <c r="E546" s="150" t="s">
        <v>1</v>
      </c>
      <c r="F546" s="151" t="s">
        <v>777</v>
      </c>
      <c r="H546" s="152">
        <v>113.04</v>
      </c>
      <c r="I546" s="153"/>
      <c r="L546" s="149"/>
      <c r="M546" s="154"/>
      <c r="T546" s="155"/>
      <c r="AT546" s="150" t="s">
        <v>154</v>
      </c>
      <c r="AU546" s="150" t="s">
        <v>89</v>
      </c>
      <c r="AV546" s="13" t="s">
        <v>89</v>
      </c>
      <c r="AW546" s="13" t="s">
        <v>36</v>
      </c>
      <c r="AX546" s="13" t="s">
        <v>80</v>
      </c>
      <c r="AY546" s="150" t="s">
        <v>145</v>
      </c>
    </row>
    <row r="547" spans="2:65" s="14" customFormat="1" ht="11.25">
      <c r="B547" s="156"/>
      <c r="D547" s="143" t="s">
        <v>154</v>
      </c>
      <c r="E547" s="157" t="s">
        <v>1</v>
      </c>
      <c r="F547" s="158" t="s">
        <v>157</v>
      </c>
      <c r="H547" s="159">
        <v>113.04</v>
      </c>
      <c r="I547" s="160"/>
      <c r="L547" s="156"/>
      <c r="M547" s="161"/>
      <c r="T547" s="162"/>
      <c r="AT547" s="157" t="s">
        <v>154</v>
      </c>
      <c r="AU547" s="157" t="s">
        <v>89</v>
      </c>
      <c r="AV547" s="14" t="s">
        <v>152</v>
      </c>
      <c r="AW547" s="14" t="s">
        <v>36</v>
      </c>
      <c r="AX547" s="14" t="s">
        <v>85</v>
      </c>
      <c r="AY547" s="157" t="s">
        <v>145</v>
      </c>
    </row>
    <row r="548" spans="2:65" s="1" customFormat="1" ht="37.9" customHeight="1">
      <c r="B548" s="128"/>
      <c r="C548" s="129" t="s">
        <v>819</v>
      </c>
      <c r="D548" s="129" t="s">
        <v>147</v>
      </c>
      <c r="E548" s="130" t="s">
        <v>820</v>
      </c>
      <c r="F548" s="131" t="s">
        <v>821</v>
      </c>
      <c r="G548" s="132" t="s">
        <v>190</v>
      </c>
      <c r="H548" s="133">
        <v>3391.2</v>
      </c>
      <c r="I548" s="134"/>
      <c r="J548" s="135">
        <f>ROUND(I548*H548,2)</f>
        <v>0</v>
      </c>
      <c r="K548" s="131" t="s">
        <v>151</v>
      </c>
      <c r="L548" s="32"/>
      <c r="M548" s="136" t="s">
        <v>1</v>
      </c>
      <c r="N548" s="137" t="s">
        <v>45</v>
      </c>
      <c r="P548" s="138">
        <f>O548*H548</f>
        <v>0</v>
      </c>
      <c r="Q548" s="138">
        <v>0</v>
      </c>
      <c r="R548" s="138">
        <f>Q548*H548</f>
        <v>0</v>
      </c>
      <c r="S548" s="138">
        <v>0</v>
      </c>
      <c r="T548" s="139">
        <f>S548*H548</f>
        <v>0</v>
      </c>
      <c r="AR548" s="140" t="s">
        <v>152</v>
      </c>
      <c r="AT548" s="140" t="s">
        <v>147</v>
      </c>
      <c r="AU548" s="140" t="s">
        <v>89</v>
      </c>
      <c r="AY548" s="17" t="s">
        <v>145</v>
      </c>
      <c r="BE548" s="141">
        <f>IF(N548="základní",J548,0)</f>
        <v>0</v>
      </c>
      <c r="BF548" s="141">
        <f>IF(N548="snížená",J548,0)</f>
        <v>0</v>
      </c>
      <c r="BG548" s="141">
        <f>IF(N548="zákl. přenesená",J548,0)</f>
        <v>0</v>
      </c>
      <c r="BH548" s="141">
        <f>IF(N548="sníž. přenesená",J548,0)</f>
        <v>0</v>
      </c>
      <c r="BI548" s="141">
        <f>IF(N548="nulová",J548,0)</f>
        <v>0</v>
      </c>
      <c r="BJ548" s="17" t="s">
        <v>85</v>
      </c>
      <c r="BK548" s="141">
        <f>ROUND(I548*H548,2)</f>
        <v>0</v>
      </c>
      <c r="BL548" s="17" t="s">
        <v>152</v>
      </c>
      <c r="BM548" s="140" t="s">
        <v>822</v>
      </c>
    </row>
    <row r="549" spans="2:65" s="12" customFormat="1" ht="11.25">
      <c r="B549" s="142"/>
      <c r="D549" s="143" t="s">
        <v>154</v>
      </c>
      <c r="E549" s="144" t="s">
        <v>1</v>
      </c>
      <c r="F549" s="145" t="s">
        <v>823</v>
      </c>
      <c r="H549" s="144" t="s">
        <v>1</v>
      </c>
      <c r="I549" s="146"/>
      <c r="L549" s="142"/>
      <c r="M549" s="147"/>
      <c r="T549" s="148"/>
      <c r="AT549" s="144" t="s">
        <v>154</v>
      </c>
      <c r="AU549" s="144" t="s">
        <v>89</v>
      </c>
      <c r="AV549" s="12" t="s">
        <v>85</v>
      </c>
      <c r="AW549" s="12" t="s">
        <v>36</v>
      </c>
      <c r="AX549" s="12" t="s">
        <v>80</v>
      </c>
      <c r="AY549" s="144" t="s">
        <v>145</v>
      </c>
    </row>
    <row r="550" spans="2:65" s="13" customFormat="1" ht="11.25">
      <c r="B550" s="149"/>
      <c r="D550" s="143" t="s">
        <v>154</v>
      </c>
      <c r="E550" s="150" t="s">
        <v>1</v>
      </c>
      <c r="F550" s="151" t="s">
        <v>824</v>
      </c>
      <c r="H550" s="152">
        <v>3391.2</v>
      </c>
      <c r="I550" s="153"/>
      <c r="L550" s="149"/>
      <c r="M550" s="154"/>
      <c r="T550" s="155"/>
      <c r="AT550" s="150" t="s">
        <v>154</v>
      </c>
      <c r="AU550" s="150" t="s">
        <v>89</v>
      </c>
      <c r="AV550" s="13" t="s">
        <v>89</v>
      </c>
      <c r="AW550" s="13" t="s">
        <v>36</v>
      </c>
      <c r="AX550" s="13" t="s">
        <v>80</v>
      </c>
      <c r="AY550" s="150" t="s">
        <v>145</v>
      </c>
    </row>
    <row r="551" spans="2:65" s="14" customFormat="1" ht="11.25">
      <c r="B551" s="156"/>
      <c r="D551" s="143" t="s">
        <v>154</v>
      </c>
      <c r="E551" s="157" t="s">
        <v>1</v>
      </c>
      <c r="F551" s="158" t="s">
        <v>157</v>
      </c>
      <c r="H551" s="159">
        <v>3391.2</v>
      </c>
      <c r="I551" s="160"/>
      <c r="L551" s="156"/>
      <c r="M551" s="161"/>
      <c r="T551" s="162"/>
      <c r="AT551" s="157" t="s">
        <v>154</v>
      </c>
      <c r="AU551" s="157" t="s">
        <v>89</v>
      </c>
      <c r="AV551" s="14" t="s">
        <v>152</v>
      </c>
      <c r="AW551" s="14" t="s">
        <v>36</v>
      </c>
      <c r="AX551" s="14" t="s">
        <v>85</v>
      </c>
      <c r="AY551" s="157" t="s">
        <v>145</v>
      </c>
    </row>
    <row r="552" spans="2:65" s="1" customFormat="1" ht="33" customHeight="1">
      <c r="B552" s="128"/>
      <c r="C552" s="129" t="s">
        <v>825</v>
      </c>
      <c r="D552" s="129" t="s">
        <v>147</v>
      </c>
      <c r="E552" s="130" t="s">
        <v>826</v>
      </c>
      <c r="F552" s="131" t="s">
        <v>827</v>
      </c>
      <c r="G552" s="132" t="s">
        <v>190</v>
      </c>
      <c r="H552" s="133">
        <v>113.04</v>
      </c>
      <c r="I552" s="134"/>
      <c r="J552" s="135">
        <f>ROUND(I552*H552,2)</f>
        <v>0</v>
      </c>
      <c r="K552" s="131" t="s">
        <v>151</v>
      </c>
      <c r="L552" s="32"/>
      <c r="M552" s="136" t="s">
        <v>1</v>
      </c>
      <c r="N552" s="137" t="s">
        <v>45</v>
      </c>
      <c r="P552" s="138">
        <f>O552*H552</f>
        <v>0</v>
      </c>
      <c r="Q552" s="138">
        <v>0</v>
      </c>
      <c r="R552" s="138">
        <f>Q552*H552</f>
        <v>0</v>
      </c>
      <c r="S552" s="138">
        <v>0</v>
      </c>
      <c r="T552" s="139">
        <f>S552*H552</f>
        <v>0</v>
      </c>
      <c r="AR552" s="140" t="s">
        <v>152</v>
      </c>
      <c r="AT552" s="140" t="s">
        <v>147</v>
      </c>
      <c r="AU552" s="140" t="s">
        <v>89</v>
      </c>
      <c r="AY552" s="17" t="s">
        <v>145</v>
      </c>
      <c r="BE552" s="141">
        <f>IF(N552="základní",J552,0)</f>
        <v>0</v>
      </c>
      <c r="BF552" s="141">
        <f>IF(N552="snížená",J552,0)</f>
        <v>0</v>
      </c>
      <c r="BG552" s="141">
        <f>IF(N552="zákl. přenesená",J552,0)</f>
        <v>0</v>
      </c>
      <c r="BH552" s="141">
        <f>IF(N552="sníž. přenesená",J552,0)</f>
        <v>0</v>
      </c>
      <c r="BI552" s="141">
        <f>IF(N552="nulová",J552,0)</f>
        <v>0</v>
      </c>
      <c r="BJ552" s="17" t="s">
        <v>85</v>
      </c>
      <c r="BK552" s="141">
        <f>ROUND(I552*H552,2)</f>
        <v>0</v>
      </c>
      <c r="BL552" s="17" t="s">
        <v>152</v>
      </c>
      <c r="BM552" s="140" t="s">
        <v>828</v>
      </c>
    </row>
    <row r="553" spans="2:65" s="1" customFormat="1" ht="33" customHeight="1">
      <c r="B553" s="128"/>
      <c r="C553" s="129" t="s">
        <v>829</v>
      </c>
      <c r="D553" s="129" t="s">
        <v>147</v>
      </c>
      <c r="E553" s="130" t="s">
        <v>830</v>
      </c>
      <c r="F553" s="131" t="s">
        <v>831</v>
      </c>
      <c r="G553" s="132" t="s">
        <v>183</v>
      </c>
      <c r="H553" s="133">
        <v>2.88</v>
      </c>
      <c r="I553" s="134"/>
      <c r="J553" s="135">
        <f>ROUND(I553*H553,2)</f>
        <v>0</v>
      </c>
      <c r="K553" s="131" t="s">
        <v>151</v>
      </c>
      <c r="L553" s="32"/>
      <c r="M553" s="136" t="s">
        <v>1</v>
      </c>
      <c r="N553" s="137" t="s">
        <v>45</v>
      </c>
      <c r="P553" s="138">
        <f>O553*H553</f>
        <v>0</v>
      </c>
      <c r="Q553" s="138">
        <v>1.2999999999999999E-4</v>
      </c>
      <c r="R553" s="138">
        <f>Q553*H553</f>
        <v>3.7439999999999994E-4</v>
      </c>
      <c r="S553" s="138">
        <v>0</v>
      </c>
      <c r="T553" s="139">
        <f>S553*H553</f>
        <v>0</v>
      </c>
      <c r="AR553" s="140" t="s">
        <v>152</v>
      </c>
      <c r="AT553" s="140" t="s">
        <v>147</v>
      </c>
      <c r="AU553" s="140" t="s">
        <v>89</v>
      </c>
      <c r="AY553" s="17" t="s">
        <v>145</v>
      </c>
      <c r="BE553" s="141">
        <f>IF(N553="základní",J553,0)</f>
        <v>0</v>
      </c>
      <c r="BF553" s="141">
        <f>IF(N553="snížená",J553,0)</f>
        <v>0</v>
      </c>
      <c r="BG553" s="141">
        <f>IF(N553="zákl. přenesená",J553,0)</f>
        <v>0</v>
      </c>
      <c r="BH553" s="141">
        <f>IF(N553="sníž. přenesená",J553,0)</f>
        <v>0</v>
      </c>
      <c r="BI553" s="141">
        <f>IF(N553="nulová",J553,0)</f>
        <v>0</v>
      </c>
      <c r="BJ553" s="17" t="s">
        <v>85</v>
      </c>
      <c r="BK553" s="141">
        <f>ROUND(I553*H553,2)</f>
        <v>0</v>
      </c>
      <c r="BL553" s="17" t="s">
        <v>152</v>
      </c>
      <c r="BM553" s="140" t="s">
        <v>832</v>
      </c>
    </row>
    <row r="554" spans="2:65" s="12" customFormat="1" ht="11.25">
      <c r="B554" s="142"/>
      <c r="D554" s="143" t="s">
        <v>154</v>
      </c>
      <c r="E554" s="144" t="s">
        <v>1</v>
      </c>
      <c r="F554" s="145" t="s">
        <v>833</v>
      </c>
      <c r="H554" s="144" t="s">
        <v>1</v>
      </c>
      <c r="I554" s="146"/>
      <c r="L554" s="142"/>
      <c r="M554" s="147"/>
      <c r="T554" s="148"/>
      <c r="AT554" s="144" t="s">
        <v>154</v>
      </c>
      <c r="AU554" s="144" t="s">
        <v>89</v>
      </c>
      <c r="AV554" s="12" t="s">
        <v>85</v>
      </c>
      <c r="AW554" s="12" t="s">
        <v>36</v>
      </c>
      <c r="AX554" s="12" t="s">
        <v>80</v>
      </c>
      <c r="AY554" s="144" t="s">
        <v>145</v>
      </c>
    </row>
    <row r="555" spans="2:65" s="13" customFormat="1" ht="11.25">
      <c r="B555" s="149"/>
      <c r="D555" s="143" t="s">
        <v>154</v>
      </c>
      <c r="E555" s="150" t="s">
        <v>1</v>
      </c>
      <c r="F555" s="151" t="s">
        <v>834</v>
      </c>
      <c r="H555" s="152">
        <v>2.88</v>
      </c>
      <c r="I555" s="153"/>
      <c r="L555" s="149"/>
      <c r="M555" s="154"/>
      <c r="T555" s="155"/>
      <c r="AT555" s="150" t="s">
        <v>154</v>
      </c>
      <c r="AU555" s="150" t="s">
        <v>89</v>
      </c>
      <c r="AV555" s="13" t="s">
        <v>89</v>
      </c>
      <c r="AW555" s="13" t="s">
        <v>36</v>
      </c>
      <c r="AX555" s="13" t="s">
        <v>80</v>
      </c>
      <c r="AY555" s="150" t="s">
        <v>145</v>
      </c>
    </row>
    <row r="556" spans="2:65" s="14" customFormat="1" ht="11.25">
      <c r="B556" s="156"/>
      <c r="D556" s="143" t="s">
        <v>154</v>
      </c>
      <c r="E556" s="157" t="s">
        <v>1</v>
      </c>
      <c r="F556" s="158" t="s">
        <v>157</v>
      </c>
      <c r="H556" s="159">
        <v>2.88</v>
      </c>
      <c r="I556" s="160"/>
      <c r="L556" s="156"/>
      <c r="M556" s="161"/>
      <c r="T556" s="162"/>
      <c r="AT556" s="157" t="s">
        <v>154</v>
      </c>
      <c r="AU556" s="157" t="s">
        <v>89</v>
      </c>
      <c r="AV556" s="14" t="s">
        <v>152</v>
      </c>
      <c r="AW556" s="14" t="s">
        <v>36</v>
      </c>
      <c r="AX556" s="14" t="s">
        <v>85</v>
      </c>
      <c r="AY556" s="157" t="s">
        <v>145</v>
      </c>
    </row>
    <row r="557" spans="2:65" s="1" customFormat="1" ht="24.2" customHeight="1">
      <c r="B557" s="128"/>
      <c r="C557" s="129" t="s">
        <v>835</v>
      </c>
      <c r="D557" s="129" t="s">
        <v>147</v>
      </c>
      <c r="E557" s="130" t="s">
        <v>836</v>
      </c>
      <c r="F557" s="131" t="s">
        <v>837</v>
      </c>
      <c r="G557" s="132" t="s">
        <v>183</v>
      </c>
      <c r="H557" s="133">
        <v>2.88</v>
      </c>
      <c r="I557" s="134"/>
      <c r="J557" s="135">
        <f>ROUND(I557*H557,2)</f>
        <v>0</v>
      </c>
      <c r="K557" s="131" t="s">
        <v>151</v>
      </c>
      <c r="L557" s="32"/>
      <c r="M557" s="136" t="s">
        <v>1</v>
      </c>
      <c r="N557" s="137" t="s">
        <v>45</v>
      </c>
      <c r="P557" s="138">
        <f>O557*H557</f>
        <v>0</v>
      </c>
      <c r="Q557" s="138">
        <v>0</v>
      </c>
      <c r="R557" s="138">
        <f>Q557*H557</f>
        <v>0</v>
      </c>
      <c r="S557" s="138">
        <v>0</v>
      </c>
      <c r="T557" s="139">
        <f>S557*H557</f>
        <v>0</v>
      </c>
      <c r="AR557" s="140" t="s">
        <v>152</v>
      </c>
      <c r="AT557" s="140" t="s">
        <v>147</v>
      </c>
      <c r="AU557" s="140" t="s">
        <v>89</v>
      </c>
      <c r="AY557" s="17" t="s">
        <v>145</v>
      </c>
      <c r="BE557" s="141">
        <f>IF(N557="základní",J557,0)</f>
        <v>0</v>
      </c>
      <c r="BF557" s="141">
        <f>IF(N557="snížená",J557,0)</f>
        <v>0</v>
      </c>
      <c r="BG557" s="141">
        <f>IF(N557="zákl. přenesená",J557,0)</f>
        <v>0</v>
      </c>
      <c r="BH557" s="141">
        <f>IF(N557="sníž. přenesená",J557,0)</f>
        <v>0</v>
      </c>
      <c r="BI557" s="141">
        <f>IF(N557="nulová",J557,0)</f>
        <v>0</v>
      </c>
      <c r="BJ557" s="17" t="s">
        <v>85</v>
      </c>
      <c r="BK557" s="141">
        <f>ROUND(I557*H557,2)</f>
        <v>0</v>
      </c>
      <c r="BL557" s="17" t="s">
        <v>152</v>
      </c>
      <c r="BM557" s="140" t="s">
        <v>838</v>
      </c>
    </row>
    <row r="558" spans="2:65" s="12" customFormat="1" ht="11.25">
      <c r="B558" s="142"/>
      <c r="D558" s="143" t="s">
        <v>154</v>
      </c>
      <c r="E558" s="144" t="s">
        <v>1</v>
      </c>
      <c r="F558" s="145" t="s">
        <v>839</v>
      </c>
      <c r="H558" s="144" t="s">
        <v>1</v>
      </c>
      <c r="I558" s="146"/>
      <c r="L558" s="142"/>
      <c r="M558" s="147"/>
      <c r="T558" s="148"/>
      <c r="AT558" s="144" t="s">
        <v>154</v>
      </c>
      <c r="AU558" s="144" t="s">
        <v>89</v>
      </c>
      <c r="AV558" s="12" t="s">
        <v>85</v>
      </c>
      <c r="AW558" s="12" t="s">
        <v>36</v>
      </c>
      <c r="AX558" s="12" t="s">
        <v>80</v>
      </c>
      <c r="AY558" s="144" t="s">
        <v>145</v>
      </c>
    </row>
    <row r="559" spans="2:65" s="13" customFormat="1" ht="11.25">
      <c r="B559" s="149"/>
      <c r="D559" s="143" t="s">
        <v>154</v>
      </c>
      <c r="E559" s="150" t="s">
        <v>1</v>
      </c>
      <c r="F559" s="151" t="s">
        <v>840</v>
      </c>
      <c r="H559" s="152">
        <v>2.88</v>
      </c>
      <c r="I559" s="153"/>
      <c r="L559" s="149"/>
      <c r="M559" s="154"/>
      <c r="T559" s="155"/>
      <c r="AT559" s="150" t="s">
        <v>154</v>
      </c>
      <c r="AU559" s="150" t="s">
        <v>89</v>
      </c>
      <c r="AV559" s="13" t="s">
        <v>89</v>
      </c>
      <c r="AW559" s="13" t="s">
        <v>36</v>
      </c>
      <c r="AX559" s="13" t="s">
        <v>80</v>
      </c>
      <c r="AY559" s="150" t="s">
        <v>145</v>
      </c>
    </row>
    <row r="560" spans="2:65" s="14" customFormat="1" ht="11.25">
      <c r="B560" s="156"/>
      <c r="D560" s="143" t="s">
        <v>154</v>
      </c>
      <c r="E560" s="157" t="s">
        <v>1</v>
      </c>
      <c r="F560" s="158" t="s">
        <v>157</v>
      </c>
      <c r="H560" s="159">
        <v>2.88</v>
      </c>
      <c r="I560" s="160"/>
      <c r="L560" s="156"/>
      <c r="M560" s="161"/>
      <c r="T560" s="162"/>
      <c r="AT560" s="157" t="s">
        <v>154</v>
      </c>
      <c r="AU560" s="157" t="s">
        <v>89</v>
      </c>
      <c r="AV560" s="14" t="s">
        <v>152</v>
      </c>
      <c r="AW560" s="14" t="s">
        <v>36</v>
      </c>
      <c r="AX560" s="14" t="s">
        <v>85</v>
      </c>
      <c r="AY560" s="157" t="s">
        <v>145</v>
      </c>
    </row>
    <row r="561" spans="2:65" s="1" customFormat="1" ht="16.5" customHeight="1">
      <c r="B561" s="128"/>
      <c r="C561" s="129" t="s">
        <v>841</v>
      </c>
      <c r="D561" s="129" t="s">
        <v>147</v>
      </c>
      <c r="E561" s="130" t="s">
        <v>842</v>
      </c>
      <c r="F561" s="131" t="s">
        <v>843</v>
      </c>
      <c r="G561" s="132" t="s">
        <v>183</v>
      </c>
      <c r="H561" s="133">
        <v>62.63</v>
      </c>
      <c r="I561" s="134"/>
      <c r="J561" s="135">
        <f>ROUND(I561*H561,2)</f>
        <v>0</v>
      </c>
      <c r="K561" s="131" t="s">
        <v>151</v>
      </c>
      <c r="L561" s="32"/>
      <c r="M561" s="136" t="s">
        <v>1</v>
      </c>
      <c r="N561" s="137" t="s">
        <v>45</v>
      </c>
      <c r="P561" s="138">
        <f>O561*H561</f>
        <v>0</v>
      </c>
      <c r="Q561" s="138">
        <v>0</v>
      </c>
      <c r="R561" s="138">
        <f>Q561*H561</f>
        <v>0</v>
      </c>
      <c r="S561" s="138">
        <v>0</v>
      </c>
      <c r="T561" s="139">
        <f>S561*H561</f>
        <v>0</v>
      </c>
      <c r="AR561" s="140" t="s">
        <v>152</v>
      </c>
      <c r="AT561" s="140" t="s">
        <v>147</v>
      </c>
      <c r="AU561" s="140" t="s">
        <v>89</v>
      </c>
      <c r="AY561" s="17" t="s">
        <v>145</v>
      </c>
      <c r="BE561" s="141">
        <f>IF(N561="základní",J561,0)</f>
        <v>0</v>
      </c>
      <c r="BF561" s="141">
        <f>IF(N561="snížená",J561,0)</f>
        <v>0</v>
      </c>
      <c r="BG561" s="141">
        <f>IF(N561="zákl. přenesená",J561,0)</f>
        <v>0</v>
      </c>
      <c r="BH561" s="141">
        <f>IF(N561="sníž. přenesená",J561,0)</f>
        <v>0</v>
      </c>
      <c r="BI561" s="141">
        <f>IF(N561="nulová",J561,0)</f>
        <v>0</v>
      </c>
      <c r="BJ561" s="17" t="s">
        <v>85</v>
      </c>
      <c r="BK561" s="141">
        <f>ROUND(I561*H561,2)</f>
        <v>0</v>
      </c>
      <c r="BL561" s="17" t="s">
        <v>152</v>
      </c>
      <c r="BM561" s="140" t="s">
        <v>844</v>
      </c>
    </row>
    <row r="562" spans="2:65" s="12" customFormat="1" ht="11.25">
      <c r="B562" s="142"/>
      <c r="D562" s="143" t="s">
        <v>154</v>
      </c>
      <c r="E562" s="144" t="s">
        <v>1</v>
      </c>
      <c r="F562" s="145" t="s">
        <v>845</v>
      </c>
      <c r="H562" s="144" t="s">
        <v>1</v>
      </c>
      <c r="I562" s="146"/>
      <c r="L562" s="142"/>
      <c r="M562" s="147"/>
      <c r="T562" s="148"/>
      <c r="AT562" s="144" t="s">
        <v>154</v>
      </c>
      <c r="AU562" s="144" t="s">
        <v>89</v>
      </c>
      <c r="AV562" s="12" t="s">
        <v>85</v>
      </c>
      <c r="AW562" s="12" t="s">
        <v>36</v>
      </c>
      <c r="AX562" s="12" t="s">
        <v>80</v>
      </c>
      <c r="AY562" s="144" t="s">
        <v>145</v>
      </c>
    </row>
    <row r="563" spans="2:65" s="12" customFormat="1" ht="11.25">
      <c r="B563" s="142"/>
      <c r="D563" s="143" t="s">
        <v>154</v>
      </c>
      <c r="E563" s="144" t="s">
        <v>1</v>
      </c>
      <c r="F563" s="145" t="s">
        <v>568</v>
      </c>
      <c r="H563" s="144" t="s">
        <v>1</v>
      </c>
      <c r="I563" s="146"/>
      <c r="L563" s="142"/>
      <c r="M563" s="147"/>
      <c r="T563" s="148"/>
      <c r="AT563" s="144" t="s">
        <v>154</v>
      </c>
      <c r="AU563" s="144" t="s">
        <v>89</v>
      </c>
      <c r="AV563" s="12" t="s">
        <v>85</v>
      </c>
      <c r="AW563" s="12" t="s">
        <v>36</v>
      </c>
      <c r="AX563" s="12" t="s">
        <v>80</v>
      </c>
      <c r="AY563" s="144" t="s">
        <v>145</v>
      </c>
    </row>
    <row r="564" spans="2:65" s="12" customFormat="1" ht="11.25">
      <c r="B564" s="142"/>
      <c r="D564" s="143" t="s">
        <v>154</v>
      </c>
      <c r="E564" s="144" t="s">
        <v>1</v>
      </c>
      <c r="F564" s="145" t="s">
        <v>482</v>
      </c>
      <c r="H564" s="144" t="s">
        <v>1</v>
      </c>
      <c r="I564" s="146"/>
      <c r="L564" s="142"/>
      <c r="M564" s="147"/>
      <c r="T564" s="148"/>
      <c r="AT564" s="144" t="s">
        <v>154</v>
      </c>
      <c r="AU564" s="144" t="s">
        <v>89</v>
      </c>
      <c r="AV564" s="12" t="s">
        <v>85</v>
      </c>
      <c r="AW564" s="12" t="s">
        <v>36</v>
      </c>
      <c r="AX564" s="12" t="s">
        <v>80</v>
      </c>
      <c r="AY564" s="144" t="s">
        <v>145</v>
      </c>
    </row>
    <row r="565" spans="2:65" s="13" customFormat="1" ht="11.25">
      <c r="B565" s="149"/>
      <c r="D565" s="143" t="s">
        <v>154</v>
      </c>
      <c r="E565" s="150" t="s">
        <v>1</v>
      </c>
      <c r="F565" s="151" t="s">
        <v>846</v>
      </c>
      <c r="H565" s="152">
        <v>62.63</v>
      </c>
      <c r="I565" s="153"/>
      <c r="L565" s="149"/>
      <c r="M565" s="154"/>
      <c r="T565" s="155"/>
      <c r="AT565" s="150" t="s">
        <v>154</v>
      </c>
      <c r="AU565" s="150" t="s">
        <v>89</v>
      </c>
      <c r="AV565" s="13" t="s">
        <v>89</v>
      </c>
      <c r="AW565" s="13" t="s">
        <v>36</v>
      </c>
      <c r="AX565" s="13" t="s">
        <v>80</v>
      </c>
      <c r="AY565" s="150" t="s">
        <v>145</v>
      </c>
    </row>
    <row r="566" spans="2:65" s="14" customFormat="1" ht="11.25">
      <c r="B566" s="156"/>
      <c r="D566" s="143" t="s">
        <v>154</v>
      </c>
      <c r="E566" s="157" t="s">
        <v>1</v>
      </c>
      <c r="F566" s="158" t="s">
        <v>157</v>
      </c>
      <c r="H566" s="159">
        <v>62.63</v>
      </c>
      <c r="I566" s="160"/>
      <c r="L566" s="156"/>
      <c r="M566" s="161"/>
      <c r="T566" s="162"/>
      <c r="AT566" s="157" t="s">
        <v>154</v>
      </c>
      <c r="AU566" s="157" t="s">
        <v>89</v>
      </c>
      <c r="AV566" s="14" t="s">
        <v>152</v>
      </c>
      <c r="AW566" s="14" t="s">
        <v>36</v>
      </c>
      <c r="AX566" s="14" t="s">
        <v>85</v>
      </c>
      <c r="AY566" s="157" t="s">
        <v>145</v>
      </c>
    </row>
    <row r="567" spans="2:65" s="1" customFormat="1" ht="24.2" customHeight="1">
      <c r="B567" s="128"/>
      <c r="C567" s="129" t="s">
        <v>847</v>
      </c>
      <c r="D567" s="129" t="s">
        <v>147</v>
      </c>
      <c r="E567" s="130" t="s">
        <v>848</v>
      </c>
      <c r="F567" s="131" t="s">
        <v>849</v>
      </c>
      <c r="G567" s="132" t="s">
        <v>183</v>
      </c>
      <c r="H567" s="133">
        <v>31.41</v>
      </c>
      <c r="I567" s="134"/>
      <c r="J567" s="135">
        <f>ROUND(I567*H567,2)</f>
        <v>0</v>
      </c>
      <c r="K567" s="131" t="s">
        <v>151</v>
      </c>
      <c r="L567" s="32"/>
      <c r="M567" s="136" t="s">
        <v>1</v>
      </c>
      <c r="N567" s="137" t="s">
        <v>45</v>
      </c>
      <c r="P567" s="138">
        <f>O567*H567</f>
        <v>0</v>
      </c>
      <c r="Q567" s="138">
        <v>1.0000000000000001E-5</v>
      </c>
      <c r="R567" s="138">
        <f>Q567*H567</f>
        <v>3.1410000000000005E-4</v>
      </c>
      <c r="S567" s="138">
        <v>0</v>
      </c>
      <c r="T567" s="139">
        <f>S567*H567</f>
        <v>0</v>
      </c>
      <c r="AR567" s="140" t="s">
        <v>152</v>
      </c>
      <c r="AT567" s="140" t="s">
        <v>147</v>
      </c>
      <c r="AU567" s="140" t="s">
        <v>89</v>
      </c>
      <c r="AY567" s="17" t="s">
        <v>145</v>
      </c>
      <c r="BE567" s="141">
        <f>IF(N567="základní",J567,0)</f>
        <v>0</v>
      </c>
      <c r="BF567" s="141">
        <f>IF(N567="snížená",J567,0)</f>
        <v>0</v>
      </c>
      <c r="BG567" s="141">
        <f>IF(N567="zákl. přenesená",J567,0)</f>
        <v>0</v>
      </c>
      <c r="BH567" s="141">
        <f>IF(N567="sníž. přenesená",J567,0)</f>
        <v>0</v>
      </c>
      <c r="BI567" s="141">
        <f>IF(N567="nulová",J567,0)</f>
        <v>0</v>
      </c>
      <c r="BJ567" s="17" t="s">
        <v>85</v>
      </c>
      <c r="BK567" s="141">
        <f>ROUND(I567*H567,2)</f>
        <v>0</v>
      </c>
      <c r="BL567" s="17" t="s">
        <v>152</v>
      </c>
      <c r="BM567" s="140" t="s">
        <v>850</v>
      </c>
    </row>
    <row r="568" spans="2:65" s="12" customFormat="1" ht="11.25">
      <c r="B568" s="142"/>
      <c r="D568" s="143" t="s">
        <v>154</v>
      </c>
      <c r="E568" s="144" t="s">
        <v>1</v>
      </c>
      <c r="F568" s="145" t="s">
        <v>730</v>
      </c>
      <c r="H568" s="144" t="s">
        <v>1</v>
      </c>
      <c r="I568" s="146"/>
      <c r="L568" s="142"/>
      <c r="M568" s="147"/>
      <c r="T568" s="148"/>
      <c r="AT568" s="144" t="s">
        <v>154</v>
      </c>
      <c r="AU568" s="144" t="s">
        <v>89</v>
      </c>
      <c r="AV568" s="12" t="s">
        <v>85</v>
      </c>
      <c r="AW568" s="12" t="s">
        <v>36</v>
      </c>
      <c r="AX568" s="12" t="s">
        <v>80</v>
      </c>
      <c r="AY568" s="144" t="s">
        <v>145</v>
      </c>
    </row>
    <row r="569" spans="2:65" s="13" customFormat="1" ht="11.25">
      <c r="B569" s="149"/>
      <c r="D569" s="143" t="s">
        <v>154</v>
      </c>
      <c r="E569" s="150" t="s">
        <v>1</v>
      </c>
      <c r="F569" s="151" t="s">
        <v>851</v>
      </c>
      <c r="H569" s="152">
        <v>3.15</v>
      </c>
      <c r="I569" s="153"/>
      <c r="L569" s="149"/>
      <c r="M569" s="154"/>
      <c r="T569" s="155"/>
      <c r="AT569" s="150" t="s">
        <v>154</v>
      </c>
      <c r="AU569" s="150" t="s">
        <v>89</v>
      </c>
      <c r="AV569" s="13" t="s">
        <v>89</v>
      </c>
      <c r="AW569" s="13" t="s">
        <v>36</v>
      </c>
      <c r="AX569" s="13" t="s">
        <v>80</v>
      </c>
      <c r="AY569" s="150" t="s">
        <v>145</v>
      </c>
    </row>
    <row r="570" spans="2:65" s="12" customFormat="1" ht="11.25">
      <c r="B570" s="142"/>
      <c r="D570" s="143" t="s">
        <v>154</v>
      </c>
      <c r="E570" s="144" t="s">
        <v>1</v>
      </c>
      <c r="F570" s="145" t="s">
        <v>776</v>
      </c>
      <c r="H570" s="144" t="s">
        <v>1</v>
      </c>
      <c r="I570" s="146"/>
      <c r="L570" s="142"/>
      <c r="M570" s="147"/>
      <c r="T570" s="148"/>
      <c r="AT570" s="144" t="s">
        <v>154</v>
      </c>
      <c r="AU570" s="144" t="s">
        <v>89</v>
      </c>
      <c r="AV570" s="12" t="s">
        <v>85</v>
      </c>
      <c r="AW570" s="12" t="s">
        <v>36</v>
      </c>
      <c r="AX570" s="12" t="s">
        <v>80</v>
      </c>
      <c r="AY570" s="144" t="s">
        <v>145</v>
      </c>
    </row>
    <row r="571" spans="2:65" s="13" customFormat="1" ht="11.25">
      <c r="B571" s="149"/>
      <c r="D571" s="143" t="s">
        <v>154</v>
      </c>
      <c r="E571" s="150" t="s">
        <v>1</v>
      </c>
      <c r="F571" s="151" t="s">
        <v>852</v>
      </c>
      <c r="H571" s="152">
        <v>28.26</v>
      </c>
      <c r="I571" s="153"/>
      <c r="L571" s="149"/>
      <c r="M571" s="154"/>
      <c r="T571" s="155"/>
      <c r="AT571" s="150" t="s">
        <v>154</v>
      </c>
      <c r="AU571" s="150" t="s">
        <v>89</v>
      </c>
      <c r="AV571" s="13" t="s">
        <v>89</v>
      </c>
      <c r="AW571" s="13" t="s">
        <v>36</v>
      </c>
      <c r="AX571" s="13" t="s">
        <v>80</v>
      </c>
      <c r="AY571" s="150" t="s">
        <v>145</v>
      </c>
    </row>
    <row r="572" spans="2:65" s="14" customFormat="1" ht="11.25">
      <c r="B572" s="156"/>
      <c r="D572" s="143" t="s">
        <v>154</v>
      </c>
      <c r="E572" s="157" t="s">
        <v>1</v>
      </c>
      <c r="F572" s="158" t="s">
        <v>157</v>
      </c>
      <c r="H572" s="159">
        <v>31.41</v>
      </c>
      <c r="I572" s="160"/>
      <c r="L572" s="156"/>
      <c r="M572" s="161"/>
      <c r="T572" s="162"/>
      <c r="AT572" s="157" t="s">
        <v>154</v>
      </c>
      <c r="AU572" s="157" t="s">
        <v>89</v>
      </c>
      <c r="AV572" s="14" t="s">
        <v>152</v>
      </c>
      <c r="AW572" s="14" t="s">
        <v>36</v>
      </c>
      <c r="AX572" s="14" t="s">
        <v>85</v>
      </c>
      <c r="AY572" s="157" t="s">
        <v>145</v>
      </c>
    </row>
    <row r="573" spans="2:65" s="1" customFormat="1" ht="24.2" customHeight="1">
      <c r="B573" s="128"/>
      <c r="C573" s="129" t="s">
        <v>853</v>
      </c>
      <c r="D573" s="129" t="s">
        <v>147</v>
      </c>
      <c r="E573" s="130" t="s">
        <v>854</v>
      </c>
      <c r="F573" s="131" t="s">
        <v>855</v>
      </c>
      <c r="G573" s="132" t="s">
        <v>183</v>
      </c>
      <c r="H573" s="133">
        <v>28.26</v>
      </c>
      <c r="I573" s="134"/>
      <c r="J573" s="135">
        <f>ROUND(I573*H573,2)</f>
        <v>0</v>
      </c>
      <c r="K573" s="131" t="s">
        <v>151</v>
      </c>
      <c r="L573" s="32"/>
      <c r="M573" s="136" t="s">
        <v>1</v>
      </c>
      <c r="N573" s="137" t="s">
        <v>45</v>
      </c>
      <c r="P573" s="138">
        <f>O573*H573</f>
        <v>0</v>
      </c>
      <c r="Q573" s="138">
        <v>0</v>
      </c>
      <c r="R573" s="138">
        <f>Q573*H573</f>
        <v>0</v>
      </c>
      <c r="S573" s="138">
        <v>0</v>
      </c>
      <c r="T573" s="139">
        <f>S573*H573</f>
        <v>0</v>
      </c>
      <c r="AR573" s="140" t="s">
        <v>152</v>
      </c>
      <c r="AT573" s="140" t="s">
        <v>147</v>
      </c>
      <c r="AU573" s="140" t="s">
        <v>89</v>
      </c>
      <c r="AY573" s="17" t="s">
        <v>145</v>
      </c>
      <c r="BE573" s="141">
        <f>IF(N573="základní",J573,0)</f>
        <v>0</v>
      </c>
      <c r="BF573" s="141">
        <f>IF(N573="snížená",J573,0)</f>
        <v>0</v>
      </c>
      <c r="BG573" s="141">
        <f>IF(N573="zákl. přenesená",J573,0)</f>
        <v>0</v>
      </c>
      <c r="BH573" s="141">
        <f>IF(N573="sníž. přenesená",J573,0)</f>
        <v>0</v>
      </c>
      <c r="BI573" s="141">
        <f>IF(N573="nulová",J573,0)</f>
        <v>0</v>
      </c>
      <c r="BJ573" s="17" t="s">
        <v>85</v>
      </c>
      <c r="BK573" s="141">
        <f>ROUND(I573*H573,2)</f>
        <v>0</v>
      </c>
      <c r="BL573" s="17" t="s">
        <v>152</v>
      </c>
      <c r="BM573" s="140" t="s">
        <v>856</v>
      </c>
    </row>
    <row r="574" spans="2:65" s="1" customFormat="1" ht="24.2" customHeight="1">
      <c r="B574" s="128"/>
      <c r="C574" s="129" t="s">
        <v>857</v>
      </c>
      <c r="D574" s="129" t="s">
        <v>147</v>
      </c>
      <c r="E574" s="130" t="s">
        <v>858</v>
      </c>
      <c r="F574" s="131" t="s">
        <v>859</v>
      </c>
      <c r="G574" s="132" t="s">
        <v>199</v>
      </c>
      <c r="H574" s="133">
        <v>2.4</v>
      </c>
      <c r="I574" s="134"/>
      <c r="J574" s="135">
        <f>ROUND(I574*H574,2)</f>
        <v>0</v>
      </c>
      <c r="K574" s="131" t="s">
        <v>1</v>
      </c>
      <c r="L574" s="32"/>
      <c r="M574" s="136" t="s">
        <v>1</v>
      </c>
      <c r="N574" s="137" t="s">
        <v>45</v>
      </c>
      <c r="P574" s="138">
        <f>O574*H574</f>
        <v>0</v>
      </c>
      <c r="Q574" s="138">
        <v>0</v>
      </c>
      <c r="R574" s="138">
        <f>Q574*H574</f>
        <v>0</v>
      </c>
      <c r="S574" s="138">
        <v>0</v>
      </c>
      <c r="T574" s="139">
        <f>S574*H574</f>
        <v>0</v>
      </c>
      <c r="AR574" s="140" t="s">
        <v>152</v>
      </c>
      <c r="AT574" s="140" t="s">
        <v>147</v>
      </c>
      <c r="AU574" s="140" t="s">
        <v>89</v>
      </c>
      <c r="AY574" s="17" t="s">
        <v>145</v>
      </c>
      <c r="BE574" s="141">
        <f>IF(N574="základní",J574,0)</f>
        <v>0</v>
      </c>
      <c r="BF574" s="141">
        <f>IF(N574="snížená",J574,0)</f>
        <v>0</v>
      </c>
      <c r="BG574" s="141">
        <f>IF(N574="zákl. přenesená",J574,0)</f>
        <v>0</v>
      </c>
      <c r="BH574" s="141">
        <f>IF(N574="sníž. přenesená",J574,0)</f>
        <v>0</v>
      </c>
      <c r="BI574" s="141">
        <f>IF(N574="nulová",J574,0)</f>
        <v>0</v>
      </c>
      <c r="BJ574" s="17" t="s">
        <v>85</v>
      </c>
      <c r="BK574" s="141">
        <f>ROUND(I574*H574,2)</f>
        <v>0</v>
      </c>
      <c r="BL574" s="17" t="s">
        <v>152</v>
      </c>
      <c r="BM574" s="140" t="s">
        <v>860</v>
      </c>
    </row>
    <row r="575" spans="2:65" s="13" customFormat="1" ht="11.25">
      <c r="B575" s="149"/>
      <c r="D575" s="143" t="s">
        <v>154</v>
      </c>
      <c r="E575" s="150" t="s">
        <v>1</v>
      </c>
      <c r="F575" s="151" t="s">
        <v>462</v>
      </c>
      <c r="H575" s="152">
        <v>2.4</v>
      </c>
      <c r="I575" s="153"/>
      <c r="L575" s="149"/>
      <c r="M575" s="154"/>
      <c r="T575" s="155"/>
      <c r="AT575" s="150" t="s">
        <v>154</v>
      </c>
      <c r="AU575" s="150" t="s">
        <v>89</v>
      </c>
      <c r="AV575" s="13" t="s">
        <v>89</v>
      </c>
      <c r="AW575" s="13" t="s">
        <v>36</v>
      </c>
      <c r="AX575" s="13" t="s">
        <v>80</v>
      </c>
      <c r="AY575" s="150" t="s">
        <v>145</v>
      </c>
    </row>
    <row r="576" spans="2:65" s="14" customFormat="1" ht="11.25">
      <c r="B576" s="156"/>
      <c r="D576" s="143" t="s">
        <v>154</v>
      </c>
      <c r="E576" s="157" t="s">
        <v>1</v>
      </c>
      <c r="F576" s="158" t="s">
        <v>157</v>
      </c>
      <c r="H576" s="159">
        <v>2.4</v>
      </c>
      <c r="I576" s="160"/>
      <c r="L576" s="156"/>
      <c r="M576" s="161"/>
      <c r="T576" s="162"/>
      <c r="AT576" s="157" t="s">
        <v>154</v>
      </c>
      <c r="AU576" s="157" t="s">
        <v>89</v>
      </c>
      <c r="AV576" s="14" t="s">
        <v>152</v>
      </c>
      <c r="AW576" s="14" t="s">
        <v>36</v>
      </c>
      <c r="AX576" s="14" t="s">
        <v>85</v>
      </c>
      <c r="AY576" s="157" t="s">
        <v>145</v>
      </c>
    </row>
    <row r="577" spans="2:65" s="1" customFormat="1" ht="16.5" customHeight="1">
      <c r="B577" s="128"/>
      <c r="C577" s="170" t="s">
        <v>861</v>
      </c>
      <c r="D577" s="170" t="s">
        <v>325</v>
      </c>
      <c r="E577" s="171" t="s">
        <v>862</v>
      </c>
      <c r="F577" s="172" t="s">
        <v>863</v>
      </c>
      <c r="G577" s="173" t="s">
        <v>199</v>
      </c>
      <c r="H577" s="174">
        <v>2.64</v>
      </c>
      <c r="I577" s="175"/>
      <c r="J577" s="176">
        <f>ROUND(I577*H577,2)</f>
        <v>0</v>
      </c>
      <c r="K577" s="172" t="s">
        <v>1</v>
      </c>
      <c r="L577" s="177"/>
      <c r="M577" s="178" t="s">
        <v>1</v>
      </c>
      <c r="N577" s="179" t="s">
        <v>45</v>
      </c>
      <c r="P577" s="138">
        <f>O577*H577</f>
        <v>0</v>
      </c>
      <c r="Q577" s="138">
        <v>2.3E-3</v>
      </c>
      <c r="R577" s="138">
        <f>Q577*H577</f>
        <v>6.0720000000000001E-3</v>
      </c>
      <c r="S577" s="138">
        <v>0</v>
      </c>
      <c r="T577" s="139">
        <f>S577*H577</f>
        <v>0</v>
      </c>
      <c r="AR577" s="140" t="s">
        <v>187</v>
      </c>
      <c r="AT577" s="140" t="s">
        <v>325</v>
      </c>
      <c r="AU577" s="140" t="s">
        <v>89</v>
      </c>
      <c r="AY577" s="17" t="s">
        <v>145</v>
      </c>
      <c r="BE577" s="141">
        <f>IF(N577="základní",J577,0)</f>
        <v>0</v>
      </c>
      <c r="BF577" s="141">
        <f>IF(N577="snížená",J577,0)</f>
        <v>0</v>
      </c>
      <c r="BG577" s="141">
        <f>IF(N577="zákl. přenesená",J577,0)</f>
        <v>0</v>
      </c>
      <c r="BH577" s="141">
        <f>IF(N577="sníž. přenesená",J577,0)</f>
        <v>0</v>
      </c>
      <c r="BI577" s="141">
        <f>IF(N577="nulová",J577,0)</f>
        <v>0</v>
      </c>
      <c r="BJ577" s="17" t="s">
        <v>85</v>
      </c>
      <c r="BK577" s="141">
        <f>ROUND(I577*H577,2)</f>
        <v>0</v>
      </c>
      <c r="BL577" s="17" t="s">
        <v>152</v>
      </c>
      <c r="BM577" s="140" t="s">
        <v>864</v>
      </c>
    </row>
    <row r="578" spans="2:65" s="13" customFormat="1" ht="11.25">
      <c r="B578" s="149"/>
      <c r="D578" s="143" t="s">
        <v>154</v>
      </c>
      <c r="F578" s="151" t="s">
        <v>865</v>
      </c>
      <c r="H578" s="152">
        <v>2.64</v>
      </c>
      <c r="I578" s="153"/>
      <c r="L578" s="149"/>
      <c r="M578" s="154"/>
      <c r="T578" s="155"/>
      <c r="AT578" s="150" t="s">
        <v>154</v>
      </c>
      <c r="AU578" s="150" t="s">
        <v>89</v>
      </c>
      <c r="AV578" s="13" t="s">
        <v>89</v>
      </c>
      <c r="AW578" s="13" t="s">
        <v>3</v>
      </c>
      <c r="AX578" s="13" t="s">
        <v>85</v>
      </c>
      <c r="AY578" s="150" t="s">
        <v>145</v>
      </c>
    </row>
    <row r="579" spans="2:65" s="1" customFormat="1" ht="37.9" customHeight="1">
      <c r="B579" s="128"/>
      <c r="C579" s="129" t="s">
        <v>866</v>
      </c>
      <c r="D579" s="129" t="s">
        <v>147</v>
      </c>
      <c r="E579" s="130" t="s">
        <v>867</v>
      </c>
      <c r="F579" s="131" t="s">
        <v>868</v>
      </c>
      <c r="G579" s="132" t="s">
        <v>271</v>
      </c>
      <c r="H579" s="133">
        <v>1</v>
      </c>
      <c r="I579" s="134"/>
      <c r="J579" s="135">
        <f>ROUND(I579*H579,2)</f>
        <v>0</v>
      </c>
      <c r="K579" s="131" t="s">
        <v>1</v>
      </c>
      <c r="L579" s="32"/>
      <c r="M579" s="136" t="s">
        <v>1</v>
      </c>
      <c r="N579" s="137" t="s">
        <v>45</v>
      </c>
      <c r="P579" s="138">
        <f>O579*H579</f>
        <v>0</v>
      </c>
      <c r="Q579" s="138">
        <v>0</v>
      </c>
      <c r="R579" s="138">
        <f>Q579*H579</f>
        <v>0</v>
      </c>
      <c r="S579" s="138">
        <v>0</v>
      </c>
      <c r="T579" s="139">
        <f>S579*H579</f>
        <v>0</v>
      </c>
      <c r="AR579" s="140" t="s">
        <v>152</v>
      </c>
      <c r="AT579" s="140" t="s">
        <v>147</v>
      </c>
      <c r="AU579" s="140" t="s">
        <v>89</v>
      </c>
      <c r="AY579" s="17" t="s">
        <v>145</v>
      </c>
      <c r="BE579" s="141">
        <f>IF(N579="základní",J579,0)</f>
        <v>0</v>
      </c>
      <c r="BF579" s="141">
        <f>IF(N579="snížená",J579,0)</f>
        <v>0</v>
      </c>
      <c r="BG579" s="141">
        <f>IF(N579="zákl. přenesená",J579,0)</f>
        <v>0</v>
      </c>
      <c r="BH579" s="141">
        <f>IF(N579="sníž. přenesená",J579,0)</f>
        <v>0</v>
      </c>
      <c r="BI579" s="141">
        <f>IF(N579="nulová",J579,0)</f>
        <v>0</v>
      </c>
      <c r="BJ579" s="17" t="s">
        <v>85</v>
      </c>
      <c r="BK579" s="141">
        <f>ROUND(I579*H579,2)</f>
        <v>0</v>
      </c>
      <c r="BL579" s="17" t="s">
        <v>152</v>
      </c>
      <c r="BM579" s="140" t="s">
        <v>869</v>
      </c>
    </row>
    <row r="580" spans="2:65" s="1" customFormat="1" ht="24.2" customHeight="1">
      <c r="B580" s="128"/>
      <c r="C580" s="129" t="s">
        <v>870</v>
      </c>
      <c r="D580" s="129" t="s">
        <v>147</v>
      </c>
      <c r="E580" s="130" t="s">
        <v>871</v>
      </c>
      <c r="F580" s="131" t="s">
        <v>872</v>
      </c>
      <c r="G580" s="132" t="s">
        <v>271</v>
      </c>
      <c r="H580" s="133">
        <v>1</v>
      </c>
      <c r="I580" s="134"/>
      <c r="J580" s="135">
        <f>ROUND(I580*H580,2)</f>
        <v>0</v>
      </c>
      <c r="K580" s="131" t="s">
        <v>1</v>
      </c>
      <c r="L580" s="32"/>
      <c r="M580" s="136" t="s">
        <v>1</v>
      </c>
      <c r="N580" s="137" t="s">
        <v>45</v>
      </c>
      <c r="P580" s="138">
        <f>O580*H580</f>
        <v>0</v>
      </c>
      <c r="Q580" s="138">
        <v>0</v>
      </c>
      <c r="R580" s="138">
        <f>Q580*H580</f>
        <v>0</v>
      </c>
      <c r="S580" s="138">
        <v>0</v>
      </c>
      <c r="T580" s="139">
        <f>S580*H580</f>
        <v>0</v>
      </c>
      <c r="AR580" s="140" t="s">
        <v>152</v>
      </c>
      <c r="AT580" s="140" t="s">
        <v>147</v>
      </c>
      <c r="AU580" s="140" t="s">
        <v>89</v>
      </c>
      <c r="AY580" s="17" t="s">
        <v>145</v>
      </c>
      <c r="BE580" s="141">
        <f>IF(N580="základní",J580,0)</f>
        <v>0</v>
      </c>
      <c r="BF580" s="141">
        <f>IF(N580="snížená",J580,0)</f>
        <v>0</v>
      </c>
      <c r="BG580" s="141">
        <f>IF(N580="zákl. přenesená",J580,0)</f>
        <v>0</v>
      </c>
      <c r="BH580" s="141">
        <f>IF(N580="sníž. přenesená",J580,0)</f>
        <v>0</v>
      </c>
      <c r="BI580" s="141">
        <f>IF(N580="nulová",J580,0)</f>
        <v>0</v>
      </c>
      <c r="BJ580" s="17" t="s">
        <v>85</v>
      </c>
      <c r="BK580" s="141">
        <f>ROUND(I580*H580,2)</f>
        <v>0</v>
      </c>
      <c r="BL580" s="17" t="s">
        <v>152</v>
      </c>
      <c r="BM580" s="140" t="s">
        <v>873</v>
      </c>
    </row>
    <row r="581" spans="2:65" s="12" customFormat="1" ht="11.25">
      <c r="B581" s="142"/>
      <c r="D581" s="143" t="s">
        <v>154</v>
      </c>
      <c r="E581" s="144" t="s">
        <v>1</v>
      </c>
      <c r="F581" s="145" t="s">
        <v>874</v>
      </c>
      <c r="H581" s="144" t="s">
        <v>1</v>
      </c>
      <c r="I581" s="146"/>
      <c r="L581" s="142"/>
      <c r="M581" s="147"/>
      <c r="T581" s="148"/>
      <c r="AT581" s="144" t="s">
        <v>154</v>
      </c>
      <c r="AU581" s="144" t="s">
        <v>89</v>
      </c>
      <c r="AV581" s="12" t="s">
        <v>85</v>
      </c>
      <c r="AW581" s="12" t="s">
        <v>36</v>
      </c>
      <c r="AX581" s="12" t="s">
        <v>80</v>
      </c>
      <c r="AY581" s="144" t="s">
        <v>145</v>
      </c>
    </row>
    <row r="582" spans="2:65" s="12" customFormat="1" ht="11.25">
      <c r="B582" s="142"/>
      <c r="D582" s="143" t="s">
        <v>154</v>
      </c>
      <c r="E582" s="144" t="s">
        <v>1</v>
      </c>
      <c r="F582" s="145" t="s">
        <v>875</v>
      </c>
      <c r="H582" s="144" t="s">
        <v>1</v>
      </c>
      <c r="I582" s="146"/>
      <c r="L582" s="142"/>
      <c r="M582" s="147"/>
      <c r="T582" s="148"/>
      <c r="AT582" s="144" t="s">
        <v>154</v>
      </c>
      <c r="AU582" s="144" t="s">
        <v>89</v>
      </c>
      <c r="AV582" s="12" t="s">
        <v>85</v>
      </c>
      <c r="AW582" s="12" t="s">
        <v>36</v>
      </c>
      <c r="AX582" s="12" t="s">
        <v>80</v>
      </c>
      <c r="AY582" s="144" t="s">
        <v>145</v>
      </c>
    </row>
    <row r="583" spans="2:65" s="12" customFormat="1" ht="11.25">
      <c r="B583" s="142"/>
      <c r="D583" s="143" t="s">
        <v>154</v>
      </c>
      <c r="E583" s="144" t="s">
        <v>1</v>
      </c>
      <c r="F583" s="145" t="s">
        <v>876</v>
      </c>
      <c r="H583" s="144" t="s">
        <v>1</v>
      </c>
      <c r="I583" s="146"/>
      <c r="L583" s="142"/>
      <c r="M583" s="147"/>
      <c r="T583" s="148"/>
      <c r="AT583" s="144" t="s">
        <v>154</v>
      </c>
      <c r="AU583" s="144" t="s">
        <v>89</v>
      </c>
      <c r="AV583" s="12" t="s">
        <v>85</v>
      </c>
      <c r="AW583" s="12" t="s">
        <v>36</v>
      </c>
      <c r="AX583" s="12" t="s">
        <v>80</v>
      </c>
      <c r="AY583" s="144" t="s">
        <v>145</v>
      </c>
    </row>
    <row r="584" spans="2:65" s="12" customFormat="1" ht="11.25">
      <c r="B584" s="142"/>
      <c r="D584" s="143" t="s">
        <v>154</v>
      </c>
      <c r="E584" s="144" t="s">
        <v>1</v>
      </c>
      <c r="F584" s="145" t="s">
        <v>877</v>
      </c>
      <c r="H584" s="144" t="s">
        <v>1</v>
      </c>
      <c r="I584" s="146"/>
      <c r="L584" s="142"/>
      <c r="M584" s="147"/>
      <c r="T584" s="148"/>
      <c r="AT584" s="144" t="s">
        <v>154</v>
      </c>
      <c r="AU584" s="144" t="s">
        <v>89</v>
      </c>
      <c r="AV584" s="12" t="s">
        <v>85</v>
      </c>
      <c r="AW584" s="12" t="s">
        <v>36</v>
      </c>
      <c r="AX584" s="12" t="s">
        <v>80</v>
      </c>
      <c r="AY584" s="144" t="s">
        <v>145</v>
      </c>
    </row>
    <row r="585" spans="2:65" s="12" customFormat="1" ht="11.25">
      <c r="B585" s="142"/>
      <c r="D585" s="143" t="s">
        <v>154</v>
      </c>
      <c r="E585" s="144" t="s">
        <v>1</v>
      </c>
      <c r="F585" s="145" t="s">
        <v>878</v>
      </c>
      <c r="H585" s="144" t="s">
        <v>1</v>
      </c>
      <c r="I585" s="146"/>
      <c r="L585" s="142"/>
      <c r="M585" s="147"/>
      <c r="T585" s="148"/>
      <c r="AT585" s="144" t="s">
        <v>154</v>
      </c>
      <c r="AU585" s="144" t="s">
        <v>89</v>
      </c>
      <c r="AV585" s="12" t="s">
        <v>85</v>
      </c>
      <c r="AW585" s="12" t="s">
        <v>36</v>
      </c>
      <c r="AX585" s="12" t="s">
        <v>80</v>
      </c>
      <c r="AY585" s="144" t="s">
        <v>145</v>
      </c>
    </row>
    <row r="586" spans="2:65" s="12" customFormat="1" ht="11.25">
      <c r="B586" s="142"/>
      <c r="D586" s="143" t="s">
        <v>154</v>
      </c>
      <c r="E586" s="144" t="s">
        <v>1</v>
      </c>
      <c r="F586" s="145" t="s">
        <v>879</v>
      </c>
      <c r="H586" s="144" t="s">
        <v>1</v>
      </c>
      <c r="I586" s="146"/>
      <c r="L586" s="142"/>
      <c r="M586" s="147"/>
      <c r="T586" s="148"/>
      <c r="AT586" s="144" t="s">
        <v>154</v>
      </c>
      <c r="AU586" s="144" t="s">
        <v>89</v>
      </c>
      <c r="AV586" s="12" t="s">
        <v>85</v>
      </c>
      <c r="AW586" s="12" t="s">
        <v>36</v>
      </c>
      <c r="AX586" s="12" t="s">
        <v>80</v>
      </c>
      <c r="AY586" s="144" t="s">
        <v>145</v>
      </c>
    </row>
    <row r="587" spans="2:65" s="12" customFormat="1" ht="11.25">
      <c r="B587" s="142"/>
      <c r="D587" s="143" t="s">
        <v>154</v>
      </c>
      <c r="E587" s="144" t="s">
        <v>1</v>
      </c>
      <c r="F587" s="145" t="s">
        <v>880</v>
      </c>
      <c r="H587" s="144" t="s">
        <v>1</v>
      </c>
      <c r="I587" s="146"/>
      <c r="L587" s="142"/>
      <c r="M587" s="147"/>
      <c r="T587" s="148"/>
      <c r="AT587" s="144" t="s">
        <v>154</v>
      </c>
      <c r="AU587" s="144" t="s">
        <v>89</v>
      </c>
      <c r="AV587" s="12" t="s">
        <v>85</v>
      </c>
      <c r="AW587" s="12" t="s">
        <v>36</v>
      </c>
      <c r="AX587" s="12" t="s">
        <v>80</v>
      </c>
      <c r="AY587" s="144" t="s">
        <v>145</v>
      </c>
    </row>
    <row r="588" spans="2:65" s="13" customFormat="1" ht="11.25">
      <c r="B588" s="149"/>
      <c r="D588" s="143" t="s">
        <v>154</v>
      </c>
      <c r="E588" s="150" t="s">
        <v>1</v>
      </c>
      <c r="F588" s="151" t="s">
        <v>85</v>
      </c>
      <c r="H588" s="152">
        <v>1</v>
      </c>
      <c r="I588" s="153"/>
      <c r="L588" s="149"/>
      <c r="M588" s="154"/>
      <c r="T588" s="155"/>
      <c r="AT588" s="150" t="s">
        <v>154</v>
      </c>
      <c r="AU588" s="150" t="s">
        <v>89</v>
      </c>
      <c r="AV588" s="13" t="s">
        <v>89</v>
      </c>
      <c r="AW588" s="13" t="s">
        <v>36</v>
      </c>
      <c r="AX588" s="13" t="s">
        <v>80</v>
      </c>
      <c r="AY588" s="150" t="s">
        <v>145</v>
      </c>
    </row>
    <row r="589" spans="2:65" s="14" customFormat="1" ht="11.25">
      <c r="B589" s="156"/>
      <c r="D589" s="143" t="s">
        <v>154</v>
      </c>
      <c r="E589" s="157" t="s">
        <v>1</v>
      </c>
      <c r="F589" s="158" t="s">
        <v>157</v>
      </c>
      <c r="H589" s="159">
        <v>1</v>
      </c>
      <c r="I589" s="160"/>
      <c r="L589" s="156"/>
      <c r="M589" s="161"/>
      <c r="T589" s="162"/>
      <c r="AT589" s="157" t="s">
        <v>154</v>
      </c>
      <c r="AU589" s="157" t="s">
        <v>89</v>
      </c>
      <c r="AV589" s="14" t="s">
        <v>152</v>
      </c>
      <c r="AW589" s="14" t="s">
        <v>36</v>
      </c>
      <c r="AX589" s="14" t="s">
        <v>85</v>
      </c>
      <c r="AY589" s="157" t="s">
        <v>145</v>
      </c>
    </row>
    <row r="590" spans="2:65" s="1" customFormat="1" ht="33" customHeight="1">
      <c r="B590" s="128"/>
      <c r="C590" s="129" t="s">
        <v>881</v>
      </c>
      <c r="D590" s="129" t="s">
        <v>147</v>
      </c>
      <c r="E590" s="130" t="s">
        <v>882</v>
      </c>
      <c r="F590" s="131" t="s">
        <v>883</v>
      </c>
      <c r="G590" s="132" t="s">
        <v>190</v>
      </c>
      <c r="H590" s="133">
        <v>3.1309999999999998</v>
      </c>
      <c r="I590" s="134"/>
      <c r="J590" s="135">
        <f>ROUND(I590*H590,2)</f>
        <v>0</v>
      </c>
      <c r="K590" s="131" t="s">
        <v>151</v>
      </c>
      <c r="L590" s="32"/>
      <c r="M590" s="136" t="s">
        <v>1</v>
      </c>
      <c r="N590" s="137" t="s">
        <v>45</v>
      </c>
      <c r="P590" s="138">
        <f>O590*H590</f>
        <v>0</v>
      </c>
      <c r="Q590" s="138">
        <v>0</v>
      </c>
      <c r="R590" s="138">
        <f>Q590*H590</f>
        <v>0</v>
      </c>
      <c r="S590" s="138">
        <v>2.2000000000000002</v>
      </c>
      <c r="T590" s="139">
        <f>S590*H590</f>
        <v>6.8882000000000003</v>
      </c>
      <c r="AR590" s="140" t="s">
        <v>152</v>
      </c>
      <c r="AT590" s="140" t="s">
        <v>147</v>
      </c>
      <c r="AU590" s="140" t="s">
        <v>89</v>
      </c>
      <c r="AY590" s="17" t="s">
        <v>145</v>
      </c>
      <c r="BE590" s="141">
        <f>IF(N590="základní",J590,0)</f>
        <v>0</v>
      </c>
      <c r="BF590" s="141">
        <f>IF(N590="snížená",J590,0)</f>
        <v>0</v>
      </c>
      <c r="BG590" s="141">
        <f>IF(N590="zákl. přenesená",J590,0)</f>
        <v>0</v>
      </c>
      <c r="BH590" s="141">
        <f>IF(N590="sníž. přenesená",J590,0)</f>
        <v>0</v>
      </c>
      <c r="BI590" s="141">
        <f>IF(N590="nulová",J590,0)</f>
        <v>0</v>
      </c>
      <c r="BJ590" s="17" t="s">
        <v>85</v>
      </c>
      <c r="BK590" s="141">
        <f>ROUND(I590*H590,2)</f>
        <v>0</v>
      </c>
      <c r="BL590" s="17" t="s">
        <v>152</v>
      </c>
      <c r="BM590" s="140" t="s">
        <v>884</v>
      </c>
    </row>
    <row r="591" spans="2:65" s="12" customFormat="1" ht="11.25">
      <c r="B591" s="142"/>
      <c r="D591" s="143" t="s">
        <v>154</v>
      </c>
      <c r="E591" s="144" t="s">
        <v>1</v>
      </c>
      <c r="F591" s="145" t="s">
        <v>885</v>
      </c>
      <c r="H591" s="144" t="s">
        <v>1</v>
      </c>
      <c r="I591" s="146"/>
      <c r="L591" s="142"/>
      <c r="M591" s="147"/>
      <c r="T591" s="148"/>
      <c r="AT591" s="144" t="s">
        <v>154</v>
      </c>
      <c r="AU591" s="144" t="s">
        <v>89</v>
      </c>
      <c r="AV591" s="12" t="s">
        <v>85</v>
      </c>
      <c r="AW591" s="12" t="s">
        <v>36</v>
      </c>
      <c r="AX591" s="12" t="s">
        <v>80</v>
      </c>
      <c r="AY591" s="144" t="s">
        <v>145</v>
      </c>
    </row>
    <row r="592" spans="2:65" s="12" customFormat="1" ht="11.25">
      <c r="B592" s="142"/>
      <c r="D592" s="143" t="s">
        <v>154</v>
      </c>
      <c r="E592" s="144" t="s">
        <v>1</v>
      </c>
      <c r="F592" s="145" t="s">
        <v>886</v>
      </c>
      <c r="H592" s="144" t="s">
        <v>1</v>
      </c>
      <c r="I592" s="146"/>
      <c r="L592" s="142"/>
      <c r="M592" s="147"/>
      <c r="T592" s="148"/>
      <c r="AT592" s="144" t="s">
        <v>154</v>
      </c>
      <c r="AU592" s="144" t="s">
        <v>89</v>
      </c>
      <c r="AV592" s="12" t="s">
        <v>85</v>
      </c>
      <c r="AW592" s="12" t="s">
        <v>36</v>
      </c>
      <c r="AX592" s="12" t="s">
        <v>80</v>
      </c>
      <c r="AY592" s="144" t="s">
        <v>145</v>
      </c>
    </row>
    <row r="593" spans="2:65" s="13" customFormat="1" ht="11.25">
      <c r="B593" s="149"/>
      <c r="D593" s="143" t="s">
        <v>154</v>
      </c>
      <c r="E593" s="150" t="s">
        <v>1</v>
      </c>
      <c r="F593" s="151" t="s">
        <v>887</v>
      </c>
      <c r="H593" s="152">
        <v>3.419</v>
      </c>
      <c r="I593" s="153"/>
      <c r="L593" s="149"/>
      <c r="M593" s="154"/>
      <c r="T593" s="155"/>
      <c r="AT593" s="150" t="s">
        <v>154</v>
      </c>
      <c r="AU593" s="150" t="s">
        <v>89</v>
      </c>
      <c r="AV593" s="13" t="s">
        <v>89</v>
      </c>
      <c r="AW593" s="13" t="s">
        <v>36</v>
      </c>
      <c r="AX593" s="13" t="s">
        <v>80</v>
      </c>
      <c r="AY593" s="150" t="s">
        <v>145</v>
      </c>
    </row>
    <row r="594" spans="2:65" s="12" customFormat="1" ht="11.25">
      <c r="B594" s="142"/>
      <c r="D594" s="143" t="s">
        <v>154</v>
      </c>
      <c r="E594" s="144" t="s">
        <v>1</v>
      </c>
      <c r="F594" s="145" t="s">
        <v>888</v>
      </c>
      <c r="H594" s="144" t="s">
        <v>1</v>
      </c>
      <c r="I594" s="146"/>
      <c r="L594" s="142"/>
      <c r="M594" s="147"/>
      <c r="T594" s="148"/>
      <c r="AT594" s="144" t="s">
        <v>154</v>
      </c>
      <c r="AU594" s="144" t="s">
        <v>89</v>
      </c>
      <c r="AV594" s="12" t="s">
        <v>85</v>
      </c>
      <c r="AW594" s="12" t="s">
        <v>36</v>
      </c>
      <c r="AX594" s="12" t="s">
        <v>80</v>
      </c>
      <c r="AY594" s="144" t="s">
        <v>145</v>
      </c>
    </row>
    <row r="595" spans="2:65" s="13" customFormat="1" ht="11.25">
      <c r="B595" s="149"/>
      <c r="D595" s="143" t="s">
        <v>154</v>
      </c>
      <c r="E595" s="150" t="s">
        <v>1</v>
      </c>
      <c r="F595" s="151" t="s">
        <v>889</v>
      </c>
      <c r="H595" s="152">
        <v>-0.28799999999999998</v>
      </c>
      <c r="I595" s="153"/>
      <c r="L595" s="149"/>
      <c r="M595" s="154"/>
      <c r="T595" s="155"/>
      <c r="AT595" s="150" t="s">
        <v>154</v>
      </c>
      <c r="AU595" s="150" t="s">
        <v>89</v>
      </c>
      <c r="AV595" s="13" t="s">
        <v>89</v>
      </c>
      <c r="AW595" s="13" t="s">
        <v>36</v>
      </c>
      <c r="AX595" s="13" t="s">
        <v>80</v>
      </c>
      <c r="AY595" s="150" t="s">
        <v>145</v>
      </c>
    </row>
    <row r="596" spans="2:65" s="14" customFormat="1" ht="11.25">
      <c r="B596" s="156"/>
      <c r="D596" s="143" t="s">
        <v>154</v>
      </c>
      <c r="E596" s="157" t="s">
        <v>1</v>
      </c>
      <c r="F596" s="158" t="s">
        <v>157</v>
      </c>
      <c r="H596" s="159">
        <v>3.1309999999999998</v>
      </c>
      <c r="I596" s="160"/>
      <c r="L596" s="156"/>
      <c r="M596" s="161"/>
      <c r="T596" s="162"/>
      <c r="AT596" s="157" t="s">
        <v>154</v>
      </c>
      <c r="AU596" s="157" t="s">
        <v>89</v>
      </c>
      <c r="AV596" s="14" t="s">
        <v>152</v>
      </c>
      <c r="AW596" s="14" t="s">
        <v>36</v>
      </c>
      <c r="AX596" s="14" t="s">
        <v>85</v>
      </c>
      <c r="AY596" s="157" t="s">
        <v>145</v>
      </c>
    </row>
    <row r="597" spans="2:65" s="1" customFormat="1" ht="21.75" customHeight="1">
      <c r="B597" s="128"/>
      <c r="C597" s="129" t="s">
        <v>890</v>
      </c>
      <c r="D597" s="129" t="s">
        <v>147</v>
      </c>
      <c r="E597" s="130" t="s">
        <v>891</v>
      </c>
      <c r="F597" s="131" t="s">
        <v>892</v>
      </c>
      <c r="G597" s="132" t="s">
        <v>183</v>
      </c>
      <c r="H597" s="133">
        <v>3.6</v>
      </c>
      <c r="I597" s="134"/>
      <c r="J597" s="135">
        <f>ROUND(I597*H597,2)</f>
        <v>0</v>
      </c>
      <c r="K597" s="131" t="s">
        <v>151</v>
      </c>
      <c r="L597" s="32"/>
      <c r="M597" s="136" t="s">
        <v>1</v>
      </c>
      <c r="N597" s="137" t="s">
        <v>45</v>
      </c>
      <c r="P597" s="138">
        <f>O597*H597</f>
        <v>0</v>
      </c>
      <c r="Q597" s="138">
        <v>0</v>
      </c>
      <c r="R597" s="138">
        <f>Q597*H597</f>
        <v>0</v>
      </c>
      <c r="S597" s="138">
        <v>7.5999999999999998E-2</v>
      </c>
      <c r="T597" s="139">
        <f>S597*H597</f>
        <v>0.27360000000000001</v>
      </c>
      <c r="AR597" s="140" t="s">
        <v>152</v>
      </c>
      <c r="AT597" s="140" t="s">
        <v>147</v>
      </c>
      <c r="AU597" s="140" t="s">
        <v>89</v>
      </c>
      <c r="AY597" s="17" t="s">
        <v>145</v>
      </c>
      <c r="BE597" s="141">
        <f>IF(N597="základní",J597,0)</f>
        <v>0</v>
      </c>
      <c r="BF597" s="141">
        <f>IF(N597="snížená",J597,0)</f>
        <v>0</v>
      </c>
      <c r="BG597" s="141">
        <f>IF(N597="zákl. přenesená",J597,0)</f>
        <v>0</v>
      </c>
      <c r="BH597" s="141">
        <f>IF(N597="sníž. přenesená",J597,0)</f>
        <v>0</v>
      </c>
      <c r="BI597" s="141">
        <f>IF(N597="nulová",J597,0)</f>
        <v>0</v>
      </c>
      <c r="BJ597" s="17" t="s">
        <v>85</v>
      </c>
      <c r="BK597" s="141">
        <f>ROUND(I597*H597,2)</f>
        <v>0</v>
      </c>
      <c r="BL597" s="17" t="s">
        <v>152</v>
      </c>
      <c r="BM597" s="140" t="s">
        <v>893</v>
      </c>
    </row>
    <row r="598" spans="2:65" s="12" customFormat="1" ht="11.25">
      <c r="B598" s="142"/>
      <c r="D598" s="143" t="s">
        <v>154</v>
      </c>
      <c r="E598" s="144" t="s">
        <v>1</v>
      </c>
      <c r="F598" s="145" t="s">
        <v>894</v>
      </c>
      <c r="H598" s="144" t="s">
        <v>1</v>
      </c>
      <c r="I598" s="146"/>
      <c r="L598" s="142"/>
      <c r="M598" s="147"/>
      <c r="T598" s="148"/>
      <c r="AT598" s="144" t="s">
        <v>154</v>
      </c>
      <c r="AU598" s="144" t="s">
        <v>89</v>
      </c>
      <c r="AV598" s="12" t="s">
        <v>85</v>
      </c>
      <c r="AW598" s="12" t="s">
        <v>36</v>
      </c>
      <c r="AX598" s="12" t="s">
        <v>80</v>
      </c>
      <c r="AY598" s="144" t="s">
        <v>145</v>
      </c>
    </row>
    <row r="599" spans="2:65" s="12" customFormat="1" ht="11.25">
      <c r="B599" s="142"/>
      <c r="D599" s="143" t="s">
        <v>154</v>
      </c>
      <c r="E599" s="144" t="s">
        <v>1</v>
      </c>
      <c r="F599" s="145" t="s">
        <v>895</v>
      </c>
      <c r="H599" s="144" t="s">
        <v>1</v>
      </c>
      <c r="I599" s="146"/>
      <c r="L599" s="142"/>
      <c r="M599" s="147"/>
      <c r="T599" s="148"/>
      <c r="AT599" s="144" t="s">
        <v>154</v>
      </c>
      <c r="AU599" s="144" t="s">
        <v>89</v>
      </c>
      <c r="AV599" s="12" t="s">
        <v>85</v>
      </c>
      <c r="AW599" s="12" t="s">
        <v>36</v>
      </c>
      <c r="AX599" s="12" t="s">
        <v>80</v>
      </c>
      <c r="AY599" s="144" t="s">
        <v>145</v>
      </c>
    </row>
    <row r="600" spans="2:65" s="13" customFormat="1" ht="11.25">
      <c r="B600" s="149"/>
      <c r="D600" s="143" t="s">
        <v>154</v>
      </c>
      <c r="E600" s="150" t="s">
        <v>1</v>
      </c>
      <c r="F600" s="151" t="s">
        <v>896</v>
      </c>
      <c r="H600" s="152">
        <v>3.6</v>
      </c>
      <c r="I600" s="153"/>
      <c r="L600" s="149"/>
      <c r="M600" s="154"/>
      <c r="T600" s="155"/>
      <c r="AT600" s="150" t="s">
        <v>154</v>
      </c>
      <c r="AU600" s="150" t="s">
        <v>89</v>
      </c>
      <c r="AV600" s="13" t="s">
        <v>89</v>
      </c>
      <c r="AW600" s="13" t="s">
        <v>36</v>
      </c>
      <c r="AX600" s="13" t="s">
        <v>80</v>
      </c>
      <c r="AY600" s="150" t="s">
        <v>145</v>
      </c>
    </row>
    <row r="601" spans="2:65" s="14" customFormat="1" ht="11.25">
      <c r="B601" s="156"/>
      <c r="D601" s="143" t="s">
        <v>154</v>
      </c>
      <c r="E601" s="157" t="s">
        <v>1</v>
      </c>
      <c r="F601" s="158" t="s">
        <v>157</v>
      </c>
      <c r="H601" s="159">
        <v>3.6</v>
      </c>
      <c r="I601" s="160"/>
      <c r="L601" s="156"/>
      <c r="M601" s="161"/>
      <c r="T601" s="162"/>
      <c r="AT601" s="157" t="s">
        <v>154</v>
      </c>
      <c r="AU601" s="157" t="s">
        <v>89</v>
      </c>
      <c r="AV601" s="14" t="s">
        <v>152</v>
      </c>
      <c r="AW601" s="14" t="s">
        <v>36</v>
      </c>
      <c r="AX601" s="14" t="s">
        <v>85</v>
      </c>
      <c r="AY601" s="157" t="s">
        <v>145</v>
      </c>
    </row>
    <row r="602" spans="2:65" s="1" customFormat="1" ht="21.75" customHeight="1">
      <c r="B602" s="128"/>
      <c r="C602" s="129" t="s">
        <v>897</v>
      </c>
      <c r="D602" s="129" t="s">
        <v>147</v>
      </c>
      <c r="E602" s="130" t="s">
        <v>898</v>
      </c>
      <c r="F602" s="131" t="s">
        <v>899</v>
      </c>
      <c r="G602" s="132" t="s">
        <v>150</v>
      </c>
      <c r="H602" s="133">
        <v>10</v>
      </c>
      <c r="I602" s="134"/>
      <c r="J602" s="135">
        <f>ROUND(I602*H602,2)</f>
        <v>0</v>
      </c>
      <c r="K602" s="131" t="s">
        <v>151</v>
      </c>
      <c r="L602" s="32"/>
      <c r="M602" s="136" t="s">
        <v>1</v>
      </c>
      <c r="N602" s="137" t="s">
        <v>45</v>
      </c>
      <c r="P602" s="138">
        <f>O602*H602</f>
        <v>0</v>
      </c>
      <c r="Q602" s="138">
        <v>0</v>
      </c>
      <c r="R602" s="138">
        <f>Q602*H602</f>
        <v>0</v>
      </c>
      <c r="S602" s="138">
        <v>8.0000000000000002E-3</v>
      </c>
      <c r="T602" s="139">
        <f>S602*H602</f>
        <v>0.08</v>
      </c>
      <c r="AR602" s="140" t="s">
        <v>152</v>
      </c>
      <c r="AT602" s="140" t="s">
        <v>147</v>
      </c>
      <c r="AU602" s="140" t="s">
        <v>89</v>
      </c>
      <c r="AY602" s="17" t="s">
        <v>145</v>
      </c>
      <c r="BE602" s="141">
        <f>IF(N602="základní",J602,0)</f>
        <v>0</v>
      </c>
      <c r="BF602" s="141">
        <f>IF(N602="snížená",J602,0)</f>
        <v>0</v>
      </c>
      <c r="BG602" s="141">
        <f>IF(N602="zákl. přenesená",J602,0)</f>
        <v>0</v>
      </c>
      <c r="BH602" s="141">
        <f>IF(N602="sníž. přenesená",J602,0)</f>
        <v>0</v>
      </c>
      <c r="BI602" s="141">
        <f>IF(N602="nulová",J602,0)</f>
        <v>0</v>
      </c>
      <c r="BJ602" s="17" t="s">
        <v>85</v>
      </c>
      <c r="BK602" s="141">
        <f>ROUND(I602*H602,2)</f>
        <v>0</v>
      </c>
      <c r="BL602" s="17" t="s">
        <v>152</v>
      </c>
      <c r="BM602" s="140" t="s">
        <v>900</v>
      </c>
    </row>
    <row r="603" spans="2:65" s="12" customFormat="1" ht="11.25">
      <c r="B603" s="142"/>
      <c r="D603" s="143" t="s">
        <v>154</v>
      </c>
      <c r="E603" s="144" t="s">
        <v>1</v>
      </c>
      <c r="F603" s="145" t="s">
        <v>291</v>
      </c>
      <c r="H603" s="144" t="s">
        <v>1</v>
      </c>
      <c r="I603" s="146"/>
      <c r="L603" s="142"/>
      <c r="M603" s="147"/>
      <c r="T603" s="148"/>
      <c r="AT603" s="144" t="s">
        <v>154</v>
      </c>
      <c r="AU603" s="144" t="s">
        <v>89</v>
      </c>
      <c r="AV603" s="12" t="s">
        <v>85</v>
      </c>
      <c r="AW603" s="12" t="s">
        <v>36</v>
      </c>
      <c r="AX603" s="12" t="s">
        <v>80</v>
      </c>
      <c r="AY603" s="144" t="s">
        <v>145</v>
      </c>
    </row>
    <row r="604" spans="2:65" s="13" customFormat="1" ht="11.25">
      <c r="B604" s="149"/>
      <c r="D604" s="143" t="s">
        <v>154</v>
      </c>
      <c r="E604" s="150" t="s">
        <v>1</v>
      </c>
      <c r="F604" s="151" t="s">
        <v>202</v>
      </c>
      <c r="H604" s="152">
        <v>10</v>
      </c>
      <c r="I604" s="153"/>
      <c r="L604" s="149"/>
      <c r="M604" s="154"/>
      <c r="T604" s="155"/>
      <c r="AT604" s="150" t="s">
        <v>154</v>
      </c>
      <c r="AU604" s="150" t="s">
        <v>89</v>
      </c>
      <c r="AV604" s="13" t="s">
        <v>89</v>
      </c>
      <c r="AW604" s="13" t="s">
        <v>36</v>
      </c>
      <c r="AX604" s="13" t="s">
        <v>80</v>
      </c>
      <c r="AY604" s="150" t="s">
        <v>145</v>
      </c>
    </row>
    <row r="605" spans="2:65" s="14" customFormat="1" ht="11.25">
      <c r="B605" s="156"/>
      <c r="D605" s="143" t="s">
        <v>154</v>
      </c>
      <c r="E605" s="157" t="s">
        <v>1</v>
      </c>
      <c r="F605" s="158" t="s">
        <v>157</v>
      </c>
      <c r="H605" s="159">
        <v>10</v>
      </c>
      <c r="I605" s="160"/>
      <c r="L605" s="156"/>
      <c r="M605" s="161"/>
      <c r="T605" s="162"/>
      <c r="AT605" s="157" t="s">
        <v>154</v>
      </c>
      <c r="AU605" s="157" t="s">
        <v>89</v>
      </c>
      <c r="AV605" s="14" t="s">
        <v>152</v>
      </c>
      <c r="AW605" s="14" t="s">
        <v>36</v>
      </c>
      <c r="AX605" s="14" t="s">
        <v>85</v>
      </c>
      <c r="AY605" s="157" t="s">
        <v>145</v>
      </c>
    </row>
    <row r="606" spans="2:65" s="1" customFormat="1" ht="16.5" customHeight="1">
      <c r="B606" s="128"/>
      <c r="C606" s="129" t="s">
        <v>901</v>
      </c>
      <c r="D606" s="129" t="s">
        <v>147</v>
      </c>
      <c r="E606" s="130" t="s">
        <v>902</v>
      </c>
      <c r="F606" s="131" t="s">
        <v>903</v>
      </c>
      <c r="G606" s="132" t="s">
        <v>448</v>
      </c>
      <c r="H606" s="133">
        <v>0.3</v>
      </c>
      <c r="I606" s="134"/>
      <c r="J606" s="135">
        <f>ROUND(I606*H606,2)</f>
        <v>0</v>
      </c>
      <c r="K606" s="131" t="s">
        <v>151</v>
      </c>
      <c r="L606" s="32"/>
      <c r="M606" s="136" t="s">
        <v>1</v>
      </c>
      <c r="N606" s="137" t="s">
        <v>45</v>
      </c>
      <c r="P606" s="138">
        <f>O606*H606</f>
        <v>0</v>
      </c>
      <c r="Q606" s="138">
        <v>0</v>
      </c>
      <c r="R606" s="138">
        <f>Q606*H606</f>
        <v>0</v>
      </c>
      <c r="S606" s="138">
        <v>1</v>
      </c>
      <c r="T606" s="139">
        <f>S606*H606</f>
        <v>0.3</v>
      </c>
      <c r="AR606" s="140" t="s">
        <v>152</v>
      </c>
      <c r="AT606" s="140" t="s">
        <v>147</v>
      </c>
      <c r="AU606" s="140" t="s">
        <v>89</v>
      </c>
      <c r="AY606" s="17" t="s">
        <v>145</v>
      </c>
      <c r="BE606" s="141">
        <f>IF(N606="základní",J606,0)</f>
        <v>0</v>
      </c>
      <c r="BF606" s="141">
        <f>IF(N606="snížená",J606,0)</f>
        <v>0</v>
      </c>
      <c r="BG606" s="141">
        <f>IF(N606="zákl. přenesená",J606,0)</f>
        <v>0</v>
      </c>
      <c r="BH606" s="141">
        <f>IF(N606="sníž. přenesená",J606,0)</f>
        <v>0</v>
      </c>
      <c r="BI606" s="141">
        <f>IF(N606="nulová",J606,0)</f>
        <v>0</v>
      </c>
      <c r="BJ606" s="17" t="s">
        <v>85</v>
      </c>
      <c r="BK606" s="141">
        <f>ROUND(I606*H606,2)</f>
        <v>0</v>
      </c>
      <c r="BL606" s="17" t="s">
        <v>152</v>
      </c>
      <c r="BM606" s="140" t="s">
        <v>904</v>
      </c>
    </row>
    <row r="607" spans="2:65" s="12" customFormat="1" ht="11.25">
      <c r="B607" s="142"/>
      <c r="D607" s="143" t="s">
        <v>154</v>
      </c>
      <c r="E607" s="144" t="s">
        <v>1</v>
      </c>
      <c r="F607" s="145" t="s">
        <v>291</v>
      </c>
      <c r="H607" s="144" t="s">
        <v>1</v>
      </c>
      <c r="I607" s="146"/>
      <c r="L607" s="142"/>
      <c r="M607" s="147"/>
      <c r="T607" s="148"/>
      <c r="AT607" s="144" t="s">
        <v>154</v>
      </c>
      <c r="AU607" s="144" t="s">
        <v>89</v>
      </c>
      <c r="AV607" s="12" t="s">
        <v>85</v>
      </c>
      <c r="AW607" s="12" t="s">
        <v>36</v>
      </c>
      <c r="AX607" s="12" t="s">
        <v>80</v>
      </c>
      <c r="AY607" s="144" t="s">
        <v>145</v>
      </c>
    </row>
    <row r="608" spans="2:65" s="13" customFormat="1" ht="11.25">
      <c r="B608" s="149"/>
      <c r="D608" s="143" t="s">
        <v>154</v>
      </c>
      <c r="E608" s="150" t="s">
        <v>1</v>
      </c>
      <c r="F608" s="151" t="s">
        <v>905</v>
      </c>
      <c r="H608" s="152">
        <v>0.3</v>
      </c>
      <c r="I608" s="153"/>
      <c r="L608" s="149"/>
      <c r="M608" s="154"/>
      <c r="T608" s="155"/>
      <c r="AT608" s="150" t="s">
        <v>154</v>
      </c>
      <c r="AU608" s="150" t="s">
        <v>89</v>
      </c>
      <c r="AV608" s="13" t="s">
        <v>89</v>
      </c>
      <c r="AW608" s="13" t="s">
        <v>36</v>
      </c>
      <c r="AX608" s="13" t="s">
        <v>80</v>
      </c>
      <c r="AY608" s="150" t="s">
        <v>145</v>
      </c>
    </row>
    <row r="609" spans="2:65" s="14" customFormat="1" ht="11.25">
      <c r="B609" s="156"/>
      <c r="D609" s="143" t="s">
        <v>154</v>
      </c>
      <c r="E609" s="157" t="s">
        <v>1</v>
      </c>
      <c r="F609" s="158" t="s">
        <v>157</v>
      </c>
      <c r="H609" s="159">
        <v>0.3</v>
      </c>
      <c r="I609" s="160"/>
      <c r="L609" s="156"/>
      <c r="M609" s="161"/>
      <c r="T609" s="162"/>
      <c r="AT609" s="157" t="s">
        <v>154</v>
      </c>
      <c r="AU609" s="157" t="s">
        <v>89</v>
      </c>
      <c r="AV609" s="14" t="s">
        <v>152</v>
      </c>
      <c r="AW609" s="14" t="s">
        <v>36</v>
      </c>
      <c r="AX609" s="14" t="s">
        <v>85</v>
      </c>
      <c r="AY609" s="157" t="s">
        <v>145</v>
      </c>
    </row>
    <row r="610" spans="2:65" s="1" customFormat="1" ht="24.2" customHeight="1">
      <c r="B610" s="128"/>
      <c r="C610" s="129" t="s">
        <v>906</v>
      </c>
      <c r="D610" s="129" t="s">
        <v>147</v>
      </c>
      <c r="E610" s="130" t="s">
        <v>907</v>
      </c>
      <c r="F610" s="131" t="s">
        <v>908</v>
      </c>
      <c r="G610" s="132" t="s">
        <v>150</v>
      </c>
      <c r="H610" s="133">
        <v>10</v>
      </c>
      <c r="I610" s="134"/>
      <c r="J610" s="135">
        <f>ROUND(I610*H610,2)</f>
        <v>0</v>
      </c>
      <c r="K610" s="131" t="s">
        <v>151</v>
      </c>
      <c r="L610" s="32"/>
      <c r="M610" s="136" t="s">
        <v>1</v>
      </c>
      <c r="N610" s="137" t="s">
        <v>45</v>
      </c>
      <c r="P610" s="138">
        <f>O610*H610</f>
        <v>0</v>
      </c>
      <c r="Q610" s="138">
        <v>0</v>
      </c>
      <c r="R610" s="138">
        <f>Q610*H610</f>
        <v>0</v>
      </c>
      <c r="S610" s="138">
        <v>1E-3</v>
      </c>
      <c r="T610" s="139">
        <f>S610*H610</f>
        <v>0.01</v>
      </c>
      <c r="AR610" s="140" t="s">
        <v>152</v>
      </c>
      <c r="AT610" s="140" t="s">
        <v>147</v>
      </c>
      <c r="AU610" s="140" t="s">
        <v>89</v>
      </c>
      <c r="AY610" s="17" t="s">
        <v>145</v>
      </c>
      <c r="BE610" s="141">
        <f>IF(N610="základní",J610,0)</f>
        <v>0</v>
      </c>
      <c r="BF610" s="141">
        <f>IF(N610="snížená",J610,0)</f>
        <v>0</v>
      </c>
      <c r="BG610" s="141">
        <f>IF(N610="zákl. přenesená",J610,0)</f>
        <v>0</v>
      </c>
      <c r="BH610" s="141">
        <f>IF(N610="sníž. přenesená",J610,0)</f>
        <v>0</v>
      </c>
      <c r="BI610" s="141">
        <f>IF(N610="nulová",J610,0)</f>
        <v>0</v>
      </c>
      <c r="BJ610" s="17" t="s">
        <v>85</v>
      </c>
      <c r="BK610" s="141">
        <f>ROUND(I610*H610,2)</f>
        <v>0</v>
      </c>
      <c r="BL610" s="17" t="s">
        <v>152</v>
      </c>
      <c r="BM610" s="140" t="s">
        <v>909</v>
      </c>
    </row>
    <row r="611" spans="2:65" s="12" customFormat="1" ht="11.25">
      <c r="B611" s="142"/>
      <c r="D611" s="143" t="s">
        <v>154</v>
      </c>
      <c r="E611" s="144" t="s">
        <v>1</v>
      </c>
      <c r="F611" s="145" t="s">
        <v>291</v>
      </c>
      <c r="H611" s="144" t="s">
        <v>1</v>
      </c>
      <c r="I611" s="146"/>
      <c r="L611" s="142"/>
      <c r="M611" s="147"/>
      <c r="T611" s="148"/>
      <c r="AT611" s="144" t="s">
        <v>154</v>
      </c>
      <c r="AU611" s="144" t="s">
        <v>89</v>
      </c>
      <c r="AV611" s="12" t="s">
        <v>85</v>
      </c>
      <c r="AW611" s="12" t="s">
        <v>36</v>
      </c>
      <c r="AX611" s="12" t="s">
        <v>80</v>
      </c>
      <c r="AY611" s="144" t="s">
        <v>145</v>
      </c>
    </row>
    <row r="612" spans="2:65" s="13" customFormat="1" ht="11.25">
      <c r="B612" s="149"/>
      <c r="D612" s="143" t="s">
        <v>154</v>
      </c>
      <c r="E612" s="150" t="s">
        <v>1</v>
      </c>
      <c r="F612" s="151" t="s">
        <v>202</v>
      </c>
      <c r="H612" s="152">
        <v>10</v>
      </c>
      <c r="I612" s="153"/>
      <c r="L612" s="149"/>
      <c r="M612" s="154"/>
      <c r="T612" s="155"/>
      <c r="AT612" s="150" t="s">
        <v>154</v>
      </c>
      <c r="AU612" s="150" t="s">
        <v>89</v>
      </c>
      <c r="AV612" s="13" t="s">
        <v>89</v>
      </c>
      <c r="AW612" s="13" t="s">
        <v>36</v>
      </c>
      <c r="AX612" s="13" t="s">
        <v>80</v>
      </c>
      <c r="AY612" s="150" t="s">
        <v>145</v>
      </c>
    </row>
    <row r="613" spans="2:65" s="14" customFormat="1" ht="11.25">
      <c r="B613" s="156"/>
      <c r="D613" s="143" t="s">
        <v>154</v>
      </c>
      <c r="E613" s="157" t="s">
        <v>1</v>
      </c>
      <c r="F613" s="158" t="s">
        <v>157</v>
      </c>
      <c r="H613" s="159">
        <v>10</v>
      </c>
      <c r="I613" s="160"/>
      <c r="L613" s="156"/>
      <c r="M613" s="161"/>
      <c r="T613" s="162"/>
      <c r="AT613" s="157" t="s">
        <v>154</v>
      </c>
      <c r="AU613" s="157" t="s">
        <v>89</v>
      </c>
      <c r="AV613" s="14" t="s">
        <v>152</v>
      </c>
      <c r="AW613" s="14" t="s">
        <v>36</v>
      </c>
      <c r="AX613" s="14" t="s">
        <v>85</v>
      </c>
      <c r="AY613" s="157" t="s">
        <v>145</v>
      </c>
    </row>
    <row r="614" spans="2:65" s="1" customFormat="1" ht="24.2" customHeight="1">
      <c r="B614" s="128"/>
      <c r="C614" s="129" t="s">
        <v>910</v>
      </c>
      <c r="D614" s="129" t="s">
        <v>147</v>
      </c>
      <c r="E614" s="130" t="s">
        <v>911</v>
      </c>
      <c r="F614" s="131" t="s">
        <v>912</v>
      </c>
      <c r="G614" s="132" t="s">
        <v>150</v>
      </c>
      <c r="H614" s="133">
        <v>10</v>
      </c>
      <c r="I614" s="134"/>
      <c r="J614" s="135">
        <f>ROUND(I614*H614,2)</f>
        <v>0</v>
      </c>
      <c r="K614" s="131" t="s">
        <v>151</v>
      </c>
      <c r="L614" s="32"/>
      <c r="M614" s="136" t="s">
        <v>1</v>
      </c>
      <c r="N614" s="137" t="s">
        <v>45</v>
      </c>
      <c r="P614" s="138">
        <f>O614*H614</f>
        <v>0</v>
      </c>
      <c r="Q614" s="138">
        <v>0</v>
      </c>
      <c r="R614" s="138">
        <f>Q614*H614</f>
        <v>0</v>
      </c>
      <c r="S614" s="138">
        <v>1E-3</v>
      </c>
      <c r="T614" s="139">
        <f>S614*H614</f>
        <v>0.01</v>
      </c>
      <c r="AR614" s="140" t="s">
        <v>152</v>
      </c>
      <c r="AT614" s="140" t="s">
        <v>147</v>
      </c>
      <c r="AU614" s="140" t="s">
        <v>89</v>
      </c>
      <c r="AY614" s="17" t="s">
        <v>145</v>
      </c>
      <c r="BE614" s="141">
        <f>IF(N614="základní",J614,0)</f>
        <v>0</v>
      </c>
      <c r="BF614" s="141">
        <f>IF(N614="snížená",J614,0)</f>
        <v>0</v>
      </c>
      <c r="BG614" s="141">
        <f>IF(N614="zákl. přenesená",J614,0)</f>
        <v>0</v>
      </c>
      <c r="BH614" s="141">
        <f>IF(N614="sníž. přenesená",J614,0)</f>
        <v>0</v>
      </c>
      <c r="BI614" s="141">
        <f>IF(N614="nulová",J614,0)</f>
        <v>0</v>
      </c>
      <c r="BJ614" s="17" t="s">
        <v>85</v>
      </c>
      <c r="BK614" s="141">
        <f>ROUND(I614*H614,2)</f>
        <v>0</v>
      </c>
      <c r="BL614" s="17" t="s">
        <v>152</v>
      </c>
      <c r="BM614" s="140" t="s">
        <v>913</v>
      </c>
    </row>
    <row r="615" spans="2:65" s="12" customFormat="1" ht="11.25">
      <c r="B615" s="142"/>
      <c r="D615" s="143" t="s">
        <v>154</v>
      </c>
      <c r="E615" s="144" t="s">
        <v>1</v>
      </c>
      <c r="F615" s="145" t="s">
        <v>291</v>
      </c>
      <c r="H615" s="144" t="s">
        <v>1</v>
      </c>
      <c r="I615" s="146"/>
      <c r="L615" s="142"/>
      <c r="M615" s="147"/>
      <c r="T615" s="148"/>
      <c r="AT615" s="144" t="s">
        <v>154</v>
      </c>
      <c r="AU615" s="144" t="s">
        <v>89</v>
      </c>
      <c r="AV615" s="12" t="s">
        <v>85</v>
      </c>
      <c r="AW615" s="12" t="s">
        <v>36</v>
      </c>
      <c r="AX615" s="12" t="s">
        <v>80</v>
      </c>
      <c r="AY615" s="144" t="s">
        <v>145</v>
      </c>
    </row>
    <row r="616" spans="2:65" s="13" customFormat="1" ht="11.25">
      <c r="B616" s="149"/>
      <c r="D616" s="143" t="s">
        <v>154</v>
      </c>
      <c r="E616" s="150" t="s">
        <v>1</v>
      </c>
      <c r="F616" s="151" t="s">
        <v>202</v>
      </c>
      <c r="H616" s="152">
        <v>10</v>
      </c>
      <c r="I616" s="153"/>
      <c r="L616" s="149"/>
      <c r="M616" s="154"/>
      <c r="T616" s="155"/>
      <c r="AT616" s="150" t="s">
        <v>154</v>
      </c>
      <c r="AU616" s="150" t="s">
        <v>89</v>
      </c>
      <c r="AV616" s="13" t="s">
        <v>89</v>
      </c>
      <c r="AW616" s="13" t="s">
        <v>36</v>
      </c>
      <c r="AX616" s="13" t="s">
        <v>80</v>
      </c>
      <c r="AY616" s="150" t="s">
        <v>145</v>
      </c>
    </row>
    <row r="617" spans="2:65" s="14" customFormat="1" ht="11.25">
      <c r="B617" s="156"/>
      <c r="D617" s="143" t="s">
        <v>154</v>
      </c>
      <c r="E617" s="157" t="s">
        <v>1</v>
      </c>
      <c r="F617" s="158" t="s">
        <v>157</v>
      </c>
      <c r="H617" s="159">
        <v>10</v>
      </c>
      <c r="I617" s="160"/>
      <c r="L617" s="156"/>
      <c r="M617" s="161"/>
      <c r="T617" s="162"/>
      <c r="AT617" s="157" t="s">
        <v>154</v>
      </c>
      <c r="AU617" s="157" t="s">
        <v>89</v>
      </c>
      <c r="AV617" s="14" t="s">
        <v>152</v>
      </c>
      <c r="AW617" s="14" t="s">
        <v>36</v>
      </c>
      <c r="AX617" s="14" t="s">
        <v>85</v>
      </c>
      <c r="AY617" s="157" t="s">
        <v>145</v>
      </c>
    </row>
    <row r="618" spans="2:65" s="1" customFormat="1" ht="24.2" customHeight="1">
      <c r="B618" s="128"/>
      <c r="C618" s="129" t="s">
        <v>914</v>
      </c>
      <c r="D618" s="129" t="s">
        <v>147</v>
      </c>
      <c r="E618" s="130" t="s">
        <v>915</v>
      </c>
      <c r="F618" s="131" t="s">
        <v>916</v>
      </c>
      <c r="G618" s="132" t="s">
        <v>199</v>
      </c>
      <c r="H618" s="133">
        <v>5.4</v>
      </c>
      <c r="I618" s="134"/>
      <c r="J618" s="135">
        <f>ROUND(I618*H618,2)</f>
        <v>0</v>
      </c>
      <c r="K618" s="131" t="s">
        <v>1</v>
      </c>
      <c r="L618" s="32"/>
      <c r="M618" s="136" t="s">
        <v>1</v>
      </c>
      <c r="N618" s="137" t="s">
        <v>45</v>
      </c>
      <c r="P618" s="138">
        <f>O618*H618</f>
        <v>0</v>
      </c>
      <c r="Q618" s="138">
        <v>0</v>
      </c>
      <c r="R618" s="138">
        <f>Q618*H618</f>
        <v>0</v>
      </c>
      <c r="S618" s="138">
        <v>0</v>
      </c>
      <c r="T618" s="139">
        <f>S618*H618</f>
        <v>0</v>
      </c>
      <c r="AR618" s="140" t="s">
        <v>152</v>
      </c>
      <c r="AT618" s="140" t="s">
        <v>147</v>
      </c>
      <c r="AU618" s="140" t="s">
        <v>89</v>
      </c>
      <c r="AY618" s="17" t="s">
        <v>145</v>
      </c>
      <c r="BE618" s="141">
        <f>IF(N618="základní",J618,0)</f>
        <v>0</v>
      </c>
      <c r="BF618" s="141">
        <f>IF(N618="snížená",J618,0)</f>
        <v>0</v>
      </c>
      <c r="BG618" s="141">
        <f>IF(N618="zákl. přenesená",J618,0)</f>
        <v>0</v>
      </c>
      <c r="BH618" s="141">
        <f>IF(N618="sníž. přenesená",J618,0)</f>
        <v>0</v>
      </c>
      <c r="BI618" s="141">
        <f>IF(N618="nulová",J618,0)</f>
        <v>0</v>
      </c>
      <c r="BJ618" s="17" t="s">
        <v>85</v>
      </c>
      <c r="BK618" s="141">
        <f>ROUND(I618*H618,2)</f>
        <v>0</v>
      </c>
      <c r="BL618" s="17" t="s">
        <v>152</v>
      </c>
      <c r="BM618" s="140" t="s">
        <v>917</v>
      </c>
    </row>
    <row r="619" spans="2:65" s="12" customFormat="1" ht="11.25">
      <c r="B619" s="142"/>
      <c r="D619" s="143" t="s">
        <v>154</v>
      </c>
      <c r="E619" s="144" t="s">
        <v>1</v>
      </c>
      <c r="F619" s="145" t="s">
        <v>918</v>
      </c>
      <c r="H619" s="144" t="s">
        <v>1</v>
      </c>
      <c r="I619" s="146"/>
      <c r="L619" s="142"/>
      <c r="M619" s="147"/>
      <c r="T619" s="148"/>
      <c r="AT619" s="144" t="s">
        <v>154</v>
      </c>
      <c r="AU619" s="144" t="s">
        <v>89</v>
      </c>
      <c r="AV619" s="12" t="s">
        <v>85</v>
      </c>
      <c r="AW619" s="12" t="s">
        <v>36</v>
      </c>
      <c r="AX619" s="12" t="s">
        <v>80</v>
      </c>
      <c r="AY619" s="144" t="s">
        <v>145</v>
      </c>
    </row>
    <row r="620" spans="2:65" s="12" customFormat="1" ht="11.25">
      <c r="B620" s="142"/>
      <c r="D620" s="143" t="s">
        <v>154</v>
      </c>
      <c r="E620" s="144" t="s">
        <v>1</v>
      </c>
      <c r="F620" s="145" t="s">
        <v>919</v>
      </c>
      <c r="H620" s="144" t="s">
        <v>1</v>
      </c>
      <c r="I620" s="146"/>
      <c r="L620" s="142"/>
      <c r="M620" s="147"/>
      <c r="T620" s="148"/>
      <c r="AT620" s="144" t="s">
        <v>154</v>
      </c>
      <c r="AU620" s="144" t="s">
        <v>89</v>
      </c>
      <c r="AV620" s="12" t="s">
        <v>85</v>
      </c>
      <c r="AW620" s="12" t="s">
        <v>36</v>
      </c>
      <c r="AX620" s="12" t="s">
        <v>80</v>
      </c>
      <c r="AY620" s="144" t="s">
        <v>145</v>
      </c>
    </row>
    <row r="621" spans="2:65" s="13" customFormat="1" ht="11.25">
      <c r="B621" s="149"/>
      <c r="D621" s="143" t="s">
        <v>154</v>
      </c>
      <c r="E621" s="150" t="s">
        <v>1</v>
      </c>
      <c r="F621" s="151" t="s">
        <v>920</v>
      </c>
      <c r="H621" s="152">
        <v>3.3</v>
      </c>
      <c r="I621" s="153"/>
      <c r="L621" s="149"/>
      <c r="M621" s="154"/>
      <c r="T621" s="155"/>
      <c r="AT621" s="150" t="s">
        <v>154</v>
      </c>
      <c r="AU621" s="150" t="s">
        <v>89</v>
      </c>
      <c r="AV621" s="13" t="s">
        <v>89</v>
      </c>
      <c r="AW621" s="13" t="s">
        <v>36</v>
      </c>
      <c r="AX621" s="13" t="s">
        <v>80</v>
      </c>
      <c r="AY621" s="150" t="s">
        <v>145</v>
      </c>
    </row>
    <row r="622" spans="2:65" s="13" customFormat="1" ht="11.25">
      <c r="B622" s="149"/>
      <c r="D622" s="143" t="s">
        <v>154</v>
      </c>
      <c r="E622" s="150" t="s">
        <v>1</v>
      </c>
      <c r="F622" s="151" t="s">
        <v>921</v>
      </c>
      <c r="H622" s="152">
        <v>2.1</v>
      </c>
      <c r="I622" s="153"/>
      <c r="L622" s="149"/>
      <c r="M622" s="154"/>
      <c r="T622" s="155"/>
      <c r="AT622" s="150" t="s">
        <v>154</v>
      </c>
      <c r="AU622" s="150" t="s">
        <v>89</v>
      </c>
      <c r="AV622" s="13" t="s">
        <v>89</v>
      </c>
      <c r="AW622" s="13" t="s">
        <v>36</v>
      </c>
      <c r="AX622" s="13" t="s">
        <v>80</v>
      </c>
      <c r="AY622" s="150" t="s">
        <v>145</v>
      </c>
    </row>
    <row r="623" spans="2:65" s="14" customFormat="1" ht="11.25">
      <c r="B623" s="156"/>
      <c r="D623" s="143" t="s">
        <v>154</v>
      </c>
      <c r="E623" s="157" t="s">
        <v>1</v>
      </c>
      <c r="F623" s="158" t="s">
        <v>157</v>
      </c>
      <c r="H623" s="159">
        <v>5.4</v>
      </c>
      <c r="I623" s="160"/>
      <c r="L623" s="156"/>
      <c r="M623" s="161"/>
      <c r="T623" s="162"/>
      <c r="AT623" s="157" t="s">
        <v>154</v>
      </c>
      <c r="AU623" s="157" t="s">
        <v>89</v>
      </c>
      <c r="AV623" s="14" t="s">
        <v>152</v>
      </c>
      <c r="AW623" s="14" t="s">
        <v>36</v>
      </c>
      <c r="AX623" s="14" t="s">
        <v>85</v>
      </c>
      <c r="AY623" s="157" t="s">
        <v>145</v>
      </c>
    </row>
    <row r="624" spans="2:65" s="1" customFormat="1" ht="24.2" customHeight="1">
      <c r="B624" s="128"/>
      <c r="C624" s="129" t="s">
        <v>922</v>
      </c>
      <c r="D624" s="129" t="s">
        <v>147</v>
      </c>
      <c r="E624" s="130" t="s">
        <v>923</v>
      </c>
      <c r="F624" s="131" t="s">
        <v>924</v>
      </c>
      <c r="G624" s="132" t="s">
        <v>199</v>
      </c>
      <c r="H624" s="133">
        <v>0.6</v>
      </c>
      <c r="I624" s="134"/>
      <c r="J624" s="135">
        <f>ROUND(I624*H624,2)</f>
        <v>0</v>
      </c>
      <c r="K624" s="131" t="s">
        <v>151</v>
      </c>
      <c r="L624" s="32"/>
      <c r="M624" s="136" t="s">
        <v>1</v>
      </c>
      <c r="N624" s="137" t="s">
        <v>45</v>
      </c>
      <c r="P624" s="138">
        <f>O624*H624</f>
        <v>0</v>
      </c>
      <c r="Q624" s="138">
        <v>2.81E-3</v>
      </c>
      <c r="R624" s="138">
        <f>Q624*H624</f>
        <v>1.686E-3</v>
      </c>
      <c r="S624" s="138">
        <v>6.9000000000000006E-2</v>
      </c>
      <c r="T624" s="139">
        <f>S624*H624</f>
        <v>4.1399999999999999E-2</v>
      </c>
      <c r="AR624" s="140" t="s">
        <v>152</v>
      </c>
      <c r="AT624" s="140" t="s">
        <v>147</v>
      </c>
      <c r="AU624" s="140" t="s">
        <v>89</v>
      </c>
      <c r="AY624" s="17" t="s">
        <v>145</v>
      </c>
      <c r="BE624" s="141">
        <f>IF(N624="základní",J624,0)</f>
        <v>0</v>
      </c>
      <c r="BF624" s="141">
        <f>IF(N624="snížená",J624,0)</f>
        <v>0</v>
      </c>
      <c r="BG624" s="141">
        <f>IF(N624="zákl. přenesená",J624,0)</f>
        <v>0</v>
      </c>
      <c r="BH624" s="141">
        <f>IF(N624="sníž. přenesená",J624,0)</f>
        <v>0</v>
      </c>
      <c r="BI624" s="141">
        <f>IF(N624="nulová",J624,0)</f>
        <v>0</v>
      </c>
      <c r="BJ624" s="17" t="s">
        <v>85</v>
      </c>
      <c r="BK624" s="141">
        <f>ROUND(I624*H624,2)</f>
        <v>0</v>
      </c>
      <c r="BL624" s="17" t="s">
        <v>152</v>
      </c>
      <c r="BM624" s="140" t="s">
        <v>925</v>
      </c>
    </row>
    <row r="625" spans="2:65" s="12" customFormat="1" ht="11.25">
      <c r="B625" s="142"/>
      <c r="D625" s="143" t="s">
        <v>154</v>
      </c>
      <c r="E625" s="144" t="s">
        <v>1</v>
      </c>
      <c r="F625" s="145" t="s">
        <v>926</v>
      </c>
      <c r="H625" s="144" t="s">
        <v>1</v>
      </c>
      <c r="I625" s="146"/>
      <c r="L625" s="142"/>
      <c r="M625" s="147"/>
      <c r="T625" s="148"/>
      <c r="AT625" s="144" t="s">
        <v>154</v>
      </c>
      <c r="AU625" s="144" t="s">
        <v>89</v>
      </c>
      <c r="AV625" s="12" t="s">
        <v>85</v>
      </c>
      <c r="AW625" s="12" t="s">
        <v>36</v>
      </c>
      <c r="AX625" s="12" t="s">
        <v>80</v>
      </c>
      <c r="AY625" s="144" t="s">
        <v>145</v>
      </c>
    </row>
    <row r="626" spans="2:65" s="12" customFormat="1" ht="11.25">
      <c r="B626" s="142"/>
      <c r="D626" s="143" t="s">
        <v>154</v>
      </c>
      <c r="E626" s="144" t="s">
        <v>1</v>
      </c>
      <c r="F626" s="145" t="s">
        <v>927</v>
      </c>
      <c r="H626" s="144" t="s">
        <v>1</v>
      </c>
      <c r="I626" s="146"/>
      <c r="L626" s="142"/>
      <c r="M626" s="147"/>
      <c r="T626" s="148"/>
      <c r="AT626" s="144" t="s">
        <v>154</v>
      </c>
      <c r="AU626" s="144" t="s">
        <v>89</v>
      </c>
      <c r="AV626" s="12" t="s">
        <v>85</v>
      </c>
      <c r="AW626" s="12" t="s">
        <v>36</v>
      </c>
      <c r="AX626" s="12" t="s">
        <v>80</v>
      </c>
      <c r="AY626" s="144" t="s">
        <v>145</v>
      </c>
    </row>
    <row r="627" spans="2:65" s="13" customFormat="1" ht="11.25">
      <c r="B627" s="149"/>
      <c r="D627" s="143" t="s">
        <v>154</v>
      </c>
      <c r="E627" s="150" t="s">
        <v>1</v>
      </c>
      <c r="F627" s="151" t="s">
        <v>928</v>
      </c>
      <c r="H627" s="152">
        <v>0.6</v>
      </c>
      <c r="I627" s="153"/>
      <c r="L627" s="149"/>
      <c r="M627" s="154"/>
      <c r="T627" s="155"/>
      <c r="AT627" s="150" t="s">
        <v>154</v>
      </c>
      <c r="AU627" s="150" t="s">
        <v>89</v>
      </c>
      <c r="AV627" s="13" t="s">
        <v>89</v>
      </c>
      <c r="AW627" s="13" t="s">
        <v>36</v>
      </c>
      <c r="AX627" s="13" t="s">
        <v>80</v>
      </c>
      <c r="AY627" s="150" t="s">
        <v>145</v>
      </c>
    </row>
    <row r="628" spans="2:65" s="14" customFormat="1" ht="11.25">
      <c r="B628" s="156"/>
      <c r="D628" s="143" t="s">
        <v>154</v>
      </c>
      <c r="E628" s="157" t="s">
        <v>1</v>
      </c>
      <c r="F628" s="158" t="s">
        <v>157</v>
      </c>
      <c r="H628" s="159">
        <v>0.6</v>
      </c>
      <c r="I628" s="160"/>
      <c r="L628" s="156"/>
      <c r="M628" s="161"/>
      <c r="T628" s="162"/>
      <c r="AT628" s="157" t="s">
        <v>154</v>
      </c>
      <c r="AU628" s="157" t="s">
        <v>89</v>
      </c>
      <c r="AV628" s="14" t="s">
        <v>152</v>
      </c>
      <c r="AW628" s="14" t="s">
        <v>36</v>
      </c>
      <c r="AX628" s="14" t="s">
        <v>85</v>
      </c>
      <c r="AY628" s="157" t="s">
        <v>145</v>
      </c>
    </row>
    <row r="629" spans="2:65" s="1" customFormat="1" ht="37.9" customHeight="1">
      <c r="B629" s="128"/>
      <c r="C629" s="129" t="s">
        <v>929</v>
      </c>
      <c r="D629" s="129" t="s">
        <v>147</v>
      </c>
      <c r="E629" s="130" t="s">
        <v>930</v>
      </c>
      <c r="F629" s="131" t="s">
        <v>931</v>
      </c>
      <c r="G629" s="132" t="s">
        <v>271</v>
      </c>
      <c r="H629" s="133">
        <v>1</v>
      </c>
      <c r="I629" s="134"/>
      <c r="J629" s="135">
        <f>ROUND(I629*H629,2)</f>
        <v>0</v>
      </c>
      <c r="K629" s="131" t="s">
        <v>1</v>
      </c>
      <c r="L629" s="32"/>
      <c r="M629" s="136" t="s">
        <v>1</v>
      </c>
      <c r="N629" s="137" t="s">
        <v>45</v>
      </c>
      <c r="P629" s="138">
        <f>O629*H629</f>
        <v>0</v>
      </c>
      <c r="Q629" s="138">
        <v>0</v>
      </c>
      <c r="R629" s="138">
        <f>Q629*H629</f>
        <v>0</v>
      </c>
      <c r="S629" s="138">
        <v>0</v>
      </c>
      <c r="T629" s="139">
        <f>S629*H629</f>
        <v>0</v>
      </c>
      <c r="AR629" s="140" t="s">
        <v>152</v>
      </c>
      <c r="AT629" s="140" t="s">
        <v>147</v>
      </c>
      <c r="AU629" s="140" t="s">
        <v>89</v>
      </c>
      <c r="AY629" s="17" t="s">
        <v>145</v>
      </c>
      <c r="BE629" s="141">
        <f>IF(N629="základní",J629,0)</f>
        <v>0</v>
      </c>
      <c r="BF629" s="141">
        <f>IF(N629="snížená",J629,0)</f>
        <v>0</v>
      </c>
      <c r="BG629" s="141">
        <f>IF(N629="zákl. přenesená",J629,0)</f>
        <v>0</v>
      </c>
      <c r="BH629" s="141">
        <f>IF(N629="sníž. přenesená",J629,0)</f>
        <v>0</v>
      </c>
      <c r="BI629" s="141">
        <f>IF(N629="nulová",J629,0)</f>
        <v>0</v>
      </c>
      <c r="BJ629" s="17" t="s">
        <v>85</v>
      </c>
      <c r="BK629" s="141">
        <f>ROUND(I629*H629,2)</f>
        <v>0</v>
      </c>
      <c r="BL629" s="17" t="s">
        <v>152</v>
      </c>
      <c r="BM629" s="140" t="s">
        <v>932</v>
      </c>
    </row>
    <row r="630" spans="2:65" s="1" customFormat="1" ht="37.9" customHeight="1">
      <c r="B630" s="128"/>
      <c r="C630" s="129" t="s">
        <v>933</v>
      </c>
      <c r="D630" s="129" t="s">
        <v>147</v>
      </c>
      <c r="E630" s="130" t="s">
        <v>934</v>
      </c>
      <c r="F630" s="131" t="s">
        <v>935</v>
      </c>
      <c r="G630" s="132" t="s">
        <v>183</v>
      </c>
      <c r="H630" s="133">
        <v>1.2</v>
      </c>
      <c r="I630" s="134"/>
      <c r="J630" s="135">
        <f>ROUND(I630*H630,2)</f>
        <v>0</v>
      </c>
      <c r="K630" s="131" t="s">
        <v>151</v>
      </c>
      <c r="L630" s="32"/>
      <c r="M630" s="136" t="s">
        <v>1</v>
      </c>
      <c r="N630" s="137" t="s">
        <v>45</v>
      </c>
      <c r="P630" s="138">
        <f>O630*H630</f>
        <v>0</v>
      </c>
      <c r="Q630" s="138">
        <v>0</v>
      </c>
      <c r="R630" s="138">
        <f>Q630*H630</f>
        <v>0</v>
      </c>
      <c r="S630" s="138">
        <v>0.05</v>
      </c>
      <c r="T630" s="139">
        <f>S630*H630</f>
        <v>0.06</v>
      </c>
      <c r="AR630" s="140" t="s">
        <v>152</v>
      </c>
      <c r="AT630" s="140" t="s">
        <v>147</v>
      </c>
      <c r="AU630" s="140" t="s">
        <v>89</v>
      </c>
      <c r="AY630" s="17" t="s">
        <v>145</v>
      </c>
      <c r="BE630" s="141">
        <f>IF(N630="základní",J630,0)</f>
        <v>0</v>
      </c>
      <c r="BF630" s="141">
        <f>IF(N630="snížená",J630,0)</f>
        <v>0</v>
      </c>
      <c r="BG630" s="141">
        <f>IF(N630="zákl. přenesená",J630,0)</f>
        <v>0</v>
      </c>
      <c r="BH630" s="141">
        <f>IF(N630="sníž. přenesená",J630,0)</f>
        <v>0</v>
      </c>
      <c r="BI630" s="141">
        <f>IF(N630="nulová",J630,0)</f>
        <v>0</v>
      </c>
      <c r="BJ630" s="17" t="s">
        <v>85</v>
      </c>
      <c r="BK630" s="141">
        <f>ROUND(I630*H630,2)</f>
        <v>0</v>
      </c>
      <c r="BL630" s="17" t="s">
        <v>152</v>
      </c>
      <c r="BM630" s="140" t="s">
        <v>936</v>
      </c>
    </row>
    <row r="631" spans="2:65" s="12" customFormat="1" ht="11.25">
      <c r="B631" s="142"/>
      <c r="D631" s="143" t="s">
        <v>154</v>
      </c>
      <c r="E631" s="144" t="s">
        <v>1</v>
      </c>
      <c r="F631" s="145" t="s">
        <v>937</v>
      </c>
      <c r="H631" s="144" t="s">
        <v>1</v>
      </c>
      <c r="I631" s="146"/>
      <c r="L631" s="142"/>
      <c r="M631" s="147"/>
      <c r="T631" s="148"/>
      <c r="AT631" s="144" t="s">
        <v>154</v>
      </c>
      <c r="AU631" s="144" t="s">
        <v>89</v>
      </c>
      <c r="AV631" s="12" t="s">
        <v>85</v>
      </c>
      <c r="AW631" s="12" t="s">
        <v>36</v>
      </c>
      <c r="AX631" s="12" t="s">
        <v>80</v>
      </c>
      <c r="AY631" s="144" t="s">
        <v>145</v>
      </c>
    </row>
    <row r="632" spans="2:65" s="13" customFormat="1" ht="11.25">
      <c r="B632" s="149"/>
      <c r="D632" s="143" t="s">
        <v>154</v>
      </c>
      <c r="E632" s="150" t="s">
        <v>1</v>
      </c>
      <c r="F632" s="151" t="s">
        <v>938</v>
      </c>
      <c r="H632" s="152">
        <v>1.2</v>
      </c>
      <c r="I632" s="153"/>
      <c r="L632" s="149"/>
      <c r="M632" s="154"/>
      <c r="T632" s="155"/>
      <c r="AT632" s="150" t="s">
        <v>154</v>
      </c>
      <c r="AU632" s="150" t="s">
        <v>89</v>
      </c>
      <c r="AV632" s="13" t="s">
        <v>89</v>
      </c>
      <c r="AW632" s="13" t="s">
        <v>36</v>
      </c>
      <c r="AX632" s="13" t="s">
        <v>80</v>
      </c>
      <c r="AY632" s="150" t="s">
        <v>145</v>
      </c>
    </row>
    <row r="633" spans="2:65" s="14" customFormat="1" ht="11.25">
      <c r="B633" s="156"/>
      <c r="D633" s="143" t="s">
        <v>154</v>
      </c>
      <c r="E633" s="157" t="s">
        <v>1</v>
      </c>
      <c r="F633" s="158" t="s">
        <v>157</v>
      </c>
      <c r="H633" s="159">
        <v>1.2</v>
      </c>
      <c r="I633" s="160"/>
      <c r="L633" s="156"/>
      <c r="M633" s="161"/>
      <c r="T633" s="162"/>
      <c r="AT633" s="157" t="s">
        <v>154</v>
      </c>
      <c r="AU633" s="157" t="s">
        <v>89</v>
      </c>
      <c r="AV633" s="14" t="s">
        <v>152</v>
      </c>
      <c r="AW633" s="14" t="s">
        <v>36</v>
      </c>
      <c r="AX633" s="14" t="s">
        <v>85</v>
      </c>
      <c r="AY633" s="157" t="s">
        <v>145</v>
      </c>
    </row>
    <row r="634" spans="2:65" s="1" customFormat="1" ht="37.9" customHeight="1">
      <c r="B634" s="128"/>
      <c r="C634" s="129" t="s">
        <v>939</v>
      </c>
      <c r="D634" s="129" t="s">
        <v>147</v>
      </c>
      <c r="E634" s="130" t="s">
        <v>940</v>
      </c>
      <c r="F634" s="131" t="s">
        <v>941</v>
      </c>
      <c r="G634" s="132" t="s">
        <v>183</v>
      </c>
      <c r="H634" s="133">
        <v>9.0459999999999994</v>
      </c>
      <c r="I634" s="134"/>
      <c r="J634" s="135">
        <f>ROUND(I634*H634,2)</f>
        <v>0</v>
      </c>
      <c r="K634" s="131" t="s">
        <v>151</v>
      </c>
      <c r="L634" s="32"/>
      <c r="M634" s="136" t="s">
        <v>1</v>
      </c>
      <c r="N634" s="137" t="s">
        <v>45</v>
      </c>
      <c r="P634" s="138">
        <f>O634*H634</f>
        <v>0</v>
      </c>
      <c r="Q634" s="138">
        <v>0</v>
      </c>
      <c r="R634" s="138">
        <f>Q634*H634</f>
        <v>0</v>
      </c>
      <c r="S634" s="138">
        <v>4.5999999999999999E-2</v>
      </c>
      <c r="T634" s="139">
        <f>S634*H634</f>
        <v>0.41611599999999999</v>
      </c>
      <c r="AR634" s="140" t="s">
        <v>152</v>
      </c>
      <c r="AT634" s="140" t="s">
        <v>147</v>
      </c>
      <c r="AU634" s="140" t="s">
        <v>89</v>
      </c>
      <c r="AY634" s="17" t="s">
        <v>145</v>
      </c>
      <c r="BE634" s="141">
        <f>IF(N634="základní",J634,0)</f>
        <v>0</v>
      </c>
      <c r="BF634" s="141">
        <f>IF(N634="snížená",J634,0)</f>
        <v>0</v>
      </c>
      <c r="BG634" s="141">
        <f>IF(N634="zákl. přenesená",J634,0)</f>
        <v>0</v>
      </c>
      <c r="BH634" s="141">
        <f>IF(N634="sníž. přenesená",J634,0)</f>
        <v>0</v>
      </c>
      <c r="BI634" s="141">
        <f>IF(N634="nulová",J634,0)</f>
        <v>0</v>
      </c>
      <c r="BJ634" s="17" t="s">
        <v>85</v>
      </c>
      <c r="BK634" s="141">
        <f>ROUND(I634*H634,2)</f>
        <v>0</v>
      </c>
      <c r="BL634" s="17" t="s">
        <v>152</v>
      </c>
      <c r="BM634" s="140" t="s">
        <v>942</v>
      </c>
    </row>
    <row r="635" spans="2:65" s="12" customFormat="1" ht="11.25">
      <c r="B635" s="142"/>
      <c r="D635" s="143" t="s">
        <v>154</v>
      </c>
      <c r="E635" s="144" t="s">
        <v>1</v>
      </c>
      <c r="F635" s="145" t="s">
        <v>943</v>
      </c>
      <c r="H635" s="144" t="s">
        <v>1</v>
      </c>
      <c r="I635" s="146"/>
      <c r="L635" s="142"/>
      <c r="M635" s="147"/>
      <c r="T635" s="148"/>
      <c r="AT635" s="144" t="s">
        <v>154</v>
      </c>
      <c r="AU635" s="144" t="s">
        <v>89</v>
      </c>
      <c r="AV635" s="12" t="s">
        <v>85</v>
      </c>
      <c r="AW635" s="12" t="s">
        <v>36</v>
      </c>
      <c r="AX635" s="12" t="s">
        <v>80</v>
      </c>
      <c r="AY635" s="144" t="s">
        <v>145</v>
      </c>
    </row>
    <row r="636" spans="2:65" s="13" customFormat="1" ht="11.25">
      <c r="B636" s="149"/>
      <c r="D636" s="143" t="s">
        <v>154</v>
      </c>
      <c r="E636" s="150" t="s">
        <v>1</v>
      </c>
      <c r="F636" s="151" t="s">
        <v>944</v>
      </c>
      <c r="H636" s="152">
        <v>10.119999999999999</v>
      </c>
      <c r="I636" s="153"/>
      <c r="L636" s="149"/>
      <c r="M636" s="154"/>
      <c r="T636" s="155"/>
      <c r="AT636" s="150" t="s">
        <v>154</v>
      </c>
      <c r="AU636" s="150" t="s">
        <v>89</v>
      </c>
      <c r="AV636" s="13" t="s">
        <v>89</v>
      </c>
      <c r="AW636" s="13" t="s">
        <v>36</v>
      </c>
      <c r="AX636" s="13" t="s">
        <v>80</v>
      </c>
      <c r="AY636" s="150" t="s">
        <v>145</v>
      </c>
    </row>
    <row r="637" spans="2:65" s="13" customFormat="1" ht="11.25">
      <c r="B637" s="149"/>
      <c r="D637" s="143" t="s">
        <v>154</v>
      </c>
      <c r="E637" s="150" t="s">
        <v>1</v>
      </c>
      <c r="F637" s="151" t="s">
        <v>945</v>
      </c>
      <c r="H637" s="152">
        <v>-1.89</v>
      </c>
      <c r="I637" s="153"/>
      <c r="L637" s="149"/>
      <c r="M637" s="154"/>
      <c r="T637" s="155"/>
      <c r="AT637" s="150" t="s">
        <v>154</v>
      </c>
      <c r="AU637" s="150" t="s">
        <v>89</v>
      </c>
      <c r="AV637" s="13" t="s">
        <v>89</v>
      </c>
      <c r="AW637" s="13" t="s">
        <v>36</v>
      </c>
      <c r="AX637" s="13" t="s">
        <v>80</v>
      </c>
      <c r="AY637" s="150" t="s">
        <v>145</v>
      </c>
    </row>
    <row r="638" spans="2:65" s="13" customFormat="1" ht="11.25">
      <c r="B638" s="149"/>
      <c r="D638" s="143" t="s">
        <v>154</v>
      </c>
      <c r="E638" s="150" t="s">
        <v>1</v>
      </c>
      <c r="F638" s="151" t="s">
        <v>946</v>
      </c>
      <c r="H638" s="152">
        <v>0.81599999999999995</v>
      </c>
      <c r="I638" s="153"/>
      <c r="L638" s="149"/>
      <c r="M638" s="154"/>
      <c r="T638" s="155"/>
      <c r="AT638" s="150" t="s">
        <v>154</v>
      </c>
      <c r="AU638" s="150" t="s">
        <v>89</v>
      </c>
      <c r="AV638" s="13" t="s">
        <v>89</v>
      </c>
      <c r="AW638" s="13" t="s">
        <v>36</v>
      </c>
      <c r="AX638" s="13" t="s">
        <v>80</v>
      </c>
      <c r="AY638" s="150" t="s">
        <v>145</v>
      </c>
    </row>
    <row r="639" spans="2:65" s="14" customFormat="1" ht="11.25">
      <c r="B639" s="156"/>
      <c r="D639" s="143" t="s">
        <v>154</v>
      </c>
      <c r="E639" s="157" t="s">
        <v>1</v>
      </c>
      <c r="F639" s="158" t="s">
        <v>157</v>
      </c>
      <c r="H639" s="159">
        <v>9.0459999999999994</v>
      </c>
      <c r="I639" s="160"/>
      <c r="L639" s="156"/>
      <c r="M639" s="161"/>
      <c r="T639" s="162"/>
      <c r="AT639" s="157" t="s">
        <v>154</v>
      </c>
      <c r="AU639" s="157" t="s">
        <v>89</v>
      </c>
      <c r="AV639" s="14" t="s">
        <v>152</v>
      </c>
      <c r="AW639" s="14" t="s">
        <v>36</v>
      </c>
      <c r="AX639" s="14" t="s">
        <v>85</v>
      </c>
      <c r="AY639" s="157" t="s">
        <v>145</v>
      </c>
    </row>
    <row r="640" spans="2:65" s="1" customFormat="1" ht="37.9" customHeight="1">
      <c r="B640" s="128"/>
      <c r="C640" s="129" t="s">
        <v>947</v>
      </c>
      <c r="D640" s="129" t="s">
        <v>147</v>
      </c>
      <c r="E640" s="130" t="s">
        <v>948</v>
      </c>
      <c r="F640" s="131" t="s">
        <v>949</v>
      </c>
      <c r="G640" s="132" t="s">
        <v>183</v>
      </c>
      <c r="H640" s="133">
        <v>20</v>
      </c>
      <c r="I640" s="134"/>
      <c r="J640" s="135">
        <f>ROUND(I640*H640,2)</f>
        <v>0</v>
      </c>
      <c r="K640" s="131" t="s">
        <v>151</v>
      </c>
      <c r="L640" s="32"/>
      <c r="M640" s="136" t="s">
        <v>1</v>
      </c>
      <c r="N640" s="137" t="s">
        <v>45</v>
      </c>
      <c r="P640" s="138">
        <f>O640*H640</f>
        <v>0</v>
      </c>
      <c r="Q640" s="138">
        <v>0</v>
      </c>
      <c r="R640" s="138">
        <f>Q640*H640</f>
        <v>0</v>
      </c>
      <c r="S640" s="138">
        <v>2.9000000000000001E-2</v>
      </c>
      <c r="T640" s="139">
        <f>S640*H640</f>
        <v>0.58000000000000007</v>
      </c>
      <c r="AR640" s="140" t="s">
        <v>152</v>
      </c>
      <c r="AT640" s="140" t="s">
        <v>147</v>
      </c>
      <c r="AU640" s="140" t="s">
        <v>89</v>
      </c>
      <c r="AY640" s="17" t="s">
        <v>145</v>
      </c>
      <c r="BE640" s="141">
        <f>IF(N640="základní",J640,0)</f>
        <v>0</v>
      </c>
      <c r="BF640" s="141">
        <f>IF(N640="snížená",J640,0)</f>
        <v>0</v>
      </c>
      <c r="BG640" s="141">
        <f>IF(N640="zákl. přenesená",J640,0)</f>
        <v>0</v>
      </c>
      <c r="BH640" s="141">
        <f>IF(N640="sníž. přenesená",J640,0)</f>
        <v>0</v>
      </c>
      <c r="BI640" s="141">
        <f>IF(N640="nulová",J640,0)</f>
        <v>0</v>
      </c>
      <c r="BJ640" s="17" t="s">
        <v>85</v>
      </c>
      <c r="BK640" s="141">
        <f>ROUND(I640*H640,2)</f>
        <v>0</v>
      </c>
      <c r="BL640" s="17" t="s">
        <v>152</v>
      </c>
      <c r="BM640" s="140" t="s">
        <v>950</v>
      </c>
    </row>
    <row r="641" spans="2:65" s="12" customFormat="1" ht="11.25">
      <c r="B641" s="142"/>
      <c r="D641" s="143" t="s">
        <v>154</v>
      </c>
      <c r="E641" s="144" t="s">
        <v>1</v>
      </c>
      <c r="F641" s="145" t="s">
        <v>528</v>
      </c>
      <c r="H641" s="144" t="s">
        <v>1</v>
      </c>
      <c r="I641" s="146"/>
      <c r="L641" s="142"/>
      <c r="M641" s="147"/>
      <c r="T641" s="148"/>
      <c r="AT641" s="144" t="s">
        <v>154</v>
      </c>
      <c r="AU641" s="144" t="s">
        <v>89</v>
      </c>
      <c r="AV641" s="12" t="s">
        <v>85</v>
      </c>
      <c r="AW641" s="12" t="s">
        <v>36</v>
      </c>
      <c r="AX641" s="12" t="s">
        <v>80</v>
      </c>
      <c r="AY641" s="144" t="s">
        <v>145</v>
      </c>
    </row>
    <row r="642" spans="2:65" s="13" customFormat="1" ht="11.25">
      <c r="B642" s="149"/>
      <c r="D642" s="143" t="s">
        <v>154</v>
      </c>
      <c r="E642" s="150" t="s">
        <v>1</v>
      </c>
      <c r="F642" s="151" t="s">
        <v>263</v>
      </c>
      <c r="H642" s="152">
        <v>20</v>
      </c>
      <c r="I642" s="153"/>
      <c r="L642" s="149"/>
      <c r="M642" s="154"/>
      <c r="T642" s="155"/>
      <c r="AT642" s="150" t="s">
        <v>154</v>
      </c>
      <c r="AU642" s="150" t="s">
        <v>89</v>
      </c>
      <c r="AV642" s="13" t="s">
        <v>89</v>
      </c>
      <c r="AW642" s="13" t="s">
        <v>36</v>
      </c>
      <c r="AX642" s="13" t="s">
        <v>80</v>
      </c>
      <c r="AY642" s="150" t="s">
        <v>145</v>
      </c>
    </row>
    <row r="643" spans="2:65" s="14" customFormat="1" ht="11.25">
      <c r="B643" s="156"/>
      <c r="D643" s="143" t="s">
        <v>154</v>
      </c>
      <c r="E643" s="157" t="s">
        <v>1</v>
      </c>
      <c r="F643" s="158" t="s">
        <v>157</v>
      </c>
      <c r="H643" s="159">
        <v>20</v>
      </c>
      <c r="I643" s="160"/>
      <c r="L643" s="156"/>
      <c r="M643" s="161"/>
      <c r="T643" s="162"/>
      <c r="AT643" s="157" t="s">
        <v>154</v>
      </c>
      <c r="AU643" s="157" t="s">
        <v>89</v>
      </c>
      <c r="AV643" s="14" t="s">
        <v>152</v>
      </c>
      <c r="AW643" s="14" t="s">
        <v>36</v>
      </c>
      <c r="AX643" s="14" t="s">
        <v>85</v>
      </c>
      <c r="AY643" s="157" t="s">
        <v>145</v>
      </c>
    </row>
    <row r="644" spans="2:65" s="1" customFormat="1" ht="21.75" customHeight="1">
      <c r="B644" s="128"/>
      <c r="C644" s="129" t="s">
        <v>951</v>
      </c>
      <c r="D644" s="129" t="s">
        <v>147</v>
      </c>
      <c r="E644" s="130" t="s">
        <v>952</v>
      </c>
      <c r="F644" s="131" t="s">
        <v>953</v>
      </c>
      <c r="G644" s="132" t="s">
        <v>183</v>
      </c>
      <c r="H644" s="133">
        <v>9.0459999999999994</v>
      </c>
      <c r="I644" s="134"/>
      <c r="J644" s="135">
        <f>ROUND(I644*H644,2)</f>
        <v>0</v>
      </c>
      <c r="K644" s="131" t="s">
        <v>151</v>
      </c>
      <c r="L644" s="32"/>
      <c r="M644" s="136" t="s">
        <v>1</v>
      </c>
      <c r="N644" s="137" t="s">
        <v>45</v>
      </c>
      <c r="P644" s="138">
        <f>O644*H644</f>
        <v>0</v>
      </c>
      <c r="Q644" s="138">
        <v>0</v>
      </c>
      <c r="R644" s="138">
        <f>Q644*H644</f>
        <v>0</v>
      </c>
      <c r="S644" s="138">
        <v>1.4E-2</v>
      </c>
      <c r="T644" s="139">
        <f>S644*H644</f>
        <v>0.12664400000000001</v>
      </c>
      <c r="AR644" s="140" t="s">
        <v>152</v>
      </c>
      <c r="AT644" s="140" t="s">
        <v>147</v>
      </c>
      <c r="AU644" s="140" t="s">
        <v>89</v>
      </c>
      <c r="AY644" s="17" t="s">
        <v>145</v>
      </c>
      <c r="BE644" s="141">
        <f>IF(N644="základní",J644,0)</f>
        <v>0</v>
      </c>
      <c r="BF644" s="141">
        <f>IF(N644="snížená",J644,0)</f>
        <v>0</v>
      </c>
      <c r="BG644" s="141">
        <f>IF(N644="zákl. přenesená",J644,0)</f>
        <v>0</v>
      </c>
      <c r="BH644" s="141">
        <f>IF(N644="sníž. přenesená",J644,0)</f>
        <v>0</v>
      </c>
      <c r="BI644" s="141">
        <f>IF(N644="nulová",J644,0)</f>
        <v>0</v>
      </c>
      <c r="BJ644" s="17" t="s">
        <v>85</v>
      </c>
      <c r="BK644" s="141">
        <f>ROUND(I644*H644,2)</f>
        <v>0</v>
      </c>
      <c r="BL644" s="17" t="s">
        <v>152</v>
      </c>
      <c r="BM644" s="140" t="s">
        <v>954</v>
      </c>
    </row>
    <row r="645" spans="2:65" s="1" customFormat="1" ht="24.2" customHeight="1">
      <c r="B645" s="128"/>
      <c r="C645" s="129" t="s">
        <v>955</v>
      </c>
      <c r="D645" s="129" t="s">
        <v>147</v>
      </c>
      <c r="E645" s="130" t="s">
        <v>956</v>
      </c>
      <c r="F645" s="131" t="s">
        <v>957</v>
      </c>
      <c r="G645" s="132" t="s">
        <v>183</v>
      </c>
      <c r="H645" s="133">
        <v>170.64699999999999</v>
      </c>
      <c r="I645" s="134"/>
      <c r="J645" s="135">
        <f>ROUND(I645*H645,2)</f>
        <v>0</v>
      </c>
      <c r="K645" s="131" t="s">
        <v>151</v>
      </c>
      <c r="L645" s="32"/>
      <c r="M645" s="136" t="s">
        <v>1</v>
      </c>
      <c r="N645" s="137" t="s">
        <v>45</v>
      </c>
      <c r="P645" s="138">
        <f>O645*H645</f>
        <v>0</v>
      </c>
      <c r="Q645" s="138">
        <v>0</v>
      </c>
      <c r="R645" s="138">
        <f>Q645*H645</f>
        <v>0</v>
      </c>
      <c r="S645" s="138">
        <v>0</v>
      </c>
      <c r="T645" s="139">
        <f>S645*H645</f>
        <v>0</v>
      </c>
      <c r="AR645" s="140" t="s">
        <v>152</v>
      </c>
      <c r="AT645" s="140" t="s">
        <v>147</v>
      </c>
      <c r="AU645" s="140" t="s">
        <v>89</v>
      </c>
      <c r="AY645" s="17" t="s">
        <v>145</v>
      </c>
      <c r="BE645" s="141">
        <f>IF(N645="základní",J645,0)</f>
        <v>0</v>
      </c>
      <c r="BF645" s="141">
        <f>IF(N645="snížená",J645,0)</f>
        <v>0</v>
      </c>
      <c r="BG645" s="141">
        <f>IF(N645="zákl. přenesená",J645,0)</f>
        <v>0</v>
      </c>
      <c r="BH645" s="141">
        <f>IF(N645="sníž. přenesená",J645,0)</f>
        <v>0</v>
      </c>
      <c r="BI645" s="141">
        <f>IF(N645="nulová",J645,0)</f>
        <v>0</v>
      </c>
      <c r="BJ645" s="17" t="s">
        <v>85</v>
      </c>
      <c r="BK645" s="141">
        <f>ROUND(I645*H645,2)</f>
        <v>0</v>
      </c>
      <c r="BL645" s="17" t="s">
        <v>152</v>
      </c>
      <c r="BM645" s="140" t="s">
        <v>958</v>
      </c>
    </row>
    <row r="646" spans="2:65" s="12" customFormat="1" ht="11.25">
      <c r="B646" s="142"/>
      <c r="D646" s="143" t="s">
        <v>154</v>
      </c>
      <c r="E646" s="144" t="s">
        <v>1</v>
      </c>
      <c r="F646" s="145" t="s">
        <v>959</v>
      </c>
      <c r="H646" s="144" t="s">
        <v>1</v>
      </c>
      <c r="I646" s="146"/>
      <c r="L646" s="142"/>
      <c r="M646" s="147"/>
      <c r="T646" s="148"/>
      <c r="AT646" s="144" t="s">
        <v>154</v>
      </c>
      <c r="AU646" s="144" t="s">
        <v>89</v>
      </c>
      <c r="AV646" s="12" t="s">
        <v>85</v>
      </c>
      <c r="AW646" s="12" t="s">
        <v>36</v>
      </c>
      <c r="AX646" s="12" t="s">
        <v>80</v>
      </c>
      <c r="AY646" s="144" t="s">
        <v>145</v>
      </c>
    </row>
    <row r="647" spans="2:65" s="12" customFormat="1" ht="11.25">
      <c r="B647" s="142"/>
      <c r="D647" s="143" t="s">
        <v>154</v>
      </c>
      <c r="E647" s="144" t="s">
        <v>1</v>
      </c>
      <c r="F647" s="145" t="s">
        <v>960</v>
      </c>
      <c r="H647" s="144" t="s">
        <v>1</v>
      </c>
      <c r="I647" s="146"/>
      <c r="L647" s="142"/>
      <c r="M647" s="147"/>
      <c r="T647" s="148"/>
      <c r="AT647" s="144" t="s">
        <v>154</v>
      </c>
      <c r="AU647" s="144" t="s">
        <v>89</v>
      </c>
      <c r="AV647" s="12" t="s">
        <v>85</v>
      </c>
      <c r="AW647" s="12" t="s">
        <v>36</v>
      </c>
      <c r="AX647" s="12" t="s">
        <v>80</v>
      </c>
      <c r="AY647" s="144" t="s">
        <v>145</v>
      </c>
    </row>
    <row r="648" spans="2:65" s="13" customFormat="1" ht="11.25">
      <c r="B648" s="149"/>
      <c r="D648" s="143" t="s">
        <v>154</v>
      </c>
      <c r="E648" s="150" t="s">
        <v>1</v>
      </c>
      <c r="F648" s="151" t="s">
        <v>961</v>
      </c>
      <c r="H648" s="152">
        <v>15.12</v>
      </c>
      <c r="I648" s="153"/>
      <c r="L648" s="149"/>
      <c r="M648" s="154"/>
      <c r="T648" s="155"/>
      <c r="AT648" s="150" t="s">
        <v>154</v>
      </c>
      <c r="AU648" s="150" t="s">
        <v>89</v>
      </c>
      <c r="AV648" s="13" t="s">
        <v>89</v>
      </c>
      <c r="AW648" s="13" t="s">
        <v>36</v>
      </c>
      <c r="AX648" s="13" t="s">
        <v>80</v>
      </c>
      <c r="AY648" s="150" t="s">
        <v>145</v>
      </c>
    </row>
    <row r="649" spans="2:65" s="13" customFormat="1" ht="11.25">
      <c r="B649" s="149"/>
      <c r="D649" s="143" t="s">
        <v>154</v>
      </c>
      <c r="E649" s="150" t="s">
        <v>1</v>
      </c>
      <c r="F649" s="151" t="s">
        <v>851</v>
      </c>
      <c r="H649" s="152">
        <v>3.15</v>
      </c>
      <c r="I649" s="153"/>
      <c r="L649" s="149"/>
      <c r="M649" s="154"/>
      <c r="T649" s="155"/>
      <c r="AT649" s="150" t="s">
        <v>154</v>
      </c>
      <c r="AU649" s="150" t="s">
        <v>89</v>
      </c>
      <c r="AV649" s="13" t="s">
        <v>89</v>
      </c>
      <c r="AW649" s="13" t="s">
        <v>36</v>
      </c>
      <c r="AX649" s="13" t="s">
        <v>80</v>
      </c>
      <c r="AY649" s="150" t="s">
        <v>145</v>
      </c>
    </row>
    <row r="650" spans="2:65" s="13" customFormat="1" ht="11.25">
      <c r="B650" s="149"/>
      <c r="D650" s="143" t="s">
        <v>154</v>
      </c>
      <c r="E650" s="150" t="s">
        <v>1</v>
      </c>
      <c r="F650" s="151" t="s">
        <v>962</v>
      </c>
      <c r="H650" s="152">
        <v>0.24</v>
      </c>
      <c r="I650" s="153"/>
      <c r="L650" s="149"/>
      <c r="M650" s="154"/>
      <c r="T650" s="155"/>
      <c r="AT650" s="150" t="s">
        <v>154</v>
      </c>
      <c r="AU650" s="150" t="s">
        <v>89</v>
      </c>
      <c r="AV650" s="13" t="s">
        <v>89</v>
      </c>
      <c r="AW650" s="13" t="s">
        <v>36</v>
      </c>
      <c r="AX650" s="13" t="s">
        <v>80</v>
      </c>
      <c r="AY650" s="150" t="s">
        <v>145</v>
      </c>
    </row>
    <row r="651" spans="2:65" s="13" customFormat="1" ht="11.25">
      <c r="B651" s="149"/>
      <c r="D651" s="143" t="s">
        <v>154</v>
      </c>
      <c r="E651" s="150" t="s">
        <v>1</v>
      </c>
      <c r="F651" s="151" t="s">
        <v>963</v>
      </c>
      <c r="H651" s="152">
        <v>2.04</v>
      </c>
      <c r="I651" s="153"/>
      <c r="L651" s="149"/>
      <c r="M651" s="154"/>
      <c r="T651" s="155"/>
      <c r="AT651" s="150" t="s">
        <v>154</v>
      </c>
      <c r="AU651" s="150" t="s">
        <v>89</v>
      </c>
      <c r="AV651" s="13" t="s">
        <v>89</v>
      </c>
      <c r="AW651" s="13" t="s">
        <v>36</v>
      </c>
      <c r="AX651" s="13" t="s">
        <v>80</v>
      </c>
      <c r="AY651" s="150" t="s">
        <v>145</v>
      </c>
    </row>
    <row r="652" spans="2:65" s="12" customFormat="1" ht="11.25">
      <c r="B652" s="142"/>
      <c r="D652" s="143" t="s">
        <v>154</v>
      </c>
      <c r="E652" s="144" t="s">
        <v>1</v>
      </c>
      <c r="F652" s="145" t="s">
        <v>964</v>
      </c>
      <c r="H652" s="144" t="s">
        <v>1</v>
      </c>
      <c r="I652" s="146"/>
      <c r="L652" s="142"/>
      <c r="M652" s="147"/>
      <c r="T652" s="148"/>
      <c r="AT652" s="144" t="s">
        <v>154</v>
      </c>
      <c r="AU652" s="144" t="s">
        <v>89</v>
      </c>
      <c r="AV652" s="12" t="s">
        <v>85</v>
      </c>
      <c r="AW652" s="12" t="s">
        <v>36</v>
      </c>
      <c r="AX652" s="12" t="s">
        <v>80</v>
      </c>
      <c r="AY652" s="144" t="s">
        <v>145</v>
      </c>
    </row>
    <row r="653" spans="2:65" s="13" customFormat="1" ht="11.25">
      <c r="B653" s="149"/>
      <c r="D653" s="143" t="s">
        <v>154</v>
      </c>
      <c r="E653" s="150" t="s">
        <v>1</v>
      </c>
      <c r="F653" s="151" t="s">
        <v>965</v>
      </c>
      <c r="H653" s="152">
        <v>2.88</v>
      </c>
      <c r="I653" s="153"/>
      <c r="L653" s="149"/>
      <c r="M653" s="154"/>
      <c r="T653" s="155"/>
      <c r="AT653" s="150" t="s">
        <v>154</v>
      </c>
      <c r="AU653" s="150" t="s">
        <v>89</v>
      </c>
      <c r="AV653" s="13" t="s">
        <v>89</v>
      </c>
      <c r="AW653" s="13" t="s">
        <v>36</v>
      </c>
      <c r="AX653" s="13" t="s">
        <v>80</v>
      </c>
      <c r="AY653" s="150" t="s">
        <v>145</v>
      </c>
    </row>
    <row r="654" spans="2:65" s="13" customFormat="1" ht="11.25">
      <c r="B654" s="149"/>
      <c r="D654" s="143" t="s">
        <v>154</v>
      </c>
      <c r="E654" s="150" t="s">
        <v>1</v>
      </c>
      <c r="F654" s="151" t="s">
        <v>966</v>
      </c>
      <c r="H654" s="152">
        <v>1.44</v>
      </c>
      <c r="I654" s="153"/>
      <c r="L654" s="149"/>
      <c r="M654" s="154"/>
      <c r="T654" s="155"/>
      <c r="AT654" s="150" t="s">
        <v>154</v>
      </c>
      <c r="AU654" s="150" t="s">
        <v>89</v>
      </c>
      <c r="AV654" s="13" t="s">
        <v>89</v>
      </c>
      <c r="AW654" s="13" t="s">
        <v>36</v>
      </c>
      <c r="AX654" s="13" t="s">
        <v>80</v>
      </c>
      <c r="AY654" s="150" t="s">
        <v>145</v>
      </c>
    </row>
    <row r="655" spans="2:65" s="13" customFormat="1" ht="11.25">
      <c r="B655" s="149"/>
      <c r="D655" s="143" t="s">
        <v>154</v>
      </c>
      <c r="E655" s="150" t="s">
        <v>1</v>
      </c>
      <c r="F655" s="151" t="s">
        <v>967</v>
      </c>
      <c r="H655" s="152">
        <v>-0.36</v>
      </c>
      <c r="I655" s="153"/>
      <c r="L655" s="149"/>
      <c r="M655" s="154"/>
      <c r="T655" s="155"/>
      <c r="AT655" s="150" t="s">
        <v>154</v>
      </c>
      <c r="AU655" s="150" t="s">
        <v>89</v>
      </c>
      <c r="AV655" s="13" t="s">
        <v>89</v>
      </c>
      <c r="AW655" s="13" t="s">
        <v>36</v>
      </c>
      <c r="AX655" s="13" t="s">
        <v>80</v>
      </c>
      <c r="AY655" s="150" t="s">
        <v>145</v>
      </c>
    </row>
    <row r="656" spans="2:65" s="15" customFormat="1" ht="11.25">
      <c r="B656" s="163"/>
      <c r="D656" s="143" t="s">
        <v>154</v>
      </c>
      <c r="E656" s="164" t="s">
        <v>1</v>
      </c>
      <c r="F656" s="165" t="s">
        <v>215</v>
      </c>
      <c r="H656" s="166">
        <v>24.51</v>
      </c>
      <c r="I656" s="167"/>
      <c r="L656" s="163"/>
      <c r="M656" s="168"/>
      <c r="T656" s="169"/>
      <c r="AT656" s="164" t="s">
        <v>154</v>
      </c>
      <c r="AU656" s="164" t="s">
        <v>89</v>
      </c>
      <c r="AV656" s="15" t="s">
        <v>162</v>
      </c>
      <c r="AW656" s="15" t="s">
        <v>36</v>
      </c>
      <c r="AX656" s="15" t="s">
        <v>80</v>
      </c>
      <c r="AY656" s="164" t="s">
        <v>145</v>
      </c>
    </row>
    <row r="657" spans="2:65" s="12" customFormat="1" ht="11.25">
      <c r="B657" s="142"/>
      <c r="D657" s="143" t="s">
        <v>154</v>
      </c>
      <c r="E657" s="144" t="s">
        <v>1</v>
      </c>
      <c r="F657" s="145" t="s">
        <v>776</v>
      </c>
      <c r="H657" s="144" t="s">
        <v>1</v>
      </c>
      <c r="I657" s="146"/>
      <c r="L657" s="142"/>
      <c r="M657" s="147"/>
      <c r="T657" s="148"/>
      <c r="AT657" s="144" t="s">
        <v>154</v>
      </c>
      <c r="AU657" s="144" t="s">
        <v>89</v>
      </c>
      <c r="AV657" s="12" t="s">
        <v>85</v>
      </c>
      <c r="AW657" s="12" t="s">
        <v>36</v>
      </c>
      <c r="AX657" s="12" t="s">
        <v>80</v>
      </c>
      <c r="AY657" s="144" t="s">
        <v>145</v>
      </c>
    </row>
    <row r="658" spans="2:65" s="12" customFormat="1" ht="11.25">
      <c r="B658" s="142"/>
      <c r="D658" s="143" t="s">
        <v>154</v>
      </c>
      <c r="E658" s="144" t="s">
        <v>1</v>
      </c>
      <c r="F658" s="145" t="s">
        <v>960</v>
      </c>
      <c r="H658" s="144" t="s">
        <v>1</v>
      </c>
      <c r="I658" s="146"/>
      <c r="L658" s="142"/>
      <c r="M658" s="147"/>
      <c r="T658" s="148"/>
      <c r="AT658" s="144" t="s">
        <v>154</v>
      </c>
      <c r="AU658" s="144" t="s">
        <v>89</v>
      </c>
      <c r="AV658" s="12" t="s">
        <v>85</v>
      </c>
      <c r="AW658" s="12" t="s">
        <v>36</v>
      </c>
      <c r="AX658" s="12" t="s">
        <v>80</v>
      </c>
      <c r="AY658" s="144" t="s">
        <v>145</v>
      </c>
    </row>
    <row r="659" spans="2:65" s="13" customFormat="1" ht="11.25">
      <c r="B659" s="149"/>
      <c r="D659" s="143" t="s">
        <v>154</v>
      </c>
      <c r="E659" s="150" t="s">
        <v>1</v>
      </c>
      <c r="F659" s="151" t="s">
        <v>968</v>
      </c>
      <c r="H659" s="152">
        <v>75.36</v>
      </c>
      <c r="I659" s="153"/>
      <c r="L659" s="149"/>
      <c r="M659" s="154"/>
      <c r="T659" s="155"/>
      <c r="AT659" s="150" t="s">
        <v>154</v>
      </c>
      <c r="AU659" s="150" t="s">
        <v>89</v>
      </c>
      <c r="AV659" s="13" t="s">
        <v>89</v>
      </c>
      <c r="AW659" s="13" t="s">
        <v>36</v>
      </c>
      <c r="AX659" s="13" t="s">
        <v>80</v>
      </c>
      <c r="AY659" s="150" t="s">
        <v>145</v>
      </c>
    </row>
    <row r="660" spans="2:65" s="13" customFormat="1" ht="11.25">
      <c r="B660" s="149"/>
      <c r="D660" s="143" t="s">
        <v>154</v>
      </c>
      <c r="E660" s="150" t="s">
        <v>1</v>
      </c>
      <c r="F660" s="151" t="s">
        <v>969</v>
      </c>
      <c r="H660" s="152">
        <v>28.26</v>
      </c>
      <c r="I660" s="153"/>
      <c r="L660" s="149"/>
      <c r="M660" s="154"/>
      <c r="T660" s="155"/>
      <c r="AT660" s="150" t="s">
        <v>154</v>
      </c>
      <c r="AU660" s="150" t="s">
        <v>89</v>
      </c>
      <c r="AV660" s="13" t="s">
        <v>89</v>
      </c>
      <c r="AW660" s="13" t="s">
        <v>36</v>
      </c>
      <c r="AX660" s="13" t="s">
        <v>80</v>
      </c>
      <c r="AY660" s="150" t="s">
        <v>145</v>
      </c>
    </row>
    <row r="661" spans="2:65" s="13" customFormat="1" ht="11.25">
      <c r="B661" s="149"/>
      <c r="D661" s="143" t="s">
        <v>154</v>
      </c>
      <c r="E661" s="150" t="s">
        <v>1</v>
      </c>
      <c r="F661" s="151" t="s">
        <v>970</v>
      </c>
      <c r="H661" s="152">
        <v>0.84</v>
      </c>
      <c r="I661" s="153"/>
      <c r="L661" s="149"/>
      <c r="M661" s="154"/>
      <c r="T661" s="155"/>
      <c r="AT661" s="150" t="s">
        <v>154</v>
      </c>
      <c r="AU661" s="150" t="s">
        <v>89</v>
      </c>
      <c r="AV661" s="13" t="s">
        <v>89</v>
      </c>
      <c r="AW661" s="13" t="s">
        <v>36</v>
      </c>
      <c r="AX661" s="13" t="s">
        <v>80</v>
      </c>
      <c r="AY661" s="150" t="s">
        <v>145</v>
      </c>
    </row>
    <row r="662" spans="2:65" s="15" customFormat="1" ht="11.25">
      <c r="B662" s="163"/>
      <c r="D662" s="143" t="s">
        <v>154</v>
      </c>
      <c r="E662" s="164" t="s">
        <v>1</v>
      </c>
      <c r="F662" s="165" t="s">
        <v>215</v>
      </c>
      <c r="H662" s="166">
        <v>104.46</v>
      </c>
      <c r="I662" s="167"/>
      <c r="L662" s="163"/>
      <c r="M662" s="168"/>
      <c r="T662" s="169"/>
      <c r="AT662" s="164" t="s">
        <v>154</v>
      </c>
      <c r="AU662" s="164" t="s">
        <v>89</v>
      </c>
      <c r="AV662" s="15" t="s">
        <v>162</v>
      </c>
      <c r="AW662" s="15" t="s">
        <v>36</v>
      </c>
      <c r="AX662" s="15" t="s">
        <v>80</v>
      </c>
      <c r="AY662" s="164" t="s">
        <v>145</v>
      </c>
    </row>
    <row r="663" spans="2:65" s="12" customFormat="1" ht="11.25">
      <c r="B663" s="142"/>
      <c r="D663" s="143" t="s">
        <v>154</v>
      </c>
      <c r="E663" s="144" t="s">
        <v>1</v>
      </c>
      <c r="F663" s="145" t="s">
        <v>971</v>
      </c>
      <c r="H663" s="144" t="s">
        <v>1</v>
      </c>
      <c r="I663" s="146"/>
      <c r="L663" s="142"/>
      <c r="M663" s="147"/>
      <c r="T663" s="148"/>
      <c r="AT663" s="144" t="s">
        <v>154</v>
      </c>
      <c r="AU663" s="144" t="s">
        <v>89</v>
      </c>
      <c r="AV663" s="12" t="s">
        <v>85</v>
      </c>
      <c r="AW663" s="12" t="s">
        <v>36</v>
      </c>
      <c r="AX663" s="12" t="s">
        <v>80</v>
      </c>
      <c r="AY663" s="144" t="s">
        <v>145</v>
      </c>
    </row>
    <row r="664" spans="2:65" s="13" customFormat="1" ht="11.25">
      <c r="B664" s="149"/>
      <c r="D664" s="143" t="s">
        <v>154</v>
      </c>
      <c r="E664" s="150" t="s">
        <v>1</v>
      </c>
      <c r="F664" s="151" t="s">
        <v>569</v>
      </c>
      <c r="H664" s="152">
        <v>41.677</v>
      </c>
      <c r="I664" s="153"/>
      <c r="L664" s="149"/>
      <c r="M664" s="154"/>
      <c r="T664" s="155"/>
      <c r="AT664" s="150" t="s">
        <v>154</v>
      </c>
      <c r="AU664" s="150" t="s">
        <v>89</v>
      </c>
      <c r="AV664" s="13" t="s">
        <v>89</v>
      </c>
      <c r="AW664" s="13" t="s">
        <v>36</v>
      </c>
      <c r="AX664" s="13" t="s">
        <v>80</v>
      </c>
      <c r="AY664" s="150" t="s">
        <v>145</v>
      </c>
    </row>
    <row r="665" spans="2:65" s="15" customFormat="1" ht="11.25">
      <c r="B665" s="163"/>
      <c r="D665" s="143" t="s">
        <v>154</v>
      </c>
      <c r="E665" s="164" t="s">
        <v>1</v>
      </c>
      <c r="F665" s="165" t="s">
        <v>215</v>
      </c>
      <c r="H665" s="166">
        <v>41.677</v>
      </c>
      <c r="I665" s="167"/>
      <c r="L665" s="163"/>
      <c r="M665" s="168"/>
      <c r="T665" s="169"/>
      <c r="AT665" s="164" t="s">
        <v>154</v>
      </c>
      <c r="AU665" s="164" t="s">
        <v>89</v>
      </c>
      <c r="AV665" s="15" t="s">
        <v>162</v>
      </c>
      <c r="AW665" s="15" t="s">
        <v>36</v>
      </c>
      <c r="AX665" s="15" t="s">
        <v>80</v>
      </c>
      <c r="AY665" s="164" t="s">
        <v>145</v>
      </c>
    </row>
    <row r="666" spans="2:65" s="14" customFormat="1" ht="11.25">
      <c r="B666" s="156"/>
      <c r="D666" s="143" t="s">
        <v>154</v>
      </c>
      <c r="E666" s="157" t="s">
        <v>1</v>
      </c>
      <c r="F666" s="158" t="s">
        <v>157</v>
      </c>
      <c r="H666" s="159">
        <v>170.64699999999999</v>
      </c>
      <c r="I666" s="160"/>
      <c r="L666" s="156"/>
      <c r="M666" s="161"/>
      <c r="T666" s="162"/>
      <c r="AT666" s="157" t="s">
        <v>154</v>
      </c>
      <c r="AU666" s="157" t="s">
        <v>89</v>
      </c>
      <c r="AV666" s="14" t="s">
        <v>152</v>
      </c>
      <c r="AW666" s="14" t="s">
        <v>36</v>
      </c>
      <c r="AX666" s="14" t="s">
        <v>85</v>
      </c>
      <c r="AY666" s="157" t="s">
        <v>145</v>
      </c>
    </row>
    <row r="667" spans="2:65" s="1" customFormat="1" ht="24.2" customHeight="1">
      <c r="B667" s="128"/>
      <c r="C667" s="129" t="s">
        <v>972</v>
      </c>
      <c r="D667" s="129" t="s">
        <v>147</v>
      </c>
      <c r="E667" s="130" t="s">
        <v>973</v>
      </c>
      <c r="F667" s="131" t="s">
        <v>974</v>
      </c>
      <c r="G667" s="132" t="s">
        <v>183</v>
      </c>
      <c r="H667" s="133">
        <v>170.64699999999999</v>
      </c>
      <c r="I667" s="134"/>
      <c r="J667" s="135">
        <f>ROUND(I667*H667,2)</f>
        <v>0</v>
      </c>
      <c r="K667" s="131" t="s">
        <v>151</v>
      </c>
      <c r="L667" s="32"/>
      <c r="M667" s="136" t="s">
        <v>1</v>
      </c>
      <c r="N667" s="137" t="s">
        <v>45</v>
      </c>
      <c r="P667" s="138">
        <f>O667*H667</f>
        <v>0</v>
      </c>
      <c r="Q667" s="138">
        <v>0</v>
      </c>
      <c r="R667" s="138">
        <f>Q667*H667</f>
        <v>0</v>
      </c>
      <c r="S667" s="138">
        <v>0</v>
      </c>
      <c r="T667" s="139">
        <f>S667*H667</f>
        <v>0</v>
      </c>
      <c r="AR667" s="140" t="s">
        <v>152</v>
      </c>
      <c r="AT667" s="140" t="s">
        <v>147</v>
      </c>
      <c r="AU667" s="140" t="s">
        <v>89</v>
      </c>
      <c r="AY667" s="17" t="s">
        <v>145</v>
      </c>
      <c r="BE667" s="141">
        <f>IF(N667="základní",J667,0)</f>
        <v>0</v>
      </c>
      <c r="BF667" s="141">
        <f>IF(N667="snížená",J667,0)</f>
        <v>0</v>
      </c>
      <c r="BG667" s="141">
        <f>IF(N667="zákl. přenesená",J667,0)</f>
        <v>0</v>
      </c>
      <c r="BH667" s="141">
        <f>IF(N667="sníž. přenesená",J667,0)</f>
        <v>0</v>
      </c>
      <c r="BI667" s="141">
        <f>IF(N667="nulová",J667,0)</f>
        <v>0</v>
      </c>
      <c r="BJ667" s="17" t="s">
        <v>85</v>
      </c>
      <c r="BK667" s="141">
        <f>ROUND(I667*H667,2)</f>
        <v>0</v>
      </c>
      <c r="BL667" s="17" t="s">
        <v>152</v>
      </c>
      <c r="BM667" s="140" t="s">
        <v>975</v>
      </c>
    </row>
    <row r="668" spans="2:65" s="12" customFormat="1" ht="11.25">
      <c r="B668" s="142"/>
      <c r="D668" s="143" t="s">
        <v>154</v>
      </c>
      <c r="E668" s="144" t="s">
        <v>1</v>
      </c>
      <c r="F668" s="145" t="s">
        <v>959</v>
      </c>
      <c r="H668" s="144" t="s">
        <v>1</v>
      </c>
      <c r="I668" s="146"/>
      <c r="L668" s="142"/>
      <c r="M668" s="147"/>
      <c r="T668" s="148"/>
      <c r="AT668" s="144" t="s">
        <v>154</v>
      </c>
      <c r="AU668" s="144" t="s">
        <v>89</v>
      </c>
      <c r="AV668" s="12" t="s">
        <v>85</v>
      </c>
      <c r="AW668" s="12" t="s">
        <v>36</v>
      </c>
      <c r="AX668" s="12" t="s">
        <v>80</v>
      </c>
      <c r="AY668" s="144" t="s">
        <v>145</v>
      </c>
    </row>
    <row r="669" spans="2:65" s="12" customFormat="1" ht="11.25">
      <c r="B669" s="142"/>
      <c r="D669" s="143" t="s">
        <v>154</v>
      </c>
      <c r="E669" s="144" t="s">
        <v>1</v>
      </c>
      <c r="F669" s="145" t="s">
        <v>960</v>
      </c>
      <c r="H669" s="144" t="s">
        <v>1</v>
      </c>
      <c r="I669" s="146"/>
      <c r="L669" s="142"/>
      <c r="M669" s="147"/>
      <c r="T669" s="148"/>
      <c r="AT669" s="144" t="s">
        <v>154</v>
      </c>
      <c r="AU669" s="144" t="s">
        <v>89</v>
      </c>
      <c r="AV669" s="12" t="s">
        <v>85</v>
      </c>
      <c r="AW669" s="12" t="s">
        <v>36</v>
      </c>
      <c r="AX669" s="12" t="s">
        <v>80</v>
      </c>
      <c r="AY669" s="144" t="s">
        <v>145</v>
      </c>
    </row>
    <row r="670" spans="2:65" s="13" customFormat="1" ht="11.25">
      <c r="B670" s="149"/>
      <c r="D670" s="143" t="s">
        <v>154</v>
      </c>
      <c r="E670" s="150" t="s">
        <v>1</v>
      </c>
      <c r="F670" s="151" t="s">
        <v>961</v>
      </c>
      <c r="H670" s="152">
        <v>15.12</v>
      </c>
      <c r="I670" s="153"/>
      <c r="L670" s="149"/>
      <c r="M670" s="154"/>
      <c r="T670" s="155"/>
      <c r="AT670" s="150" t="s">
        <v>154</v>
      </c>
      <c r="AU670" s="150" t="s">
        <v>89</v>
      </c>
      <c r="AV670" s="13" t="s">
        <v>89</v>
      </c>
      <c r="AW670" s="13" t="s">
        <v>36</v>
      </c>
      <c r="AX670" s="13" t="s">
        <v>80</v>
      </c>
      <c r="AY670" s="150" t="s">
        <v>145</v>
      </c>
    </row>
    <row r="671" spans="2:65" s="13" customFormat="1" ht="11.25">
      <c r="B671" s="149"/>
      <c r="D671" s="143" t="s">
        <v>154</v>
      </c>
      <c r="E671" s="150" t="s">
        <v>1</v>
      </c>
      <c r="F671" s="151" t="s">
        <v>851</v>
      </c>
      <c r="H671" s="152">
        <v>3.15</v>
      </c>
      <c r="I671" s="153"/>
      <c r="L671" s="149"/>
      <c r="M671" s="154"/>
      <c r="T671" s="155"/>
      <c r="AT671" s="150" t="s">
        <v>154</v>
      </c>
      <c r="AU671" s="150" t="s">
        <v>89</v>
      </c>
      <c r="AV671" s="13" t="s">
        <v>89</v>
      </c>
      <c r="AW671" s="13" t="s">
        <v>36</v>
      </c>
      <c r="AX671" s="13" t="s">
        <v>80</v>
      </c>
      <c r="AY671" s="150" t="s">
        <v>145</v>
      </c>
    </row>
    <row r="672" spans="2:65" s="13" customFormat="1" ht="11.25">
      <c r="B672" s="149"/>
      <c r="D672" s="143" t="s">
        <v>154</v>
      </c>
      <c r="E672" s="150" t="s">
        <v>1</v>
      </c>
      <c r="F672" s="151" t="s">
        <v>962</v>
      </c>
      <c r="H672" s="152">
        <v>0.24</v>
      </c>
      <c r="I672" s="153"/>
      <c r="L672" s="149"/>
      <c r="M672" s="154"/>
      <c r="T672" s="155"/>
      <c r="AT672" s="150" t="s">
        <v>154</v>
      </c>
      <c r="AU672" s="150" t="s">
        <v>89</v>
      </c>
      <c r="AV672" s="13" t="s">
        <v>89</v>
      </c>
      <c r="AW672" s="13" t="s">
        <v>36</v>
      </c>
      <c r="AX672" s="13" t="s">
        <v>80</v>
      </c>
      <c r="AY672" s="150" t="s">
        <v>145</v>
      </c>
    </row>
    <row r="673" spans="2:65" s="13" customFormat="1" ht="11.25">
      <c r="B673" s="149"/>
      <c r="D673" s="143" t="s">
        <v>154</v>
      </c>
      <c r="E673" s="150" t="s">
        <v>1</v>
      </c>
      <c r="F673" s="151" t="s">
        <v>963</v>
      </c>
      <c r="H673" s="152">
        <v>2.04</v>
      </c>
      <c r="I673" s="153"/>
      <c r="L673" s="149"/>
      <c r="M673" s="154"/>
      <c r="T673" s="155"/>
      <c r="AT673" s="150" t="s">
        <v>154</v>
      </c>
      <c r="AU673" s="150" t="s">
        <v>89</v>
      </c>
      <c r="AV673" s="13" t="s">
        <v>89</v>
      </c>
      <c r="AW673" s="13" t="s">
        <v>36</v>
      </c>
      <c r="AX673" s="13" t="s">
        <v>80</v>
      </c>
      <c r="AY673" s="150" t="s">
        <v>145</v>
      </c>
    </row>
    <row r="674" spans="2:65" s="12" customFormat="1" ht="11.25">
      <c r="B674" s="142"/>
      <c r="D674" s="143" t="s">
        <v>154</v>
      </c>
      <c r="E674" s="144" t="s">
        <v>1</v>
      </c>
      <c r="F674" s="145" t="s">
        <v>964</v>
      </c>
      <c r="H674" s="144" t="s">
        <v>1</v>
      </c>
      <c r="I674" s="146"/>
      <c r="L674" s="142"/>
      <c r="M674" s="147"/>
      <c r="T674" s="148"/>
      <c r="AT674" s="144" t="s">
        <v>154</v>
      </c>
      <c r="AU674" s="144" t="s">
        <v>89</v>
      </c>
      <c r="AV674" s="12" t="s">
        <v>85</v>
      </c>
      <c r="AW674" s="12" t="s">
        <v>36</v>
      </c>
      <c r="AX674" s="12" t="s">
        <v>80</v>
      </c>
      <c r="AY674" s="144" t="s">
        <v>145</v>
      </c>
    </row>
    <row r="675" spans="2:65" s="13" customFormat="1" ht="11.25">
      <c r="B675" s="149"/>
      <c r="D675" s="143" t="s">
        <v>154</v>
      </c>
      <c r="E675" s="150" t="s">
        <v>1</v>
      </c>
      <c r="F675" s="151" t="s">
        <v>965</v>
      </c>
      <c r="H675" s="152">
        <v>2.88</v>
      </c>
      <c r="I675" s="153"/>
      <c r="L675" s="149"/>
      <c r="M675" s="154"/>
      <c r="T675" s="155"/>
      <c r="AT675" s="150" t="s">
        <v>154</v>
      </c>
      <c r="AU675" s="150" t="s">
        <v>89</v>
      </c>
      <c r="AV675" s="13" t="s">
        <v>89</v>
      </c>
      <c r="AW675" s="13" t="s">
        <v>36</v>
      </c>
      <c r="AX675" s="13" t="s">
        <v>80</v>
      </c>
      <c r="AY675" s="150" t="s">
        <v>145</v>
      </c>
    </row>
    <row r="676" spans="2:65" s="13" customFormat="1" ht="11.25">
      <c r="B676" s="149"/>
      <c r="D676" s="143" t="s">
        <v>154</v>
      </c>
      <c r="E676" s="150" t="s">
        <v>1</v>
      </c>
      <c r="F676" s="151" t="s">
        <v>966</v>
      </c>
      <c r="H676" s="152">
        <v>1.44</v>
      </c>
      <c r="I676" s="153"/>
      <c r="L676" s="149"/>
      <c r="M676" s="154"/>
      <c r="T676" s="155"/>
      <c r="AT676" s="150" t="s">
        <v>154</v>
      </c>
      <c r="AU676" s="150" t="s">
        <v>89</v>
      </c>
      <c r="AV676" s="13" t="s">
        <v>89</v>
      </c>
      <c r="AW676" s="13" t="s">
        <v>36</v>
      </c>
      <c r="AX676" s="13" t="s">
        <v>80</v>
      </c>
      <c r="AY676" s="150" t="s">
        <v>145</v>
      </c>
    </row>
    <row r="677" spans="2:65" s="13" customFormat="1" ht="11.25">
      <c r="B677" s="149"/>
      <c r="D677" s="143" t="s">
        <v>154</v>
      </c>
      <c r="E677" s="150" t="s">
        <v>1</v>
      </c>
      <c r="F677" s="151" t="s">
        <v>967</v>
      </c>
      <c r="H677" s="152">
        <v>-0.36</v>
      </c>
      <c r="I677" s="153"/>
      <c r="L677" s="149"/>
      <c r="M677" s="154"/>
      <c r="T677" s="155"/>
      <c r="AT677" s="150" t="s">
        <v>154</v>
      </c>
      <c r="AU677" s="150" t="s">
        <v>89</v>
      </c>
      <c r="AV677" s="13" t="s">
        <v>89</v>
      </c>
      <c r="AW677" s="13" t="s">
        <v>36</v>
      </c>
      <c r="AX677" s="13" t="s">
        <v>80</v>
      </c>
      <c r="AY677" s="150" t="s">
        <v>145</v>
      </c>
    </row>
    <row r="678" spans="2:65" s="15" customFormat="1" ht="11.25">
      <c r="B678" s="163"/>
      <c r="D678" s="143" t="s">
        <v>154</v>
      </c>
      <c r="E678" s="164" t="s">
        <v>1</v>
      </c>
      <c r="F678" s="165" t="s">
        <v>215</v>
      </c>
      <c r="H678" s="166">
        <v>24.51</v>
      </c>
      <c r="I678" s="167"/>
      <c r="L678" s="163"/>
      <c r="M678" s="168"/>
      <c r="T678" s="169"/>
      <c r="AT678" s="164" t="s">
        <v>154</v>
      </c>
      <c r="AU678" s="164" t="s">
        <v>89</v>
      </c>
      <c r="AV678" s="15" t="s">
        <v>162</v>
      </c>
      <c r="AW678" s="15" t="s">
        <v>36</v>
      </c>
      <c r="AX678" s="15" t="s">
        <v>80</v>
      </c>
      <c r="AY678" s="164" t="s">
        <v>145</v>
      </c>
    </row>
    <row r="679" spans="2:65" s="12" customFormat="1" ht="11.25">
      <c r="B679" s="142"/>
      <c r="D679" s="143" t="s">
        <v>154</v>
      </c>
      <c r="E679" s="144" t="s">
        <v>1</v>
      </c>
      <c r="F679" s="145" t="s">
        <v>976</v>
      </c>
      <c r="H679" s="144" t="s">
        <v>1</v>
      </c>
      <c r="I679" s="146"/>
      <c r="L679" s="142"/>
      <c r="M679" s="147"/>
      <c r="T679" s="148"/>
      <c r="AT679" s="144" t="s">
        <v>154</v>
      </c>
      <c r="AU679" s="144" t="s">
        <v>89</v>
      </c>
      <c r="AV679" s="12" t="s">
        <v>85</v>
      </c>
      <c r="AW679" s="12" t="s">
        <v>36</v>
      </c>
      <c r="AX679" s="12" t="s">
        <v>80</v>
      </c>
      <c r="AY679" s="144" t="s">
        <v>145</v>
      </c>
    </row>
    <row r="680" spans="2:65" s="12" customFormat="1" ht="11.25">
      <c r="B680" s="142"/>
      <c r="D680" s="143" t="s">
        <v>154</v>
      </c>
      <c r="E680" s="144" t="s">
        <v>1</v>
      </c>
      <c r="F680" s="145" t="s">
        <v>960</v>
      </c>
      <c r="H680" s="144" t="s">
        <v>1</v>
      </c>
      <c r="I680" s="146"/>
      <c r="L680" s="142"/>
      <c r="M680" s="147"/>
      <c r="T680" s="148"/>
      <c r="AT680" s="144" t="s">
        <v>154</v>
      </c>
      <c r="AU680" s="144" t="s">
        <v>89</v>
      </c>
      <c r="AV680" s="12" t="s">
        <v>85</v>
      </c>
      <c r="AW680" s="12" t="s">
        <v>36</v>
      </c>
      <c r="AX680" s="12" t="s">
        <v>80</v>
      </c>
      <c r="AY680" s="144" t="s">
        <v>145</v>
      </c>
    </row>
    <row r="681" spans="2:65" s="13" customFormat="1" ht="11.25">
      <c r="B681" s="149"/>
      <c r="D681" s="143" t="s">
        <v>154</v>
      </c>
      <c r="E681" s="150" t="s">
        <v>1</v>
      </c>
      <c r="F681" s="151" t="s">
        <v>977</v>
      </c>
      <c r="H681" s="152">
        <v>104.46</v>
      </c>
      <c r="I681" s="153"/>
      <c r="L681" s="149"/>
      <c r="M681" s="154"/>
      <c r="T681" s="155"/>
      <c r="AT681" s="150" t="s">
        <v>154</v>
      </c>
      <c r="AU681" s="150" t="s">
        <v>89</v>
      </c>
      <c r="AV681" s="13" t="s">
        <v>89</v>
      </c>
      <c r="AW681" s="13" t="s">
        <v>36</v>
      </c>
      <c r="AX681" s="13" t="s">
        <v>80</v>
      </c>
      <c r="AY681" s="150" t="s">
        <v>145</v>
      </c>
    </row>
    <row r="682" spans="2:65" s="15" customFormat="1" ht="11.25">
      <c r="B682" s="163"/>
      <c r="D682" s="143" t="s">
        <v>154</v>
      </c>
      <c r="E682" s="164" t="s">
        <v>1</v>
      </c>
      <c r="F682" s="165" t="s">
        <v>215</v>
      </c>
      <c r="H682" s="166">
        <v>104.46</v>
      </c>
      <c r="I682" s="167"/>
      <c r="L682" s="163"/>
      <c r="M682" s="168"/>
      <c r="T682" s="169"/>
      <c r="AT682" s="164" t="s">
        <v>154</v>
      </c>
      <c r="AU682" s="164" t="s">
        <v>89</v>
      </c>
      <c r="AV682" s="15" t="s">
        <v>162</v>
      </c>
      <c r="AW682" s="15" t="s">
        <v>36</v>
      </c>
      <c r="AX682" s="15" t="s">
        <v>80</v>
      </c>
      <c r="AY682" s="164" t="s">
        <v>145</v>
      </c>
    </row>
    <row r="683" spans="2:65" s="12" customFormat="1" ht="11.25">
      <c r="B683" s="142"/>
      <c r="D683" s="143" t="s">
        <v>154</v>
      </c>
      <c r="E683" s="144" t="s">
        <v>1</v>
      </c>
      <c r="F683" s="145" t="s">
        <v>971</v>
      </c>
      <c r="H683" s="144" t="s">
        <v>1</v>
      </c>
      <c r="I683" s="146"/>
      <c r="L683" s="142"/>
      <c r="M683" s="147"/>
      <c r="T683" s="148"/>
      <c r="AT683" s="144" t="s">
        <v>154</v>
      </c>
      <c r="AU683" s="144" t="s">
        <v>89</v>
      </c>
      <c r="AV683" s="12" t="s">
        <v>85</v>
      </c>
      <c r="AW683" s="12" t="s">
        <v>36</v>
      </c>
      <c r="AX683" s="12" t="s">
        <v>80</v>
      </c>
      <c r="AY683" s="144" t="s">
        <v>145</v>
      </c>
    </row>
    <row r="684" spans="2:65" s="13" customFormat="1" ht="11.25">
      <c r="B684" s="149"/>
      <c r="D684" s="143" t="s">
        <v>154</v>
      </c>
      <c r="E684" s="150" t="s">
        <v>1</v>
      </c>
      <c r="F684" s="151" t="s">
        <v>569</v>
      </c>
      <c r="H684" s="152">
        <v>41.677</v>
      </c>
      <c r="I684" s="153"/>
      <c r="L684" s="149"/>
      <c r="M684" s="154"/>
      <c r="T684" s="155"/>
      <c r="AT684" s="150" t="s">
        <v>154</v>
      </c>
      <c r="AU684" s="150" t="s">
        <v>89</v>
      </c>
      <c r="AV684" s="13" t="s">
        <v>89</v>
      </c>
      <c r="AW684" s="13" t="s">
        <v>36</v>
      </c>
      <c r="AX684" s="13" t="s">
        <v>80</v>
      </c>
      <c r="AY684" s="150" t="s">
        <v>145</v>
      </c>
    </row>
    <row r="685" spans="2:65" s="15" customFormat="1" ht="11.25">
      <c r="B685" s="163"/>
      <c r="D685" s="143" t="s">
        <v>154</v>
      </c>
      <c r="E685" s="164" t="s">
        <v>1</v>
      </c>
      <c r="F685" s="165" t="s">
        <v>215</v>
      </c>
      <c r="H685" s="166">
        <v>41.677</v>
      </c>
      <c r="I685" s="167"/>
      <c r="L685" s="163"/>
      <c r="M685" s="168"/>
      <c r="T685" s="169"/>
      <c r="AT685" s="164" t="s">
        <v>154</v>
      </c>
      <c r="AU685" s="164" t="s">
        <v>89</v>
      </c>
      <c r="AV685" s="15" t="s">
        <v>162</v>
      </c>
      <c r="AW685" s="15" t="s">
        <v>36</v>
      </c>
      <c r="AX685" s="15" t="s">
        <v>80</v>
      </c>
      <c r="AY685" s="164" t="s">
        <v>145</v>
      </c>
    </row>
    <row r="686" spans="2:65" s="14" customFormat="1" ht="11.25">
      <c r="B686" s="156"/>
      <c r="D686" s="143" t="s">
        <v>154</v>
      </c>
      <c r="E686" s="157" t="s">
        <v>1</v>
      </c>
      <c r="F686" s="158" t="s">
        <v>157</v>
      </c>
      <c r="H686" s="159">
        <v>170.64699999999999</v>
      </c>
      <c r="I686" s="160"/>
      <c r="L686" s="156"/>
      <c r="M686" s="161"/>
      <c r="T686" s="162"/>
      <c r="AT686" s="157" t="s">
        <v>154</v>
      </c>
      <c r="AU686" s="157" t="s">
        <v>89</v>
      </c>
      <c r="AV686" s="14" t="s">
        <v>152</v>
      </c>
      <c r="AW686" s="14" t="s">
        <v>36</v>
      </c>
      <c r="AX686" s="14" t="s">
        <v>85</v>
      </c>
      <c r="AY686" s="157" t="s">
        <v>145</v>
      </c>
    </row>
    <row r="687" spans="2:65" s="1" customFormat="1" ht="21.75" customHeight="1">
      <c r="B687" s="128"/>
      <c r="C687" s="129" t="s">
        <v>978</v>
      </c>
      <c r="D687" s="129" t="s">
        <v>147</v>
      </c>
      <c r="E687" s="130" t="s">
        <v>979</v>
      </c>
      <c r="F687" s="131" t="s">
        <v>980</v>
      </c>
      <c r="G687" s="132" t="s">
        <v>183</v>
      </c>
      <c r="H687" s="133">
        <v>32.6</v>
      </c>
      <c r="I687" s="134"/>
      <c r="J687" s="135">
        <f>ROUND(I687*H687,2)</f>
        <v>0</v>
      </c>
      <c r="K687" s="131" t="s">
        <v>151</v>
      </c>
      <c r="L687" s="32"/>
      <c r="M687" s="136" t="s">
        <v>1</v>
      </c>
      <c r="N687" s="137" t="s">
        <v>45</v>
      </c>
      <c r="P687" s="138">
        <f>O687*H687</f>
        <v>0</v>
      </c>
      <c r="Q687" s="138">
        <v>0</v>
      </c>
      <c r="R687" s="138">
        <f>Q687*H687</f>
        <v>0</v>
      </c>
      <c r="S687" s="138">
        <v>0</v>
      </c>
      <c r="T687" s="139">
        <f>S687*H687</f>
        <v>0</v>
      </c>
      <c r="AR687" s="140" t="s">
        <v>152</v>
      </c>
      <c r="AT687" s="140" t="s">
        <v>147</v>
      </c>
      <c r="AU687" s="140" t="s">
        <v>89</v>
      </c>
      <c r="AY687" s="17" t="s">
        <v>145</v>
      </c>
      <c r="BE687" s="141">
        <f>IF(N687="základní",J687,0)</f>
        <v>0</v>
      </c>
      <c r="BF687" s="141">
        <f>IF(N687="snížená",J687,0)</f>
        <v>0</v>
      </c>
      <c r="BG687" s="141">
        <f>IF(N687="zákl. přenesená",J687,0)</f>
        <v>0</v>
      </c>
      <c r="BH687" s="141">
        <f>IF(N687="sníž. přenesená",J687,0)</f>
        <v>0</v>
      </c>
      <c r="BI687" s="141">
        <f>IF(N687="nulová",J687,0)</f>
        <v>0</v>
      </c>
      <c r="BJ687" s="17" t="s">
        <v>85</v>
      </c>
      <c r="BK687" s="141">
        <f>ROUND(I687*H687,2)</f>
        <v>0</v>
      </c>
      <c r="BL687" s="17" t="s">
        <v>152</v>
      </c>
      <c r="BM687" s="140" t="s">
        <v>981</v>
      </c>
    </row>
    <row r="688" spans="2:65" s="12" customFormat="1" ht="11.25">
      <c r="B688" s="142"/>
      <c r="D688" s="143" t="s">
        <v>154</v>
      </c>
      <c r="E688" s="144" t="s">
        <v>1</v>
      </c>
      <c r="F688" s="145" t="s">
        <v>982</v>
      </c>
      <c r="H688" s="144" t="s">
        <v>1</v>
      </c>
      <c r="I688" s="146"/>
      <c r="L688" s="142"/>
      <c r="M688" s="147"/>
      <c r="T688" s="148"/>
      <c r="AT688" s="144" t="s">
        <v>154</v>
      </c>
      <c r="AU688" s="144" t="s">
        <v>89</v>
      </c>
      <c r="AV688" s="12" t="s">
        <v>85</v>
      </c>
      <c r="AW688" s="12" t="s">
        <v>36</v>
      </c>
      <c r="AX688" s="12" t="s">
        <v>80</v>
      </c>
      <c r="AY688" s="144" t="s">
        <v>145</v>
      </c>
    </row>
    <row r="689" spans="2:65" s="13" customFormat="1" ht="11.25">
      <c r="B689" s="149"/>
      <c r="D689" s="143" t="s">
        <v>154</v>
      </c>
      <c r="E689" s="150" t="s">
        <v>1</v>
      </c>
      <c r="F689" s="151" t="s">
        <v>851</v>
      </c>
      <c r="H689" s="152">
        <v>3.15</v>
      </c>
      <c r="I689" s="153"/>
      <c r="L689" s="149"/>
      <c r="M689" s="154"/>
      <c r="T689" s="155"/>
      <c r="AT689" s="150" t="s">
        <v>154</v>
      </c>
      <c r="AU689" s="150" t="s">
        <v>89</v>
      </c>
      <c r="AV689" s="13" t="s">
        <v>89</v>
      </c>
      <c r="AW689" s="13" t="s">
        <v>36</v>
      </c>
      <c r="AX689" s="13" t="s">
        <v>80</v>
      </c>
      <c r="AY689" s="150" t="s">
        <v>145</v>
      </c>
    </row>
    <row r="690" spans="2:65" s="13" customFormat="1" ht="11.25">
      <c r="B690" s="149"/>
      <c r="D690" s="143" t="s">
        <v>154</v>
      </c>
      <c r="E690" s="150" t="s">
        <v>1</v>
      </c>
      <c r="F690" s="151" t="s">
        <v>967</v>
      </c>
      <c r="H690" s="152">
        <v>-0.36</v>
      </c>
      <c r="I690" s="153"/>
      <c r="L690" s="149"/>
      <c r="M690" s="154"/>
      <c r="T690" s="155"/>
      <c r="AT690" s="150" t="s">
        <v>154</v>
      </c>
      <c r="AU690" s="150" t="s">
        <v>89</v>
      </c>
      <c r="AV690" s="13" t="s">
        <v>89</v>
      </c>
      <c r="AW690" s="13" t="s">
        <v>36</v>
      </c>
      <c r="AX690" s="13" t="s">
        <v>80</v>
      </c>
      <c r="AY690" s="150" t="s">
        <v>145</v>
      </c>
    </row>
    <row r="691" spans="2:65" s="15" customFormat="1" ht="11.25">
      <c r="B691" s="163"/>
      <c r="D691" s="143" t="s">
        <v>154</v>
      </c>
      <c r="E691" s="164" t="s">
        <v>1</v>
      </c>
      <c r="F691" s="165" t="s">
        <v>215</v>
      </c>
      <c r="H691" s="166">
        <v>2.79</v>
      </c>
      <c r="I691" s="167"/>
      <c r="L691" s="163"/>
      <c r="M691" s="168"/>
      <c r="T691" s="169"/>
      <c r="AT691" s="164" t="s">
        <v>154</v>
      </c>
      <c r="AU691" s="164" t="s">
        <v>89</v>
      </c>
      <c r="AV691" s="15" t="s">
        <v>162</v>
      </c>
      <c r="AW691" s="15" t="s">
        <v>36</v>
      </c>
      <c r="AX691" s="15" t="s">
        <v>80</v>
      </c>
      <c r="AY691" s="164" t="s">
        <v>145</v>
      </c>
    </row>
    <row r="692" spans="2:65" s="12" customFormat="1" ht="11.25">
      <c r="B692" s="142"/>
      <c r="D692" s="143" t="s">
        <v>154</v>
      </c>
      <c r="E692" s="144" t="s">
        <v>1</v>
      </c>
      <c r="F692" s="145" t="s">
        <v>983</v>
      </c>
      <c r="H692" s="144" t="s">
        <v>1</v>
      </c>
      <c r="I692" s="146"/>
      <c r="L692" s="142"/>
      <c r="M692" s="147"/>
      <c r="T692" s="148"/>
      <c r="AT692" s="144" t="s">
        <v>154</v>
      </c>
      <c r="AU692" s="144" t="s">
        <v>89</v>
      </c>
      <c r="AV692" s="12" t="s">
        <v>85</v>
      </c>
      <c r="AW692" s="12" t="s">
        <v>36</v>
      </c>
      <c r="AX692" s="12" t="s">
        <v>80</v>
      </c>
      <c r="AY692" s="144" t="s">
        <v>145</v>
      </c>
    </row>
    <row r="693" spans="2:65" s="13" customFormat="1" ht="11.25">
      <c r="B693" s="149"/>
      <c r="D693" s="143" t="s">
        <v>154</v>
      </c>
      <c r="E693" s="150" t="s">
        <v>1</v>
      </c>
      <c r="F693" s="151" t="s">
        <v>984</v>
      </c>
      <c r="H693" s="152">
        <v>28.26</v>
      </c>
      <c r="I693" s="153"/>
      <c r="L693" s="149"/>
      <c r="M693" s="154"/>
      <c r="T693" s="155"/>
      <c r="AT693" s="150" t="s">
        <v>154</v>
      </c>
      <c r="AU693" s="150" t="s">
        <v>89</v>
      </c>
      <c r="AV693" s="13" t="s">
        <v>89</v>
      </c>
      <c r="AW693" s="13" t="s">
        <v>36</v>
      </c>
      <c r="AX693" s="13" t="s">
        <v>80</v>
      </c>
      <c r="AY693" s="150" t="s">
        <v>145</v>
      </c>
    </row>
    <row r="694" spans="2:65" s="13" customFormat="1" ht="11.25">
      <c r="B694" s="149"/>
      <c r="D694" s="143" t="s">
        <v>154</v>
      </c>
      <c r="E694" s="150" t="s">
        <v>1</v>
      </c>
      <c r="F694" s="151" t="s">
        <v>985</v>
      </c>
      <c r="H694" s="152">
        <v>0.84</v>
      </c>
      <c r="I694" s="153"/>
      <c r="L694" s="149"/>
      <c r="M694" s="154"/>
      <c r="T694" s="155"/>
      <c r="AT694" s="150" t="s">
        <v>154</v>
      </c>
      <c r="AU694" s="150" t="s">
        <v>89</v>
      </c>
      <c r="AV694" s="13" t="s">
        <v>89</v>
      </c>
      <c r="AW694" s="13" t="s">
        <v>36</v>
      </c>
      <c r="AX694" s="13" t="s">
        <v>80</v>
      </c>
      <c r="AY694" s="150" t="s">
        <v>145</v>
      </c>
    </row>
    <row r="695" spans="2:65" s="13" customFormat="1" ht="11.25">
      <c r="B695" s="149"/>
      <c r="D695" s="143" t="s">
        <v>154</v>
      </c>
      <c r="E695" s="150" t="s">
        <v>1</v>
      </c>
      <c r="F695" s="151" t="s">
        <v>986</v>
      </c>
      <c r="H695" s="152">
        <v>-0.49</v>
      </c>
      <c r="I695" s="153"/>
      <c r="L695" s="149"/>
      <c r="M695" s="154"/>
      <c r="T695" s="155"/>
      <c r="AT695" s="150" t="s">
        <v>154</v>
      </c>
      <c r="AU695" s="150" t="s">
        <v>89</v>
      </c>
      <c r="AV695" s="13" t="s">
        <v>89</v>
      </c>
      <c r="AW695" s="13" t="s">
        <v>36</v>
      </c>
      <c r="AX695" s="13" t="s">
        <v>80</v>
      </c>
      <c r="AY695" s="150" t="s">
        <v>145</v>
      </c>
    </row>
    <row r="696" spans="2:65" s="15" customFormat="1" ht="11.25">
      <c r="B696" s="163"/>
      <c r="D696" s="143" t="s">
        <v>154</v>
      </c>
      <c r="E696" s="164" t="s">
        <v>1</v>
      </c>
      <c r="F696" s="165" t="s">
        <v>215</v>
      </c>
      <c r="H696" s="166">
        <v>28.61</v>
      </c>
      <c r="I696" s="167"/>
      <c r="L696" s="163"/>
      <c r="M696" s="168"/>
      <c r="T696" s="169"/>
      <c r="AT696" s="164" t="s">
        <v>154</v>
      </c>
      <c r="AU696" s="164" t="s">
        <v>89</v>
      </c>
      <c r="AV696" s="15" t="s">
        <v>162</v>
      </c>
      <c r="AW696" s="15" t="s">
        <v>36</v>
      </c>
      <c r="AX696" s="15" t="s">
        <v>80</v>
      </c>
      <c r="AY696" s="164" t="s">
        <v>145</v>
      </c>
    </row>
    <row r="697" spans="2:65" s="12" customFormat="1" ht="11.25">
      <c r="B697" s="142"/>
      <c r="D697" s="143" t="s">
        <v>154</v>
      </c>
      <c r="E697" s="144" t="s">
        <v>1</v>
      </c>
      <c r="F697" s="145" t="s">
        <v>987</v>
      </c>
      <c r="H697" s="144" t="s">
        <v>1</v>
      </c>
      <c r="I697" s="146"/>
      <c r="L697" s="142"/>
      <c r="M697" s="147"/>
      <c r="T697" s="148"/>
      <c r="AT697" s="144" t="s">
        <v>154</v>
      </c>
      <c r="AU697" s="144" t="s">
        <v>89</v>
      </c>
      <c r="AV697" s="12" t="s">
        <v>85</v>
      </c>
      <c r="AW697" s="12" t="s">
        <v>36</v>
      </c>
      <c r="AX697" s="12" t="s">
        <v>80</v>
      </c>
      <c r="AY697" s="144" t="s">
        <v>145</v>
      </c>
    </row>
    <row r="698" spans="2:65" s="13" customFormat="1" ht="11.25">
      <c r="B698" s="149"/>
      <c r="D698" s="143" t="s">
        <v>154</v>
      </c>
      <c r="E698" s="150" t="s">
        <v>1</v>
      </c>
      <c r="F698" s="151" t="s">
        <v>467</v>
      </c>
      <c r="H698" s="152">
        <v>1.2</v>
      </c>
      <c r="I698" s="153"/>
      <c r="L698" s="149"/>
      <c r="M698" s="154"/>
      <c r="T698" s="155"/>
      <c r="AT698" s="150" t="s">
        <v>154</v>
      </c>
      <c r="AU698" s="150" t="s">
        <v>89</v>
      </c>
      <c r="AV698" s="13" t="s">
        <v>89</v>
      </c>
      <c r="AW698" s="13" t="s">
        <v>36</v>
      </c>
      <c r="AX698" s="13" t="s">
        <v>80</v>
      </c>
      <c r="AY698" s="150" t="s">
        <v>145</v>
      </c>
    </row>
    <row r="699" spans="2:65" s="15" customFormat="1" ht="11.25">
      <c r="B699" s="163"/>
      <c r="D699" s="143" t="s">
        <v>154</v>
      </c>
      <c r="E699" s="164" t="s">
        <v>1</v>
      </c>
      <c r="F699" s="165" t="s">
        <v>215</v>
      </c>
      <c r="H699" s="166">
        <v>1.2</v>
      </c>
      <c r="I699" s="167"/>
      <c r="L699" s="163"/>
      <c r="M699" s="168"/>
      <c r="T699" s="169"/>
      <c r="AT699" s="164" t="s">
        <v>154</v>
      </c>
      <c r="AU699" s="164" t="s">
        <v>89</v>
      </c>
      <c r="AV699" s="15" t="s">
        <v>162</v>
      </c>
      <c r="AW699" s="15" t="s">
        <v>36</v>
      </c>
      <c r="AX699" s="15" t="s">
        <v>80</v>
      </c>
      <c r="AY699" s="164" t="s">
        <v>145</v>
      </c>
    </row>
    <row r="700" spans="2:65" s="14" customFormat="1" ht="11.25">
      <c r="B700" s="156"/>
      <c r="D700" s="143" t="s">
        <v>154</v>
      </c>
      <c r="E700" s="157" t="s">
        <v>1</v>
      </c>
      <c r="F700" s="158" t="s">
        <v>157</v>
      </c>
      <c r="H700" s="159">
        <v>32.6</v>
      </c>
      <c r="I700" s="160"/>
      <c r="L700" s="156"/>
      <c r="M700" s="161"/>
      <c r="T700" s="162"/>
      <c r="AT700" s="157" t="s">
        <v>154</v>
      </c>
      <c r="AU700" s="157" t="s">
        <v>89</v>
      </c>
      <c r="AV700" s="14" t="s">
        <v>152</v>
      </c>
      <c r="AW700" s="14" t="s">
        <v>36</v>
      </c>
      <c r="AX700" s="14" t="s">
        <v>85</v>
      </c>
      <c r="AY700" s="157" t="s">
        <v>145</v>
      </c>
    </row>
    <row r="701" spans="2:65" s="1" customFormat="1" ht="24.2" customHeight="1">
      <c r="B701" s="128"/>
      <c r="C701" s="129" t="s">
        <v>988</v>
      </c>
      <c r="D701" s="129" t="s">
        <v>147</v>
      </c>
      <c r="E701" s="130" t="s">
        <v>989</v>
      </c>
      <c r="F701" s="131" t="s">
        <v>990</v>
      </c>
      <c r="G701" s="132" t="s">
        <v>183</v>
      </c>
      <c r="H701" s="133">
        <v>32.590000000000003</v>
      </c>
      <c r="I701" s="134"/>
      <c r="J701" s="135">
        <f>ROUND(I701*H701,2)</f>
        <v>0</v>
      </c>
      <c r="K701" s="131" t="s">
        <v>151</v>
      </c>
      <c r="L701" s="32"/>
      <c r="M701" s="136" t="s">
        <v>1</v>
      </c>
      <c r="N701" s="137" t="s">
        <v>45</v>
      </c>
      <c r="P701" s="138">
        <f>O701*H701</f>
        <v>0</v>
      </c>
      <c r="Q701" s="138">
        <v>0</v>
      </c>
      <c r="R701" s="138">
        <f>Q701*H701</f>
        <v>0</v>
      </c>
      <c r="S701" s="138">
        <v>0</v>
      </c>
      <c r="T701" s="139">
        <f>S701*H701</f>
        <v>0</v>
      </c>
      <c r="AR701" s="140" t="s">
        <v>152</v>
      </c>
      <c r="AT701" s="140" t="s">
        <v>147</v>
      </c>
      <c r="AU701" s="140" t="s">
        <v>89</v>
      </c>
      <c r="AY701" s="17" t="s">
        <v>145</v>
      </c>
      <c r="BE701" s="141">
        <f>IF(N701="základní",J701,0)</f>
        <v>0</v>
      </c>
      <c r="BF701" s="141">
        <f>IF(N701="snížená",J701,0)</f>
        <v>0</v>
      </c>
      <c r="BG701" s="141">
        <f>IF(N701="zákl. přenesená",J701,0)</f>
        <v>0</v>
      </c>
      <c r="BH701" s="141">
        <f>IF(N701="sníž. přenesená",J701,0)</f>
        <v>0</v>
      </c>
      <c r="BI701" s="141">
        <f>IF(N701="nulová",J701,0)</f>
        <v>0</v>
      </c>
      <c r="BJ701" s="17" t="s">
        <v>85</v>
      </c>
      <c r="BK701" s="141">
        <f>ROUND(I701*H701,2)</f>
        <v>0</v>
      </c>
      <c r="BL701" s="17" t="s">
        <v>152</v>
      </c>
      <c r="BM701" s="140" t="s">
        <v>991</v>
      </c>
    </row>
    <row r="702" spans="2:65" s="12" customFormat="1" ht="11.25">
      <c r="B702" s="142"/>
      <c r="D702" s="143" t="s">
        <v>154</v>
      </c>
      <c r="E702" s="144" t="s">
        <v>1</v>
      </c>
      <c r="F702" s="145" t="s">
        <v>730</v>
      </c>
      <c r="H702" s="144" t="s">
        <v>1</v>
      </c>
      <c r="I702" s="146"/>
      <c r="L702" s="142"/>
      <c r="M702" s="147"/>
      <c r="T702" s="148"/>
      <c r="AT702" s="144" t="s">
        <v>154</v>
      </c>
      <c r="AU702" s="144" t="s">
        <v>89</v>
      </c>
      <c r="AV702" s="12" t="s">
        <v>85</v>
      </c>
      <c r="AW702" s="12" t="s">
        <v>36</v>
      </c>
      <c r="AX702" s="12" t="s">
        <v>80</v>
      </c>
      <c r="AY702" s="144" t="s">
        <v>145</v>
      </c>
    </row>
    <row r="703" spans="2:65" s="13" customFormat="1" ht="11.25">
      <c r="B703" s="149"/>
      <c r="D703" s="143" t="s">
        <v>154</v>
      </c>
      <c r="E703" s="150" t="s">
        <v>1</v>
      </c>
      <c r="F703" s="151" t="s">
        <v>992</v>
      </c>
      <c r="H703" s="152">
        <v>2.78</v>
      </c>
      <c r="I703" s="153"/>
      <c r="L703" s="149"/>
      <c r="M703" s="154"/>
      <c r="T703" s="155"/>
      <c r="AT703" s="150" t="s">
        <v>154</v>
      </c>
      <c r="AU703" s="150" t="s">
        <v>89</v>
      </c>
      <c r="AV703" s="13" t="s">
        <v>89</v>
      </c>
      <c r="AW703" s="13" t="s">
        <v>36</v>
      </c>
      <c r="AX703" s="13" t="s">
        <v>80</v>
      </c>
      <c r="AY703" s="150" t="s">
        <v>145</v>
      </c>
    </row>
    <row r="704" spans="2:65" s="12" customFormat="1" ht="11.25">
      <c r="B704" s="142"/>
      <c r="D704" s="143" t="s">
        <v>154</v>
      </c>
      <c r="E704" s="144" t="s">
        <v>1</v>
      </c>
      <c r="F704" s="145" t="s">
        <v>993</v>
      </c>
      <c r="H704" s="144" t="s">
        <v>1</v>
      </c>
      <c r="I704" s="146"/>
      <c r="L704" s="142"/>
      <c r="M704" s="147"/>
      <c r="T704" s="148"/>
      <c r="AT704" s="144" t="s">
        <v>154</v>
      </c>
      <c r="AU704" s="144" t="s">
        <v>89</v>
      </c>
      <c r="AV704" s="12" t="s">
        <v>85</v>
      </c>
      <c r="AW704" s="12" t="s">
        <v>36</v>
      </c>
      <c r="AX704" s="12" t="s">
        <v>80</v>
      </c>
      <c r="AY704" s="144" t="s">
        <v>145</v>
      </c>
    </row>
    <row r="705" spans="2:65" s="12" customFormat="1" ht="11.25">
      <c r="B705" s="142"/>
      <c r="D705" s="143" t="s">
        <v>154</v>
      </c>
      <c r="E705" s="144" t="s">
        <v>1</v>
      </c>
      <c r="F705" s="145" t="s">
        <v>994</v>
      </c>
      <c r="H705" s="144" t="s">
        <v>1</v>
      </c>
      <c r="I705" s="146"/>
      <c r="L705" s="142"/>
      <c r="M705" s="147"/>
      <c r="T705" s="148"/>
      <c r="AT705" s="144" t="s">
        <v>154</v>
      </c>
      <c r="AU705" s="144" t="s">
        <v>89</v>
      </c>
      <c r="AV705" s="12" t="s">
        <v>85</v>
      </c>
      <c r="AW705" s="12" t="s">
        <v>36</v>
      </c>
      <c r="AX705" s="12" t="s">
        <v>80</v>
      </c>
      <c r="AY705" s="144" t="s">
        <v>145</v>
      </c>
    </row>
    <row r="706" spans="2:65" s="13" customFormat="1" ht="11.25">
      <c r="B706" s="149"/>
      <c r="D706" s="143" t="s">
        <v>154</v>
      </c>
      <c r="E706" s="150" t="s">
        <v>1</v>
      </c>
      <c r="F706" s="151" t="s">
        <v>995</v>
      </c>
      <c r="H706" s="152">
        <v>28.61</v>
      </c>
      <c r="I706" s="153"/>
      <c r="L706" s="149"/>
      <c r="M706" s="154"/>
      <c r="T706" s="155"/>
      <c r="AT706" s="150" t="s">
        <v>154</v>
      </c>
      <c r="AU706" s="150" t="s">
        <v>89</v>
      </c>
      <c r="AV706" s="13" t="s">
        <v>89</v>
      </c>
      <c r="AW706" s="13" t="s">
        <v>36</v>
      </c>
      <c r="AX706" s="13" t="s">
        <v>80</v>
      </c>
      <c r="AY706" s="150" t="s">
        <v>145</v>
      </c>
    </row>
    <row r="707" spans="2:65" s="12" customFormat="1" ht="11.25">
      <c r="B707" s="142"/>
      <c r="D707" s="143" t="s">
        <v>154</v>
      </c>
      <c r="E707" s="144" t="s">
        <v>1</v>
      </c>
      <c r="F707" s="145" t="s">
        <v>996</v>
      </c>
      <c r="H707" s="144" t="s">
        <v>1</v>
      </c>
      <c r="I707" s="146"/>
      <c r="L707" s="142"/>
      <c r="M707" s="147"/>
      <c r="T707" s="148"/>
      <c r="AT707" s="144" t="s">
        <v>154</v>
      </c>
      <c r="AU707" s="144" t="s">
        <v>89</v>
      </c>
      <c r="AV707" s="12" t="s">
        <v>85</v>
      </c>
      <c r="AW707" s="12" t="s">
        <v>36</v>
      </c>
      <c r="AX707" s="12" t="s">
        <v>80</v>
      </c>
      <c r="AY707" s="144" t="s">
        <v>145</v>
      </c>
    </row>
    <row r="708" spans="2:65" s="13" customFormat="1" ht="11.25">
      <c r="B708" s="149"/>
      <c r="D708" s="143" t="s">
        <v>154</v>
      </c>
      <c r="E708" s="150" t="s">
        <v>1</v>
      </c>
      <c r="F708" s="151" t="s">
        <v>467</v>
      </c>
      <c r="H708" s="152">
        <v>1.2</v>
      </c>
      <c r="I708" s="153"/>
      <c r="L708" s="149"/>
      <c r="M708" s="154"/>
      <c r="T708" s="155"/>
      <c r="AT708" s="150" t="s">
        <v>154</v>
      </c>
      <c r="AU708" s="150" t="s">
        <v>89</v>
      </c>
      <c r="AV708" s="13" t="s">
        <v>89</v>
      </c>
      <c r="AW708" s="13" t="s">
        <v>36</v>
      </c>
      <c r="AX708" s="13" t="s">
        <v>80</v>
      </c>
      <c r="AY708" s="150" t="s">
        <v>145</v>
      </c>
    </row>
    <row r="709" spans="2:65" s="14" customFormat="1" ht="11.25">
      <c r="B709" s="156"/>
      <c r="D709" s="143" t="s">
        <v>154</v>
      </c>
      <c r="E709" s="157" t="s">
        <v>1</v>
      </c>
      <c r="F709" s="158" t="s">
        <v>157</v>
      </c>
      <c r="H709" s="159">
        <v>32.590000000000003</v>
      </c>
      <c r="I709" s="160"/>
      <c r="L709" s="156"/>
      <c r="M709" s="161"/>
      <c r="T709" s="162"/>
      <c r="AT709" s="157" t="s">
        <v>154</v>
      </c>
      <c r="AU709" s="157" t="s">
        <v>89</v>
      </c>
      <c r="AV709" s="14" t="s">
        <v>152</v>
      </c>
      <c r="AW709" s="14" t="s">
        <v>36</v>
      </c>
      <c r="AX709" s="14" t="s">
        <v>85</v>
      </c>
      <c r="AY709" s="157" t="s">
        <v>145</v>
      </c>
    </row>
    <row r="710" spans="2:65" s="1" customFormat="1" ht="24.2" customHeight="1">
      <c r="B710" s="128"/>
      <c r="C710" s="129" t="s">
        <v>997</v>
      </c>
      <c r="D710" s="129" t="s">
        <v>147</v>
      </c>
      <c r="E710" s="130" t="s">
        <v>998</v>
      </c>
      <c r="F710" s="131" t="s">
        <v>999</v>
      </c>
      <c r="G710" s="132" t="s">
        <v>183</v>
      </c>
      <c r="H710" s="133">
        <v>24.54</v>
      </c>
      <c r="I710" s="134"/>
      <c r="J710" s="135">
        <f>ROUND(I710*H710,2)</f>
        <v>0</v>
      </c>
      <c r="K710" s="131" t="s">
        <v>151</v>
      </c>
      <c r="L710" s="32"/>
      <c r="M710" s="136" t="s">
        <v>1</v>
      </c>
      <c r="N710" s="137" t="s">
        <v>45</v>
      </c>
      <c r="P710" s="138">
        <f>O710*H710</f>
        <v>0</v>
      </c>
      <c r="Q710" s="138">
        <v>0</v>
      </c>
      <c r="R710" s="138">
        <f>Q710*H710</f>
        <v>0</v>
      </c>
      <c r="S710" s="138">
        <v>0</v>
      </c>
      <c r="T710" s="139">
        <f>S710*H710</f>
        <v>0</v>
      </c>
      <c r="AR710" s="140" t="s">
        <v>152</v>
      </c>
      <c r="AT710" s="140" t="s">
        <v>147</v>
      </c>
      <c r="AU710" s="140" t="s">
        <v>89</v>
      </c>
      <c r="AY710" s="17" t="s">
        <v>145</v>
      </c>
      <c r="BE710" s="141">
        <f>IF(N710="základní",J710,0)</f>
        <v>0</v>
      </c>
      <c r="BF710" s="141">
        <f>IF(N710="snížená",J710,0)</f>
        <v>0</v>
      </c>
      <c r="BG710" s="141">
        <f>IF(N710="zákl. přenesená",J710,0)</f>
        <v>0</v>
      </c>
      <c r="BH710" s="141">
        <f>IF(N710="sníž. přenesená",J710,0)</f>
        <v>0</v>
      </c>
      <c r="BI710" s="141">
        <f>IF(N710="nulová",J710,0)</f>
        <v>0</v>
      </c>
      <c r="BJ710" s="17" t="s">
        <v>85</v>
      </c>
      <c r="BK710" s="141">
        <f>ROUND(I710*H710,2)</f>
        <v>0</v>
      </c>
      <c r="BL710" s="17" t="s">
        <v>152</v>
      </c>
      <c r="BM710" s="140" t="s">
        <v>1000</v>
      </c>
    </row>
    <row r="711" spans="2:65" s="12" customFormat="1" ht="11.25">
      <c r="B711" s="142"/>
      <c r="D711" s="143" t="s">
        <v>154</v>
      </c>
      <c r="E711" s="144" t="s">
        <v>1</v>
      </c>
      <c r="F711" s="145" t="s">
        <v>959</v>
      </c>
      <c r="H711" s="144" t="s">
        <v>1</v>
      </c>
      <c r="I711" s="146"/>
      <c r="L711" s="142"/>
      <c r="M711" s="147"/>
      <c r="T711" s="148"/>
      <c r="AT711" s="144" t="s">
        <v>154</v>
      </c>
      <c r="AU711" s="144" t="s">
        <v>89</v>
      </c>
      <c r="AV711" s="12" t="s">
        <v>85</v>
      </c>
      <c r="AW711" s="12" t="s">
        <v>36</v>
      </c>
      <c r="AX711" s="12" t="s">
        <v>80</v>
      </c>
      <c r="AY711" s="144" t="s">
        <v>145</v>
      </c>
    </row>
    <row r="712" spans="2:65" s="13" customFormat="1" ht="11.25">
      <c r="B712" s="149"/>
      <c r="D712" s="143" t="s">
        <v>154</v>
      </c>
      <c r="E712" s="150" t="s">
        <v>1</v>
      </c>
      <c r="F712" s="151" t="s">
        <v>961</v>
      </c>
      <c r="H712" s="152">
        <v>15.12</v>
      </c>
      <c r="I712" s="153"/>
      <c r="L712" s="149"/>
      <c r="M712" s="154"/>
      <c r="T712" s="155"/>
      <c r="AT712" s="150" t="s">
        <v>154</v>
      </c>
      <c r="AU712" s="150" t="s">
        <v>89</v>
      </c>
      <c r="AV712" s="13" t="s">
        <v>89</v>
      </c>
      <c r="AW712" s="13" t="s">
        <v>36</v>
      </c>
      <c r="AX712" s="13" t="s">
        <v>80</v>
      </c>
      <c r="AY712" s="150" t="s">
        <v>145</v>
      </c>
    </row>
    <row r="713" spans="2:65" s="13" customFormat="1" ht="11.25">
      <c r="B713" s="149"/>
      <c r="D713" s="143" t="s">
        <v>154</v>
      </c>
      <c r="E713" s="150" t="s">
        <v>1</v>
      </c>
      <c r="F713" s="151" t="s">
        <v>1001</v>
      </c>
      <c r="H713" s="152">
        <v>6.3</v>
      </c>
      <c r="I713" s="153"/>
      <c r="L713" s="149"/>
      <c r="M713" s="154"/>
      <c r="T713" s="155"/>
      <c r="AT713" s="150" t="s">
        <v>154</v>
      </c>
      <c r="AU713" s="150" t="s">
        <v>89</v>
      </c>
      <c r="AV713" s="13" t="s">
        <v>89</v>
      </c>
      <c r="AW713" s="13" t="s">
        <v>36</v>
      </c>
      <c r="AX713" s="13" t="s">
        <v>80</v>
      </c>
      <c r="AY713" s="150" t="s">
        <v>145</v>
      </c>
    </row>
    <row r="714" spans="2:65" s="13" customFormat="1" ht="11.25">
      <c r="B714" s="149"/>
      <c r="D714" s="143" t="s">
        <v>154</v>
      </c>
      <c r="E714" s="150" t="s">
        <v>1</v>
      </c>
      <c r="F714" s="151" t="s">
        <v>962</v>
      </c>
      <c r="H714" s="152">
        <v>0.24</v>
      </c>
      <c r="I714" s="153"/>
      <c r="L714" s="149"/>
      <c r="M714" s="154"/>
      <c r="T714" s="155"/>
      <c r="AT714" s="150" t="s">
        <v>154</v>
      </c>
      <c r="AU714" s="150" t="s">
        <v>89</v>
      </c>
      <c r="AV714" s="13" t="s">
        <v>89</v>
      </c>
      <c r="AW714" s="13" t="s">
        <v>36</v>
      </c>
      <c r="AX714" s="13" t="s">
        <v>80</v>
      </c>
      <c r="AY714" s="150" t="s">
        <v>145</v>
      </c>
    </row>
    <row r="715" spans="2:65" s="13" customFormat="1" ht="11.25">
      <c r="B715" s="149"/>
      <c r="D715" s="143" t="s">
        <v>154</v>
      </c>
      <c r="E715" s="150" t="s">
        <v>1</v>
      </c>
      <c r="F715" s="151" t="s">
        <v>963</v>
      </c>
      <c r="H715" s="152">
        <v>2.04</v>
      </c>
      <c r="I715" s="153"/>
      <c r="L715" s="149"/>
      <c r="M715" s="154"/>
      <c r="T715" s="155"/>
      <c r="AT715" s="150" t="s">
        <v>154</v>
      </c>
      <c r="AU715" s="150" t="s">
        <v>89</v>
      </c>
      <c r="AV715" s="13" t="s">
        <v>89</v>
      </c>
      <c r="AW715" s="13" t="s">
        <v>36</v>
      </c>
      <c r="AX715" s="13" t="s">
        <v>80</v>
      </c>
      <c r="AY715" s="150" t="s">
        <v>145</v>
      </c>
    </row>
    <row r="716" spans="2:65" s="13" customFormat="1" ht="11.25">
      <c r="B716" s="149"/>
      <c r="D716" s="143" t="s">
        <v>154</v>
      </c>
      <c r="E716" s="150" t="s">
        <v>1</v>
      </c>
      <c r="F716" s="151" t="s">
        <v>967</v>
      </c>
      <c r="H716" s="152">
        <v>-0.36</v>
      </c>
      <c r="I716" s="153"/>
      <c r="L716" s="149"/>
      <c r="M716" s="154"/>
      <c r="T716" s="155"/>
      <c r="AT716" s="150" t="s">
        <v>154</v>
      </c>
      <c r="AU716" s="150" t="s">
        <v>89</v>
      </c>
      <c r="AV716" s="13" t="s">
        <v>89</v>
      </c>
      <c r="AW716" s="13" t="s">
        <v>36</v>
      </c>
      <c r="AX716" s="13" t="s">
        <v>80</v>
      </c>
      <c r="AY716" s="150" t="s">
        <v>145</v>
      </c>
    </row>
    <row r="717" spans="2:65" s="12" customFormat="1" ht="11.25">
      <c r="B717" s="142"/>
      <c r="D717" s="143" t="s">
        <v>154</v>
      </c>
      <c r="E717" s="144" t="s">
        <v>1</v>
      </c>
      <c r="F717" s="145" t="s">
        <v>996</v>
      </c>
      <c r="H717" s="144" t="s">
        <v>1</v>
      </c>
      <c r="I717" s="146"/>
      <c r="L717" s="142"/>
      <c r="M717" s="147"/>
      <c r="T717" s="148"/>
      <c r="AT717" s="144" t="s">
        <v>154</v>
      </c>
      <c r="AU717" s="144" t="s">
        <v>89</v>
      </c>
      <c r="AV717" s="12" t="s">
        <v>85</v>
      </c>
      <c r="AW717" s="12" t="s">
        <v>36</v>
      </c>
      <c r="AX717" s="12" t="s">
        <v>80</v>
      </c>
      <c r="AY717" s="144" t="s">
        <v>145</v>
      </c>
    </row>
    <row r="718" spans="2:65" s="13" customFormat="1" ht="11.25">
      <c r="B718" s="149"/>
      <c r="D718" s="143" t="s">
        <v>154</v>
      </c>
      <c r="E718" s="150" t="s">
        <v>1</v>
      </c>
      <c r="F718" s="151" t="s">
        <v>467</v>
      </c>
      <c r="H718" s="152">
        <v>1.2</v>
      </c>
      <c r="I718" s="153"/>
      <c r="L718" s="149"/>
      <c r="M718" s="154"/>
      <c r="T718" s="155"/>
      <c r="AT718" s="150" t="s">
        <v>154</v>
      </c>
      <c r="AU718" s="150" t="s">
        <v>89</v>
      </c>
      <c r="AV718" s="13" t="s">
        <v>89</v>
      </c>
      <c r="AW718" s="13" t="s">
        <v>36</v>
      </c>
      <c r="AX718" s="13" t="s">
        <v>80</v>
      </c>
      <c r="AY718" s="150" t="s">
        <v>145</v>
      </c>
    </row>
    <row r="719" spans="2:65" s="14" customFormat="1" ht="11.25">
      <c r="B719" s="156"/>
      <c r="D719" s="143" t="s">
        <v>154</v>
      </c>
      <c r="E719" s="157" t="s">
        <v>1</v>
      </c>
      <c r="F719" s="158" t="s">
        <v>157</v>
      </c>
      <c r="H719" s="159">
        <v>24.54</v>
      </c>
      <c r="I719" s="160"/>
      <c r="L719" s="156"/>
      <c r="M719" s="161"/>
      <c r="T719" s="162"/>
      <c r="AT719" s="157" t="s">
        <v>154</v>
      </c>
      <c r="AU719" s="157" t="s">
        <v>89</v>
      </c>
      <c r="AV719" s="14" t="s">
        <v>152</v>
      </c>
      <c r="AW719" s="14" t="s">
        <v>36</v>
      </c>
      <c r="AX719" s="14" t="s">
        <v>85</v>
      </c>
      <c r="AY719" s="157" t="s">
        <v>145</v>
      </c>
    </row>
    <row r="720" spans="2:65" s="1" customFormat="1" ht="24.2" customHeight="1">
      <c r="B720" s="128"/>
      <c r="C720" s="129" t="s">
        <v>1002</v>
      </c>
      <c r="D720" s="129" t="s">
        <v>147</v>
      </c>
      <c r="E720" s="130" t="s">
        <v>1003</v>
      </c>
      <c r="F720" s="131" t="s">
        <v>1004</v>
      </c>
      <c r="G720" s="132" t="s">
        <v>183</v>
      </c>
      <c r="H720" s="133">
        <v>32.6</v>
      </c>
      <c r="I720" s="134"/>
      <c r="J720" s="135">
        <f>ROUND(I720*H720,2)</f>
        <v>0</v>
      </c>
      <c r="K720" s="131" t="s">
        <v>151</v>
      </c>
      <c r="L720" s="32"/>
      <c r="M720" s="136" t="s">
        <v>1</v>
      </c>
      <c r="N720" s="137" t="s">
        <v>45</v>
      </c>
      <c r="P720" s="138">
        <f>O720*H720</f>
        <v>0</v>
      </c>
      <c r="Q720" s="138">
        <v>0</v>
      </c>
      <c r="R720" s="138">
        <f>Q720*H720</f>
        <v>0</v>
      </c>
      <c r="S720" s="138">
        <v>0</v>
      </c>
      <c r="T720" s="139">
        <f>S720*H720</f>
        <v>0</v>
      </c>
      <c r="AR720" s="140" t="s">
        <v>152</v>
      </c>
      <c r="AT720" s="140" t="s">
        <v>147</v>
      </c>
      <c r="AU720" s="140" t="s">
        <v>89</v>
      </c>
      <c r="AY720" s="17" t="s">
        <v>145</v>
      </c>
      <c r="BE720" s="141">
        <f>IF(N720="základní",J720,0)</f>
        <v>0</v>
      </c>
      <c r="BF720" s="141">
        <f>IF(N720="snížená",J720,0)</f>
        <v>0</v>
      </c>
      <c r="BG720" s="141">
        <f>IF(N720="zákl. přenesená",J720,0)</f>
        <v>0</v>
      </c>
      <c r="BH720" s="141">
        <f>IF(N720="sníž. přenesená",J720,0)</f>
        <v>0</v>
      </c>
      <c r="BI720" s="141">
        <f>IF(N720="nulová",J720,0)</f>
        <v>0</v>
      </c>
      <c r="BJ720" s="17" t="s">
        <v>85</v>
      </c>
      <c r="BK720" s="141">
        <f>ROUND(I720*H720,2)</f>
        <v>0</v>
      </c>
      <c r="BL720" s="17" t="s">
        <v>152</v>
      </c>
      <c r="BM720" s="140" t="s">
        <v>1005</v>
      </c>
    </row>
    <row r="721" spans="2:65" s="1" customFormat="1" ht="24.2" customHeight="1">
      <c r="B721" s="128"/>
      <c r="C721" s="129" t="s">
        <v>1006</v>
      </c>
      <c r="D721" s="129" t="s">
        <v>147</v>
      </c>
      <c r="E721" s="130" t="s">
        <v>1007</v>
      </c>
      <c r="F721" s="131" t="s">
        <v>1008</v>
      </c>
      <c r="G721" s="132" t="s">
        <v>183</v>
      </c>
      <c r="H721" s="133">
        <v>21.12</v>
      </c>
      <c r="I721" s="134"/>
      <c r="J721" s="135">
        <f>ROUND(I721*H721,2)</f>
        <v>0</v>
      </c>
      <c r="K721" s="131" t="s">
        <v>151</v>
      </c>
      <c r="L721" s="32"/>
      <c r="M721" s="136" t="s">
        <v>1</v>
      </c>
      <c r="N721" s="137" t="s">
        <v>45</v>
      </c>
      <c r="P721" s="138">
        <f>O721*H721</f>
        <v>0</v>
      </c>
      <c r="Q721" s="138">
        <v>3.8850000000000003E-2</v>
      </c>
      <c r="R721" s="138">
        <f>Q721*H721</f>
        <v>0.82051200000000013</v>
      </c>
      <c r="S721" s="138">
        <v>0</v>
      </c>
      <c r="T721" s="139">
        <f>S721*H721</f>
        <v>0</v>
      </c>
      <c r="AR721" s="140" t="s">
        <v>152</v>
      </c>
      <c r="AT721" s="140" t="s">
        <v>147</v>
      </c>
      <c r="AU721" s="140" t="s">
        <v>89</v>
      </c>
      <c r="AY721" s="17" t="s">
        <v>145</v>
      </c>
      <c r="BE721" s="141">
        <f>IF(N721="základní",J721,0)</f>
        <v>0</v>
      </c>
      <c r="BF721" s="141">
        <f>IF(N721="snížená",J721,0)</f>
        <v>0</v>
      </c>
      <c r="BG721" s="141">
        <f>IF(N721="zákl. přenesená",J721,0)</f>
        <v>0</v>
      </c>
      <c r="BH721" s="141">
        <f>IF(N721="sníž. přenesená",J721,0)</f>
        <v>0</v>
      </c>
      <c r="BI721" s="141">
        <f>IF(N721="nulová",J721,0)</f>
        <v>0</v>
      </c>
      <c r="BJ721" s="17" t="s">
        <v>85</v>
      </c>
      <c r="BK721" s="141">
        <f>ROUND(I721*H721,2)</f>
        <v>0</v>
      </c>
      <c r="BL721" s="17" t="s">
        <v>152</v>
      </c>
      <c r="BM721" s="140" t="s">
        <v>1009</v>
      </c>
    </row>
    <row r="722" spans="2:65" s="12" customFormat="1" ht="11.25">
      <c r="B722" s="142"/>
      <c r="D722" s="143" t="s">
        <v>154</v>
      </c>
      <c r="E722" s="144" t="s">
        <v>1</v>
      </c>
      <c r="F722" s="145" t="s">
        <v>959</v>
      </c>
      <c r="H722" s="144" t="s">
        <v>1</v>
      </c>
      <c r="I722" s="146"/>
      <c r="L722" s="142"/>
      <c r="M722" s="147"/>
      <c r="T722" s="148"/>
      <c r="AT722" s="144" t="s">
        <v>154</v>
      </c>
      <c r="AU722" s="144" t="s">
        <v>89</v>
      </c>
      <c r="AV722" s="12" t="s">
        <v>85</v>
      </c>
      <c r="AW722" s="12" t="s">
        <v>36</v>
      </c>
      <c r="AX722" s="12" t="s">
        <v>80</v>
      </c>
      <c r="AY722" s="144" t="s">
        <v>145</v>
      </c>
    </row>
    <row r="723" spans="2:65" s="12" customFormat="1" ht="11.25">
      <c r="B723" s="142"/>
      <c r="D723" s="143" t="s">
        <v>154</v>
      </c>
      <c r="E723" s="144" t="s">
        <v>1</v>
      </c>
      <c r="F723" s="145" t="s">
        <v>1010</v>
      </c>
      <c r="H723" s="144" t="s">
        <v>1</v>
      </c>
      <c r="I723" s="146"/>
      <c r="L723" s="142"/>
      <c r="M723" s="147"/>
      <c r="T723" s="148"/>
      <c r="AT723" s="144" t="s">
        <v>154</v>
      </c>
      <c r="AU723" s="144" t="s">
        <v>89</v>
      </c>
      <c r="AV723" s="12" t="s">
        <v>85</v>
      </c>
      <c r="AW723" s="12" t="s">
        <v>36</v>
      </c>
      <c r="AX723" s="12" t="s">
        <v>80</v>
      </c>
      <c r="AY723" s="144" t="s">
        <v>145</v>
      </c>
    </row>
    <row r="724" spans="2:65" s="13" customFormat="1" ht="11.25">
      <c r="B724" s="149"/>
      <c r="D724" s="143" t="s">
        <v>154</v>
      </c>
      <c r="E724" s="150" t="s">
        <v>1</v>
      </c>
      <c r="F724" s="151" t="s">
        <v>961</v>
      </c>
      <c r="H724" s="152">
        <v>15.12</v>
      </c>
      <c r="I724" s="153"/>
      <c r="L724" s="149"/>
      <c r="M724" s="154"/>
      <c r="T724" s="155"/>
      <c r="AT724" s="150" t="s">
        <v>154</v>
      </c>
      <c r="AU724" s="150" t="s">
        <v>89</v>
      </c>
      <c r="AV724" s="13" t="s">
        <v>89</v>
      </c>
      <c r="AW724" s="13" t="s">
        <v>36</v>
      </c>
      <c r="AX724" s="13" t="s">
        <v>80</v>
      </c>
      <c r="AY724" s="150" t="s">
        <v>145</v>
      </c>
    </row>
    <row r="725" spans="2:65" s="13" customFormat="1" ht="11.25">
      <c r="B725" s="149"/>
      <c r="D725" s="143" t="s">
        <v>154</v>
      </c>
      <c r="E725" s="150" t="s">
        <v>1</v>
      </c>
      <c r="F725" s="151" t="s">
        <v>963</v>
      </c>
      <c r="H725" s="152">
        <v>2.04</v>
      </c>
      <c r="I725" s="153"/>
      <c r="L725" s="149"/>
      <c r="M725" s="154"/>
      <c r="T725" s="155"/>
      <c r="AT725" s="150" t="s">
        <v>154</v>
      </c>
      <c r="AU725" s="150" t="s">
        <v>89</v>
      </c>
      <c r="AV725" s="13" t="s">
        <v>89</v>
      </c>
      <c r="AW725" s="13" t="s">
        <v>36</v>
      </c>
      <c r="AX725" s="13" t="s">
        <v>80</v>
      </c>
      <c r="AY725" s="150" t="s">
        <v>145</v>
      </c>
    </row>
    <row r="726" spans="2:65" s="12" customFormat="1" ht="11.25">
      <c r="B726" s="142"/>
      <c r="D726" s="143" t="s">
        <v>154</v>
      </c>
      <c r="E726" s="144" t="s">
        <v>1</v>
      </c>
      <c r="F726" s="145" t="s">
        <v>964</v>
      </c>
      <c r="H726" s="144" t="s">
        <v>1</v>
      </c>
      <c r="I726" s="146"/>
      <c r="L726" s="142"/>
      <c r="M726" s="147"/>
      <c r="T726" s="148"/>
      <c r="AT726" s="144" t="s">
        <v>154</v>
      </c>
      <c r="AU726" s="144" t="s">
        <v>89</v>
      </c>
      <c r="AV726" s="12" t="s">
        <v>85</v>
      </c>
      <c r="AW726" s="12" t="s">
        <v>36</v>
      </c>
      <c r="AX726" s="12" t="s">
        <v>80</v>
      </c>
      <c r="AY726" s="144" t="s">
        <v>145</v>
      </c>
    </row>
    <row r="727" spans="2:65" s="13" customFormat="1" ht="11.25">
      <c r="B727" s="149"/>
      <c r="D727" s="143" t="s">
        <v>154</v>
      </c>
      <c r="E727" s="150" t="s">
        <v>1</v>
      </c>
      <c r="F727" s="151" t="s">
        <v>965</v>
      </c>
      <c r="H727" s="152">
        <v>2.88</v>
      </c>
      <c r="I727" s="153"/>
      <c r="L727" s="149"/>
      <c r="M727" s="154"/>
      <c r="T727" s="155"/>
      <c r="AT727" s="150" t="s">
        <v>154</v>
      </c>
      <c r="AU727" s="150" t="s">
        <v>89</v>
      </c>
      <c r="AV727" s="13" t="s">
        <v>89</v>
      </c>
      <c r="AW727" s="13" t="s">
        <v>36</v>
      </c>
      <c r="AX727" s="13" t="s">
        <v>80</v>
      </c>
      <c r="AY727" s="150" t="s">
        <v>145</v>
      </c>
    </row>
    <row r="728" spans="2:65" s="13" customFormat="1" ht="11.25">
      <c r="B728" s="149"/>
      <c r="D728" s="143" t="s">
        <v>154</v>
      </c>
      <c r="E728" s="150" t="s">
        <v>1</v>
      </c>
      <c r="F728" s="151" t="s">
        <v>966</v>
      </c>
      <c r="H728" s="152">
        <v>1.44</v>
      </c>
      <c r="I728" s="153"/>
      <c r="L728" s="149"/>
      <c r="M728" s="154"/>
      <c r="T728" s="155"/>
      <c r="AT728" s="150" t="s">
        <v>154</v>
      </c>
      <c r="AU728" s="150" t="s">
        <v>89</v>
      </c>
      <c r="AV728" s="13" t="s">
        <v>89</v>
      </c>
      <c r="AW728" s="13" t="s">
        <v>36</v>
      </c>
      <c r="AX728" s="13" t="s">
        <v>80</v>
      </c>
      <c r="AY728" s="150" t="s">
        <v>145</v>
      </c>
    </row>
    <row r="729" spans="2:65" s="13" customFormat="1" ht="11.25">
      <c r="B729" s="149"/>
      <c r="D729" s="143" t="s">
        <v>154</v>
      </c>
      <c r="E729" s="150" t="s">
        <v>1</v>
      </c>
      <c r="F729" s="151" t="s">
        <v>967</v>
      </c>
      <c r="H729" s="152">
        <v>-0.36</v>
      </c>
      <c r="I729" s="153"/>
      <c r="L729" s="149"/>
      <c r="M729" s="154"/>
      <c r="T729" s="155"/>
      <c r="AT729" s="150" t="s">
        <v>154</v>
      </c>
      <c r="AU729" s="150" t="s">
        <v>89</v>
      </c>
      <c r="AV729" s="13" t="s">
        <v>89</v>
      </c>
      <c r="AW729" s="13" t="s">
        <v>36</v>
      </c>
      <c r="AX729" s="13" t="s">
        <v>80</v>
      </c>
      <c r="AY729" s="150" t="s">
        <v>145</v>
      </c>
    </row>
    <row r="730" spans="2:65" s="14" customFormat="1" ht="11.25">
      <c r="B730" s="156"/>
      <c r="D730" s="143" t="s">
        <v>154</v>
      </c>
      <c r="E730" s="157" t="s">
        <v>1</v>
      </c>
      <c r="F730" s="158" t="s">
        <v>157</v>
      </c>
      <c r="H730" s="159">
        <v>21.12</v>
      </c>
      <c r="I730" s="160"/>
      <c r="L730" s="156"/>
      <c r="M730" s="161"/>
      <c r="T730" s="162"/>
      <c r="AT730" s="157" t="s">
        <v>154</v>
      </c>
      <c r="AU730" s="157" t="s">
        <v>89</v>
      </c>
      <c r="AV730" s="14" t="s">
        <v>152</v>
      </c>
      <c r="AW730" s="14" t="s">
        <v>36</v>
      </c>
      <c r="AX730" s="14" t="s">
        <v>85</v>
      </c>
      <c r="AY730" s="157" t="s">
        <v>145</v>
      </c>
    </row>
    <row r="731" spans="2:65" s="1" customFormat="1" ht="24.2" customHeight="1">
      <c r="B731" s="128"/>
      <c r="C731" s="129" t="s">
        <v>1011</v>
      </c>
      <c r="D731" s="129" t="s">
        <v>147</v>
      </c>
      <c r="E731" s="130" t="s">
        <v>1012</v>
      </c>
      <c r="F731" s="131" t="s">
        <v>1013</v>
      </c>
      <c r="G731" s="132" t="s">
        <v>183</v>
      </c>
      <c r="H731" s="133">
        <v>32.6</v>
      </c>
      <c r="I731" s="134"/>
      <c r="J731" s="135">
        <f>ROUND(I731*H731,2)</f>
        <v>0</v>
      </c>
      <c r="K731" s="131" t="s">
        <v>151</v>
      </c>
      <c r="L731" s="32"/>
      <c r="M731" s="136" t="s">
        <v>1</v>
      </c>
      <c r="N731" s="137" t="s">
        <v>45</v>
      </c>
      <c r="P731" s="138">
        <f>O731*H731</f>
        <v>0</v>
      </c>
      <c r="Q731" s="138">
        <v>4.2200000000000001E-2</v>
      </c>
      <c r="R731" s="138">
        <f>Q731*H731</f>
        <v>1.3757200000000001</v>
      </c>
      <c r="S731" s="138">
        <v>0</v>
      </c>
      <c r="T731" s="139">
        <f>S731*H731</f>
        <v>0</v>
      </c>
      <c r="AR731" s="140" t="s">
        <v>152</v>
      </c>
      <c r="AT731" s="140" t="s">
        <v>147</v>
      </c>
      <c r="AU731" s="140" t="s">
        <v>89</v>
      </c>
      <c r="AY731" s="17" t="s">
        <v>145</v>
      </c>
      <c r="BE731" s="141">
        <f>IF(N731="základní",J731,0)</f>
        <v>0</v>
      </c>
      <c r="BF731" s="141">
        <f>IF(N731="snížená",J731,0)</f>
        <v>0</v>
      </c>
      <c r="BG731" s="141">
        <f>IF(N731="zákl. přenesená",J731,0)</f>
        <v>0</v>
      </c>
      <c r="BH731" s="141">
        <f>IF(N731="sníž. přenesená",J731,0)</f>
        <v>0</v>
      </c>
      <c r="BI731" s="141">
        <f>IF(N731="nulová",J731,0)</f>
        <v>0</v>
      </c>
      <c r="BJ731" s="17" t="s">
        <v>85</v>
      </c>
      <c r="BK731" s="141">
        <f>ROUND(I731*H731,2)</f>
        <v>0</v>
      </c>
      <c r="BL731" s="17" t="s">
        <v>152</v>
      </c>
      <c r="BM731" s="140" t="s">
        <v>1014</v>
      </c>
    </row>
    <row r="732" spans="2:65" s="12" customFormat="1" ht="11.25">
      <c r="B732" s="142"/>
      <c r="D732" s="143" t="s">
        <v>154</v>
      </c>
      <c r="E732" s="144" t="s">
        <v>1</v>
      </c>
      <c r="F732" s="145" t="s">
        <v>959</v>
      </c>
      <c r="H732" s="144" t="s">
        <v>1</v>
      </c>
      <c r="I732" s="146"/>
      <c r="L732" s="142"/>
      <c r="M732" s="147"/>
      <c r="T732" s="148"/>
      <c r="AT732" s="144" t="s">
        <v>154</v>
      </c>
      <c r="AU732" s="144" t="s">
        <v>89</v>
      </c>
      <c r="AV732" s="12" t="s">
        <v>85</v>
      </c>
      <c r="AW732" s="12" t="s">
        <v>36</v>
      </c>
      <c r="AX732" s="12" t="s">
        <v>80</v>
      </c>
      <c r="AY732" s="144" t="s">
        <v>145</v>
      </c>
    </row>
    <row r="733" spans="2:65" s="12" customFormat="1" ht="11.25">
      <c r="B733" s="142"/>
      <c r="D733" s="143" t="s">
        <v>154</v>
      </c>
      <c r="E733" s="144" t="s">
        <v>1</v>
      </c>
      <c r="F733" s="145" t="s">
        <v>1015</v>
      </c>
      <c r="H733" s="144" t="s">
        <v>1</v>
      </c>
      <c r="I733" s="146"/>
      <c r="L733" s="142"/>
      <c r="M733" s="147"/>
      <c r="T733" s="148"/>
      <c r="AT733" s="144" t="s">
        <v>154</v>
      </c>
      <c r="AU733" s="144" t="s">
        <v>89</v>
      </c>
      <c r="AV733" s="12" t="s">
        <v>85</v>
      </c>
      <c r="AW733" s="12" t="s">
        <v>36</v>
      </c>
      <c r="AX733" s="12" t="s">
        <v>80</v>
      </c>
      <c r="AY733" s="144" t="s">
        <v>145</v>
      </c>
    </row>
    <row r="734" spans="2:65" s="13" customFormat="1" ht="11.25">
      <c r="B734" s="149"/>
      <c r="D734" s="143" t="s">
        <v>154</v>
      </c>
      <c r="E734" s="150" t="s">
        <v>1</v>
      </c>
      <c r="F734" s="151" t="s">
        <v>851</v>
      </c>
      <c r="H734" s="152">
        <v>3.15</v>
      </c>
      <c r="I734" s="153"/>
      <c r="L734" s="149"/>
      <c r="M734" s="154"/>
      <c r="T734" s="155"/>
      <c r="AT734" s="150" t="s">
        <v>154</v>
      </c>
      <c r="AU734" s="150" t="s">
        <v>89</v>
      </c>
      <c r="AV734" s="13" t="s">
        <v>89</v>
      </c>
      <c r="AW734" s="13" t="s">
        <v>36</v>
      </c>
      <c r="AX734" s="13" t="s">
        <v>80</v>
      </c>
      <c r="AY734" s="150" t="s">
        <v>145</v>
      </c>
    </row>
    <row r="735" spans="2:65" s="13" customFormat="1" ht="11.25">
      <c r="B735" s="149"/>
      <c r="D735" s="143" t="s">
        <v>154</v>
      </c>
      <c r="E735" s="150" t="s">
        <v>1</v>
      </c>
      <c r="F735" s="151" t="s">
        <v>967</v>
      </c>
      <c r="H735" s="152">
        <v>-0.36</v>
      </c>
      <c r="I735" s="153"/>
      <c r="L735" s="149"/>
      <c r="M735" s="154"/>
      <c r="T735" s="155"/>
      <c r="AT735" s="150" t="s">
        <v>154</v>
      </c>
      <c r="AU735" s="150" t="s">
        <v>89</v>
      </c>
      <c r="AV735" s="13" t="s">
        <v>89</v>
      </c>
      <c r="AW735" s="13" t="s">
        <v>36</v>
      </c>
      <c r="AX735" s="13" t="s">
        <v>80</v>
      </c>
      <c r="AY735" s="150" t="s">
        <v>145</v>
      </c>
    </row>
    <row r="736" spans="2:65" s="15" customFormat="1" ht="11.25">
      <c r="B736" s="163"/>
      <c r="D736" s="143" t="s">
        <v>154</v>
      </c>
      <c r="E736" s="164" t="s">
        <v>1</v>
      </c>
      <c r="F736" s="165" t="s">
        <v>215</v>
      </c>
      <c r="H736" s="166">
        <v>2.79</v>
      </c>
      <c r="I736" s="167"/>
      <c r="L736" s="163"/>
      <c r="M736" s="168"/>
      <c r="T736" s="169"/>
      <c r="AT736" s="164" t="s">
        <v>154</v>
      </c>
      <c r="AU736" s="164" t="s">
        <v>89</v>
      </c>
      <c r="AV736" s="15" t="s">
        <v>162</v>
      </c>
      <c r="AW736" s="15" t="s">
        <v>36</v>
      </c>
      <c r="AX736" s="15" t="s">
        <v>80</v>
      </c>
      <c r="AY736" s="164" t="s">
        <v>145</v>
      </c>
    </row>
    <row r="737" spans="2:65" s="12" customFormat="1" ht="11.25">
      <c r="B737" s="142"/>
      <c r="D737" s="143" t="s">
        <v>154</v>
      </c>
      <c r="E737" s="144" t="s">
        <v>1</v>
      </c>
      <c r="F737" s="145" t="s">
        <v>1016</v>
      </c>
      <c r="H737" s="144" t="s">
        <v>1</v>
      </c>
      <c r="I737" s="146"/>
      <c r="L737" s="142"/>
      <c r="M737" s="147"/>
      <c r="T737" s="148"/>
      <c r="AT737" s="144" t="s">
        <v>154</v>
      </c>
      <c r="AU737" s="144" t="s">
        <v>89</v>
      </c>
      <c r="AV737" s="12" t="s">
        <v>85</v>
      </c>
      <c r="AW737" s="12" t="s">
        <v>36</v>
      </c>
      <c r="AX737" s="12" t="s">
        <v>80</v>
      </c>
      <c r="AY737" s="144" t="s">
        <v>145</v>
      </c>
    </row>
    <row r="738" spans="2:65" s="13" customFormat="1" ht="11.25">
      <c r="B738" s="149"/>
      <c r="D738" s="143" t="s">
        <v>154</v>
      </c>
      <c r="E738" s="150" t="s">
        <v>1</v>
      </c>
      <c r="F738" s="151" t="s">
        <v>995</v>
      </c>
      <c r="H738" s="152">
        <v>28.61</v>
      </c>
      <c r="I738" s="153"/>
      <c r="L738" s="149"/>
      <c r="M738" s="154"/>
      <c r="T738" s="155"/>
      <c r="AT738" s="150" t="s">
        <v>154</v>
      </c>
      <c r="AU738" s="150" t="s">
        <v>89</v>
      </c>
      <c r="AV738" s="13" t="s">
        <v>89</v>
      </c>
      <c r="AW738" s="13" t="s">
        <v>36</v>
      </c>
      <c r="AX738" s="13" t="s">
        <v>80</v>
      </c>
      <c r="AY738" s="150" t="s">
        <v>145</v>
      </c>
    </row>
    <row r="739" spans="2:65" s="15" customFormat="1" ht="11.25">
      <c r="B739" s="163"/>
      <c r="D739" s="143" t="s">
        <v>154</v>
      </c>
      <c r="E739" s="164" t="s">
        <v>1</v>
      </c>
      <c r="F739" s="165" t="s">
        <v>215</v>
      </c>
      <c r="H739" s="166">
        <v>28.61</v>
      </c>
      <c r="I739" s="167"/>
      <c r="L739" s="163"/>
      <c r="M739" s="168"/>
      <c r="T739" s="169"/>
      <c r="AT739" s="164" t="s">
        <v>154</v>
      </c>
      <c r="AU739" s="164" t="s">
        <v>89</v>
      </c>
      <c r="AV739" s="15" t="s">
        <v>162</v>
      </c>
      <c r="AW739" s="15" t="s">
        <v>36</v>
      </c>
      <c r="AX739" s="15" t="s">
        <v>80</v>
      </c>
      <c r="AY739" s="164" t="s">
        <v>145</v>
      </c>
    </row>
    <row r="740" spans="2:65" s="12" customFormat="1" ht="11.25">
      <c r="B740" s="142"/>
      <c r="D740" s="143" t="s">
        <v>154</v>
      </c>
      <c r="E740" s="144" t="s">
        <v>1</v>
      </c>
      <c r="F740" s="145" t="s">
        <v>1017</v>
      </c>
      <c r="H740" s="144" t="s">
        <v>1</v>
      </c>
      <c r="I740" s="146"/>
      <c r="L740" s="142"/>
      <c r="M740" s="147"/>
      <c r="T740" s="148"/>
      <c r="AT740" s="144" t="s">
        <v>154</v>
      </c>
      <c r="AU740" s="144" t="s">
        <v>89</v>
      </c>
      <c r="AV740" s="12" t="s">
        <v>85</v>
      </c>
      <c r="AW740" s="12" t="s">
        <v>36</v>
      </c>
      <c r="AX740" s="12" t="s">
        <v>80</v>
      </c>
      <c r="AY740" s="144" t="s">
        <v>145</v>
      </c>
    </row>
    <row r="741" spans="2:65" s="13" customFormat="1" ht="11.25">
      <c r="B741" s="149"/>
      <c r="D741" s="143" t="s">
        <v>154</v>
      </c>
      <c r="E741" s="150" t="s">
        <v>1</v>
      </c>
      <c r="F741" s="151" t="s">
        <v>467</v>
      </c>
      <c r="H741" s="152">
        <v>1.2</v>
      </c>
      <c r="I741" s="153"/>
      <c r="L741" s="149"/>
      <c r="M741" s="154"/>
      <c r="T741" s="155"/>
      <c r="AT741" s="150" t="s">
        <v>154</v>
      </c>
      <c r="AU741" s="150" t="s">
        <v>89</v>
      </c>
      <c r="AV741" s="13" t="s">
        <v>89</v>
      </c>
      <c r="AW741" s="13" t="s">
        <v>36</v>
      </c>
      <c r="AX741" s="13" t="s">
        <v>80</v>
      </c>
      <c r="AY741" s="150" t="s">
        <v>145</v>
      </c>
    </row>
    <row r="742" spans="2:65" s="15" customFormat="1" ht="11.25">
      <c r="B742" s="163"/>
      <c r="D742" s="143" t="s">
        <v>154</v>
      </c>
      <c r="E742" s="164" t="s">
        <v>1</v>
      </c>
      <c r="F742" s="165" t="s">
        <v>215</v>
      </c>
      <c r="H742" s="166">
        <v>1.2</v>
      </c>
      <c r="I742" s="167"/>
      <c r="L742" s="163"/>
      <c r="M742" s="168"/>
      <c r="T742" s="169"/>
      <c r="AT742" s="164" t="s">
        <v>154</v>
      </c>
      <c r="AU742" s="164" t="s">
        <v>89</v>
      </c>
      <c r="AV742" s="15" t="s">
        <v>162</v>
      </c>
      <c r="AW742" s="15" t="s">
        <v>36</v>
      </c>
      <c r="AX742" s="15" t="s">
        <v>80</v>
      </c>
      <c r="AY742" s="164" t="s">
        <v>145</v>
      </c>
    </row>
    <row r="743" spans="2:65" s="14" customFormat="1" ht="11.25">
      <c r="B743" s="156"/>
      <c r="D743" s="143" t="s">
        <v>154</v>
      </c>
      <c r="E743" s="157" t="s">
        <v>1</v>
      </c>
      <c r="F743" s="158" t="s">
        <v>157</v>
      </c>
      <c r="H743" s="159">
        <v>32.6</v>
      </c>
      <c r="I743" s="160"/>
      <c r="L743" s="156"/>
      <c r="M743" s="161"/>
      <c r="T743" s="162"/>
      <c r="AT743" s="157" t="s">
        <v>154</v>
      </c>
      <c r="AU743" s="157" t="s">
        <v>89</v>
      </c>
      <c r="AV743" s="14" t="s">
        <v>152</v>
      </c>
      <c r="AW743" s="14" t="s">
        <v>36</v>
      </c>
      <c r="AX743" s="14" t="s">
        <v>85</v>
      </c>
      <c r="AY743" s="157" t="s">
        <v>145</v>
      </c>
    </row>
    <row r="744" spans="2:65" s="1" customFormat="1" ht="24.2" customHeight="1">
      <c r="B744" s="128"/>
      <c r="C744" s="129" t="s">
        <v>1018</v>
      </c>
      <c r="D744" s="129" t="s">
        <v>147</v>
      </c>
      <c r="E744" s="130" t="s">
        <v>1019</v>
      </c>
      <c r="F744" s="131" t="s">
        <v>1020</v>
      </c>
      <c r="G744" s="132" t="s">
        <v>183</v>
      </c>
      <c r="H744" s="133">
        <v>45.067</v>
      </c>
      <c r="I744" s="134"/>
      <c r="J744" s="135">
        <f>ROUND(I744*H744,2)</f>
        <v>0</v>
      </c>
      <c r="K744" s="131" t="s">
        <v>151</v>
      </c>
      <c r="L744" s="32"/>
      <c r="M744" s="136" t="s">
        <v>1</v>
      </c>
      <c r="N744" s="137" t="s">
        <v>45</v>
      </c>
      <c r="P744" s="138">
        <f>O744*H744</f>
        <v>0</v>
      </c>
      <c r="Q744" s="138">
        <v>4.0289999999999999E-2</v>
      </c>
      <c r="R744" s="138">
        <f>Q744*H744</f>
        <v>1.8157494299999999</v>
      </c>
      <c r="S744" s="138">
        <v>0</v>
      </c>
      <c r="T744" s="139">
        <f>S744*H744</f>
        <v>0</v>
      </c>
      <c r="AR744" s="140" t="s">
        <v>152</v>
      </c>
      <c r="AT744" s="140" t="s">
        <v>147</v>
      </c>
      <c r="AU744" s="140" t="s">
        <v>89</v>
      </c>
      <c r="AY744" s="17" t="s">
        <v>145</v>
      </c>
      <c r="BE744" s="141">
        <f>IF(N744="základní",J744,0)</f>
        <v>0</v>
      </c>
      <c r="BF744" s="141">
        <f>IF(N744="snížená",J744,0)</f>
        <v>0</v>
      </c>
      <c r="BG744" s="141">
        <f>IF(N744="zákl. přenesená",J744,0)</f>
        <v>0</v>
      </c>
      <c r="BH744" s="141">
        <f>IF(N744="sníž. přenesená",J744,0)</f>
        <v>0</v>
      </c>
      <c r="BI744" s="141">
        <f>IF(N744="nulová",J744,0)</f>
        <v>0</v>
      </c>
      <c r="BJ744" s="17" t="s">
        <v>85</v>
      </c>
      <c r="BK744" s="141">
        <f>ROUND(I744*H744,2)</f>
        <v>0</v>
      </c>
      <c r="BL744" s="17" t="s">
        <v>152</v>
      </c>
      <c r="BM744" s="140" t="s">
        <v>1021</v>
      </c>
    </row>
    <row r="745" spans="2:65" s="12" customFormat="1" ht="11.25">
      <c r="B745" s="142"/>
      <c r="D745" s="143" t="s">
        <v>154</v>
      </c>
      <c r="E745" s="144" t="s">
        <v>1</v>
      </c>
      <c r="F745" s="145" t="s">
        <v>959</v>
      </c>
      <c r="H745" s="144" t="s">
        <v>1</v>
      </c>
      <c r="I745" s="146"/>
      <c r="L745" s="142"/>
      <c r="M745" s="147"/>
      <c r="T745" s="148"/>
      <c r="AT745" s="144" t="s">
        <v>154</v>
      </c>
      <c r="AU745" s="144" t="s">
        <v>89</v>
      </c>
      <c r="AV745" s="12" t="s">
        <v>85</v>
      </c>
      <c r="AW745" s="12" t="s">
        <v>36</v>
      </c>
      <c r="AX745" s="12" t="s">
        <v>80</v>
      </c>
      <c r="AY745" s="144" t="s">
        <v>145</v>
      </c>
    </row>
    <row r="746" spans="2:65" s="12" customFormat="1" ht="11.25">
      <c r="B746" s="142"/>
      <c r="D746" s="143" t="s">
        <v>154</v>
      </c>
      <c r="E746" s="144" t="s">
        <v>1</v>
      </c>
      <c r="F746" s="145" t="s">
        <v>1022</v>
      </c>
      <c r="H746" s="144" t="s">
        <v>1</v>
      </c>
      <c r="I746" s="146"/>
      <c r="L746" s="142"/>
      <c r="M746" s="147"/>
      <c r="T746" s="148"/>
      <c r="AT746" s="144" t="s">
        <v>154</v>
      </c>
      <c r="AU746" s="144" t="s">
        <v>89</v>
      </c>
      <c r="AV746" s="12" t="s">
        <v>85</v>
      </c>
      <c r="AW746" s="12" t="s">
        <v>36</v>
      </c>
      <c r="AX746" s="12" t="s">
        <v>80</v>
      </c>
      <c r="AY746" s="144" t="s">
        <v>145</v>
      </c>
    </row>
    <row r="747" spans="2:65" s="13" customFormat="1" ht="11.25">
      <c r="B747" s="149"/>
      <c r="D747" s="143" t="s">
        <v>154</v>
      </c>
      <c r="E747" s="150" t="s">
        <v>1</v>
      </c>
      <c r="F747" s="151" t="s">
        <v>851</v>
      </c>
      <c r="H747" s="152">
        <v>3.15</v>
      </c>
      <c r="I747" s="153"/>
      <c r="L747" s="149"/>
      <c r="M747" s="154"/>
      <c r="T747" s="155"/>
      <c r="AT747" s="150" t="s">
        <v>154</v>
      </c>
      <c r="AU747" s="150" t="s">
        <v>89</v>
      </c>
      <c r="AV747" s="13" t="s">
        <v>89</v>
      </c>
      <c r="AW747" s="13" t="s">
        <v>36</v>
      </c>
      <c r="AX747" s="13" t="s">
        <v>80</v>
      </c>
      <c r="AY747" s="150" t="s">
        <v>145</v>
      </c>
    </row>
    <row r="748" spans="2:65" s="13" customFormat="1" ht="11.25">
      <c r="B748" s="149"/>
      <c r="D748" s="143" t="s">
        <v>154</v>
      </c>
      <c r="E748" s="150" t="s">
        <v>1</v>
      </c>
      <c r="F748" s="151" t="s">
        <v>962</v>
      </c>
      <c r="H748" s="152">
        <v>0.24</v>
      </c>
      <c r="I748" s="153"/>
      <c r="L748" s="149"/>
      <c r="M748" s="154"/>
      <c r="T748" s="155"/>
      <c r="AT748" s="150" t="s">
        <v>154</v>
      </c>
      <c r="AU748" s="150" t="s">
        <v>89</v>
      </c>
      <c r="AV748" s="13" t="s">
        <v>89</v>
      </c>
      <c r="AW748" s="13" t="s">
        <v>36</v>
      </c>
      <c r="AX748" s="13" t="s">
        <v>80</v>
      </c>
      <c r="AY748" s="150" t="s">
        <v>145</v>
      </c>
    </row>
    <row r="749" spans="2:65" s="15" customFormat="1" ht="11.25">
      <c r="B749" s="163"/>
      <c r="D749" s="143" t="s">
        <v>154</v>
      </c>
      <c r="E749" s="164" t="s">
        <v>1</v>
      </c>
      <c r="F749" s="165" t="s">
        <v>215</v>
      </c>
      <c r="H749" s="166">
        <v>3.39</v>
      </c>
      <c r="I749" s="167"/>
      <c r="L749" s="163"/>
      <c r="M749" s="168"/>
      <c r="T749" s="169"/>
      <c r="AT749" s="164" t="s">
        <v>154</v>
      </c>
      <c r="AU749" s="164" t="s">
        <v>89</v>
      </c>
      <c r="AV749" s="15" t="s">
        <v>162</v>
      </c>
      <c r="AW749" s="15" t="s">
        <v>36</v>
      </c>
      <c r="AX749" s="15" t="s">
        <v>80</v>
      </c>
      <c r="AY749" s="164" t="s">
        <v>145</v>
      </c>
    </row>
    <row r="750" spans="2:65" s="12" customFormat="1" ht="11.25">
      <c r="B750" s="142"/>
      <c r="D750" s="143" t="s">
        <v>154</v>
      </c>
      <c r="E750" s="144" t="s">
        <v>1</v>
      </c>
      <c r="F750" s="145" t="s">
        <v>971</v>
      </c>
      <c r="H750" s="144" t="s">
        <v>1</v>
      </c>
      <c r="I750" s="146"/>
      <c r="L750" s="142"/>
      <c r="M750" s="147"/>
      <c r="T750" s="148"/>
      <c r="AT750" s="144" t="s">
        <v>154</v>
      </c>
      <c r="AU750" s="144" t="s">
        <v>89</v>
      </c>
      <c r="AV750" s="12" t="s">
        <v>85</v>
      </c>
      <c r="AW750" s="12" t="s">
        <v>36</v>
      </c>
      <c r="AX750" s="12" t="s">
        <v>80</v>
      </c>
      <c r="AY750" s="144" t="s">
        <v>145</v>
      </c>
    </row>
    <row r="751" spans="2:65" s="13" customFormat="1" ht="11.25">
      <c r="B751" s="149"/>
      <c r="D751" s="143" t="s">
        <v>154</v>
      </c>
      <c r="E751" s="150" t="s">
        <v>1</v>
      </c>
      <c r="F751" s="151" t="s">
        <v>569</v>
      </c>
      <c r="H751" s="152">
        <v>41.677</v>
      </c>
      <c r="I751" s="153"/>
      <c r="L751" s="149"/>
      <c r="M751" s="154"/>
      <c r="T751" s="155"/>
      <c r="AT751" s="150" t="s">
        <v>154</v>
      </c>
      <c r="AU751" s="150" t="s">
        <v>89</v>
      </c>
      <c r="AV751" s="13" t="s">
        <v>89</v>
      </c>
      <c r="AW751" s="13" t="s">
        <v>36</v>
      </c>
      <c r="AX751" s="13" t="s">
        <v>80</v>
      </c>
      <c r="AY751" s="150" t="s">
        <v>145</v>
      </c>
    </row>
    <row r="752" spans="2:65" s="15" customFormat="1" ht="11.25">
      <c r="B752" s="163"/>
      <c r="D752" s="143" t="s">
        <v>154</v>
      </c>
      <c r="E752" s="164" t="s">
        <v>1</v>
      </c>
      <c r="F752" s="165" t="s">
        <v>215</v>
      </c>
      <c r="H752" s="166">
        <v>41.677</v>
      </c>
      <c r="I752" s="167"/>
      <c r="L752" s="163"/>
      <c r="M752" s="168"/>
      <c r="T752" s="169"/>
      <c r="AT752" s="164" t="s">
        <v>154</v>
      </c>
      <c r="AU752" s="164" t="s">
        <v>89</v>
      </c>
      <c r="AV752" s="15" t="s">
        <v>162</v>
      </c>
      <c r="AW752" s="15" t="s">
        <v>36</v>
      </c>
      <c r="AX752" s="15" t="s">
        <v>80</v>
      </c>
      <c r="AY752" s="164" t="s">
        <v>145</v>
      </c>
    </row>
    <row r="753" spans="2:65" s="14" customFormat="1" ht="11.25">
      <c r="B753" s="156"/>
      <c r="D753" s="143" t="s">
        <v>154</v>
      </c>
      <c r="E753" s="157" t="s">
        <v>1</v>
      </c>
      <c r="F753" s="158" t="s">
        <v>157</v>
      </c>
      <c r="H753" s="159">
        <v>45.067</v>
      </c>
      <c r="I753" s="160"/>
      <c r="L753" s="156"/>
      <c r="M753" s="161"/>
      <c r="T753" s="162"/>
      <c r="AT753" s="157" t="s">
        <v>154</v>
      </c>
      <c r="AU753" s="157" t="s">
        <v>89</v>
      </c>
      <c r="AV753" s="14" t="s">
        <v>152</v>
      </c>
      <c r="AW753" s="14" t="s">
        <v>36</v>
      </c>
      <c r="AX753" s="14" t="s">
        <v>85</v>
      </c>
      <c r="AY753" s="157" t="s">
        <v>145</v>
      </c>
    </row>
    <row r="754" spans="2:65" s="1" customFormat="1" ht="24.2" customHeight="1">
      <c r="B754" s="128"/>
      <c r="C754" s="129" t="s">
        <v>1023</v>
      </c>
      <c r="D754" s="129" t="s">
        <v>147</v>
      </c>
      <c r="E754" s="130" t="s">
        <v>1024</v>
      </c>
      <c r="F754" s="131" t="s">
        <v>1025</v>
      </c>
      <c r="G754" s="132" t="s">
        <v>183</v>
      </c>
      <c r="H754" s="133">
        <v>24.54</v>
      </c>
      <c r="I754" s="134"/>
      <c r="J754" s="135">
        <f>ROUND(I754*H754,2)</f>
        <v>0</v>
      </c>
      <c r="K754" s="131" t="s">
        <v>151</v>
      </c>
      <c r="L754" s="32"/>
      <c r="M754" s="136" t="s">
        <v>1</v>
      </c>
      <c r="N754" s="137" t="s">
        <v>45</v>
      </c>
      <c r="P754" s="138">
        <f>O754*H754</f>
        <v>0</v>
      </c>
      <c r="Q754" s="138">
        <v>0</v>
      </c>
      <c r="R754" s="138">
        <f>Q754*H754</f>
        <v>0</v>
      </c>
      <c r="S754" s="138">
        <v>0</v>
      </c>
      <c r="T754" s="139">
        <f>S754*H754</f>
        <v>0</v>
      </c>
      <c r="AR754" s="140" t="s">
        <v>152</v>
      </c>
      <c r="AT754" s="140" t="s">
        <v>147</v>
      </c>
      <c r="AU754" s="140" t="s">
        <v>89</v>
      </c>
      <c r="AY754" s="17" t="s">
        <v>145</v>
      </c>
      <c r="BE754" s="141">
        <f>IF(N754="základní",J754,0)</f>
        <v>0</v>
      </c>
      <c r="BF754" s="141">
        <f>IF(N754="snížená",J754,0)</f>
        <v>0</v>
      </c>
      <c r="BG754" s="141">
        <f>IF(N754="zákl. přenesená",J754,0)</f>
        <v>0</v>
      </c>
      <c r="BH754" s="141">
        <f>IF(N754="sníž. přenesená",J754,0)</f>
        <v>0</v>
      </c>
      <c r="BI754" s="141">
        <f>IF(N754="nulová",J754,0)</f>
        <v>0</v>
      </c>
      <c r="BJ754" s="17" t="s">
        <v>85</v>
      </c>
      <c r="BK754" s="141">
        <f>ROUND(I754*H754,2)</f>
        <v>0</v>
      </c>
      <c r="BL754" s="17" t="s">
        <v>152</v>
      </c>
      <c r="BM754" s="140" t="s">
        <v>1026</v>
      </c>
    </row>
    <row r="755" spans="2:65" s="12" customFormat="1" ht="11.25">
      <c r="B755" s="142"/>
      <c r="D755" s="143" t="s">
        <v>154</v>
      </c>
      <c r="E755" s="144" t="s">
        <v>1</v>
      </c>
      <c r="F755" s="145" t="s">
        <v>1027</v>
      </c>
      <c r="H755" s="144" t="s">
        <v>1</v>
      </c>
      <c r="I755" s="146"/>
      <c r="L755" s="142"/>
      <c r="M755" s="147"/>
      <c r="T755" s="148"/>
      <c r="AT755" s="144" t="s">
        <v>154</v>
      </c>
      <c r="AU755" s="144" t="s">
        <v>89</v>
      </c>
      <c r="AV755" s="12" t="s">
        <v>85</v>
      </c>
      <c r="AW755" s="12" t="s">
        <v>36</v>
      </c>
      <c r="AX755" s="12" t="s">
        <v>80</v>
      </c>
      <c r="AY755" s="144" t="s">
        <v>145</v>
      </c>
    </row>
    <row r="756" spans="2:65" s="13" customFormat="1" ht="11.25">
      <c r="B756" s="149"/>
      <c r="D756" s="143" t="s">
        <v>154</v>
      </c>
      <c r="E756" s="150" t="s">
        <v>1</v>
      </c>
      <c r="F756" s="151" t="s">
        <v>1028</v>
      </c>
      <c r="H756" s="152">
        <v>23.34</v>
      </c>
      <c r="I756" s="153"/>
      <c r="L756" s="149"/>
      <c r="M756" s="154"/>
      <c r="T756" s="155"/>
      <c r="AT756" s="150" t="s">
        <v>154</v>
      </c>
      <c r="AU756" s="150" t="s">
        <v>89</v>
      </c>
      <c r="AV756" s="13" t="s">
        <v>89</v>
      </c>
      <c r="AW756" s="13" t="s">
        <v>36</v>
      </c>
      <c r="AX756" s="13" t="s">
        <v>80</v>
      </c>
      <c r="AY756" s="150" t="s">
        <v>145</v>
      </c>
    </row>
    <row r="757" spans="2:65" s="12" customFormat="1" ht="11.25">
      <c r="B757" s="142"/>
      <c r="D757" s="143" t="s">
        <v>154</v>
      </c>
      <c r="E757" s="144" t="s">
        <v>1</v>
      </c>
      <c r="F757" s="145" t="s">
        <v>1017</v>
      </c>
      <c r="H757" s="144" t="s">
        <v>1</v>
      </c>
      <c r="I757" s="146"/>
      <c r="L757" s="142"/>
      <c r="M757" s="147"/>
      <c r="T757" s="148"/>
      <c r="AT757" s="144" t="s">
        <v>154</v>
      </c>
      <c r="AU757" s="144" t="s">
        <v>89</v>
      </c>
      <c r="AV757" s="12" t="s">
        <v>85</v>
      </c>
      <c r="AW757" s="12" t="s">
        <v>36</v>
      </c>
      <c r="AX757" s="12" t="s">
        <v>80</v>
      </c>
      <c r="AY757" s="144" t="s">
        <v>145</v>
      </c>
    </row>
    <row r="758" spans="2:65" s="13" customFormat="1" ht="11.25">
      <c r="B758" s="149"/>
      <c r="D758" s="143" t="s">
        <v>154</v>
      </c>
      <c r="E758" s="150" t="s">
        <v>1</v>
      </c>
      <c r="F758" s="151" t="s">
        <v>467</v>
      </c>
      <c r="H758" s="152">
        <v>1.2</v>
      </c>
      <c r="I758" s="153"/>
      <c r="L758" s="149"/>
      <c r="M758" s="154"/>
      <c r="T758" s="155"/>
      <c r="AT758" s="150" t="s">
        <v>154</v>
      </c>
      <c r="AU758" s="150" t="s">
        <v>89</v>
      </c>
      <c r="AV758" s="13" t="s">
        <v>89</v>
      </c>
      <c r="AW758" s="13" t="s">
        <v>36</v>
      </c>
      <c r="AX758" s="13" t="s">
        <v>80</v>
      </c>
      <c r="AY758" s="150" t="s">
        <v>145</v>
      </c>
    </row>
    <row r="759" spans="2:65" s="14" customFormat="1" ht="11.25">
      <c r="B759" s="156"/>
      <c r="D759" s="143" t="s">
        <v>154</v>
      </c>
      <c r="E759" s="157" t="s">
        <v>1</v>
      </c>
      <c r="F759" s="158" t="s">
        <v>157</v>
      </c>
      <c r="H759" s="159">
        <v>24.54</v>
      </c>
      <c r="I759" s="160"/>
      <c r="L759" s="156"/>
      <c r="M759" s="161"/>
      <c r="T759" s="162"/>
      <c r="AT759" s="157" t="s">
        <v>154</v>
      </c>
      <c r="AU759" s="157" t="s">
        <v>89</v>
      </c>
      <c r="AV759" s="14" t="s">
        <v>152</v>
      </c>
      <c r="AW759" s="14" t="s">
        <v>36</v>
      </c>
      <c r="AX759" s="14" t="s">
        <v>85</v>
      </c>
      <c r="AY759" s="157" t="s">
        <v>145</v>
      </c>
    </row>
    <row r="760" spans="2:65" s="1" customFormat="1" ht="24.2" customHeight="1">
      <c r="B760" s="128"/>
      <c r="C760" s="129" t="s">
        <v>1029</v>
      </c>
      <c r="D760" s="129" t="s">
        <v>147</v>
      </c>
      <c r="E760" s="130" t="s">
        <v>1030</v>
      </c>
      <c r="F760" s="131" t="s">
        <v>1031</v>
      </c>
      <c r="G760" s="132" t="s">
        <v>183</v>
      </c>
      <c r="H760" s="133">
        <v>28.5</v>
      </c>
      <c r="I760" s="134"/>
      <c r="J760" s="135">
        <f>ROUND(I760*H760,2)</f>
        <v>0</v>
      </c>
      <c r="K760" s="131" t="s">
        <v>151</v>
      </c>
      <c r="L760" s="32"/>
      <c r="M760" s="136" t="s">
        <v>1</v>
      </c>
      <c r="N760" s="137" t="s">
        <v>45</v>
      </c>
      <c r="P760" s="138">
        <f>O760*H760</f>
        <v>0</v>
      </c>
      <c r="Q760" s="138">
        <v>0</v>
      </c>
      <c r="R760" s="138">
        <f>Q760*H760</f>
        <v>0</v>
      </c>
      <c r="S760" s="138">
        <v>0</v>
      </c>
      <c r="T760" s="139">
        <f>S760*H760</f>
        <v>0</v>
      </c>
      <c r="AR760" s="140" t="s">
        <v>152</v>
      </c>
      <c r="AT760" s="140" t="s">
        <v>147</v>
      </c>
      <c r="AU760" s="140" t="s">
        <v>89</v>
      </c>
      <c r="AY760" s="17" t="s">
        <v>145</v>
      </c>
      <c r="BE760" s="141">
        <f>IF(N760="základní",J760,0)</f>
        <v>0</v>
      </c>
      <c r="BF760" s="141">
        <f>IF(N760="snížená",J760,0)</f>
        <v>0</v>
      </c>
      <c r="BG760" s="141">
        <f>IF(N760="zákl. přenesená",J760,0)</f>
        <v>0</v>
      </c>
      <c r="BH760" s="141">
        <f>IF(N760="sníž. přenesená",J760,0)</f>
        <v>0</v>
      </c>
      <c r="BI760" s="141">
        <f>IF(N760="nulová",J760,0)</f>
        <v>0</v>
      </c>
      <c r="BJ760" s="17" t="s">
        <v>85</v>
      </c>
      <c r="BK760" s="141">
        <f>ROUND(I760*H760,2)</f>
        <v>0</v>
      </c>
      <c r="BL760" s="17" t="s">
        <v>152</v>
      </c>
      <c r="BM760" s="140" t="s">
        <v>1032</v>
      </c>
    </row>
    <row r="761" spans="2:65" s="13" customFormat="1" ht="11.25">
      <c r="B761" s="149"/>
      <c r="D761" s="143" t="s">
        <v>154</v>
      </c>
      <c r="E761" s="150" t="s">
        <v>1</v>
      </c>
      <c r="F761" s="151" t="s">
        <v>1033</v>
      </c>
      <c r="H761" s="152">
        <v>28.5</v>
      </c>
      <c r="I761" s="153"/>
      <c r="L761" s="149"/>
      <c r="M761" s="154"/>
      <c r="T761" s="155"/>
      <c r="AT761" s="150" t="s">
        <v>154</v>
      </c>
      <c r="AU761" s="150" t="s">
        <v>89</v>
      </c>
      <c r="AV761" s="13" t="s">
        <v>89</v>
      </c>
      <c r="AW761" s="13" t="s">
        <v>36</v>
      </c>
      <c r="AX761" s="13" t="s">
        <v>80</v>
      </c>
      <c r="AY761" s="150" t="s">
        <v>145</v>
      </c>
    </row>
    <row r="762" spans="2:65" s="14" customFormat="1" ht="11.25">
      <c r="B762" s="156"/>
      <c r="D762" s="143" t="s">
        <v>154</v>
      </c>
      <c r="E762" s="157" t="s">
        <v>1</v>
      </c>
      <c r="F762" s="158" t="s">
        <v>157</v>
      </c>
      <c r="H762" s="159">
        <v>28.5</v>
      </c>
      <c r="I762" s="160"/>
      <c r="L762" s="156"/>
      <c r="M762" s="161"/>
      <c r="T762" s="162"/>
      <c r="AT762" s="157" t="s">
        <v>154</v>
      </c>
      <c r="AU762" s="157" t="s">
        <v>89</v>
      </c>
      <c r="AV762" s="14" t="s">
        <v>152</v>
      </c>
      <c r="AW762" s="14" t="s">
        <v>36</v>
      </c>
      <c r="AX762" s="14" t="s">
        <v>85</v>
      </c>
      <c r="AY762" s="157" t="s">
        <v>145</v>
      </c>
    </row>
    <row r="763" spans="2:65" s="1" customFormat="1" ht="21.75" customHeight="1">
      <c r="B763" s="128"/>
      <c r="C763" s="129" t="s">
        <v>1034</v>
      </c>
      <c r="D763" s="129" t="s">
        <v>147</v>
      </c>
      <c r="E763" s="130" t="s">
        <v>1035</v>
      </c>
      <c r="F763" s="131" t="s">
        <v>1036</v>
      </c>
      <c r="G763" s="132" t="s">
        <v>183</v>
      </c>
      <c r="H763" s="133">
        <v>21.12</v>
      </c>
      <c r="I763" s="134"/>
      <c r="J763" s="135">
        <f>ROUND(I763*H763,2)</f>
        <v>0</v>
      </c>
      <c r="K763" s="131" t="s">
        <v>151</v>
      </c>
      <c r="L763" s="32"/>
      <c r="M763" s="136" t="s">
        <v>1</v>
      </c>
      <c r="N763" s="137" t="s">
        <v>45</v>
      </c>
      <c r="P763" s="138">
        <f>O763*H763</f>
        <v>0</v>
      </c>
      <c r="Q763" s="138">
        <v>0.01</v>
      </c>
      <c r="R763" s="138">
        <f>Q763*H763</f>
        <v>0.21120000000000003</v>
      </c>
      <c r="S763" s="138">
        <v>0</v>
      </c>
      <c r="T763" s="139">
        <f>S763*H763</f>
        <v>0</v>
      </c>
      <c r="AR763" s="140" t="s">
        <v>152</v>
      </c>
      <c r="AT763" s="140" t="s">
        <v>147</v>
      </c>
      <c r="AU763" s="140" t="s">
        <v>89</v>
      </c>
      <c r="AY763" s="17" t="s">
        <v>145</v>
      </c>
      <c r="BE763" s="141">
        <f>IF(N763="základní",J763,0)</f>
        <v>0</v>
      </c>
      <c r="BF763" s="141">
        <f>IF(N763="snížená",J763,0)</f>
        <v>0</v>
      </c>
      <c r="BG763" s="141">
        <f>IF(N763="zákl. přenesená",J763,0)</f>
        <v>0</v>
      </c>
      <c r="BH763" s="141">
        <f>IF(N763="sníž. přenesená",J763,0)</f>
        <v>0</v>
      </c>
      <c r="BI763" s="141">
        <f>IF(N763="nulová",J763,0)</f>
        <v>0</v>
      </c>
      <c r="BJ763" s="17" t="s">
        <v>85</v>
      </c>
      <c r="BK763" s="141">
        <f>ROUND(I763*H763,2)</f>
        <v>0</v>
      </c>
      <c r="BL763" s="17" t="s">
        <v>152</v>
      </c>
      <c r="BM763" s="140" t="s">
        <v>1037</v>
      </c>
    </row>
    <row r="764" spans="2:65" s="12" customFormat="1" ht="11.25">
      <c r="B764" s="142"/>
      <c r="D764" s="143" t="s">
        <v>154</v>
      </c>
      <c r="E764" s="144" t="s">
        <v>1</v>
      </c>
      <c r="F764" s="145" t="s">
        <v>730</v>
      </c>
      <c r="H764" s="144" t="s">
        <v>1</v>
      </c>
      <c r="I764" s="146"/>
      <c r="L764" s="142"/>
      <c r="M764" s="147"/>
      <c r="T764" s="148"/>
      <c r="AT764" s="144" t="s">
        <v>154</v>
      </c>
      <c r="AU764" s="144" t="s">
        <v>89</v>
      </c>
      <c r="AV764" s="12" t="s">
        <v>85</v>
      </c>
      <c r="AW764" s="12" t="s">
        <v>36</v>
      </c>
      <c r="AX764" s="12" t="s">
        <v>80</v>
      </c>
      <c r="AY764" s="144" t="s">
        <v>145</v>
      </c>
    </row>
    <row r="765" spans="2:65" s="12" customFormat="1" ht="11.25">
      <c r="B765" s="142"/>
      <c r="D765" s="143" t="s">
        <v>154</v>
      </c>
      <c r="E765" s="144" t="s">
        <v>1</v>
      </c>
      <c r="F765" s="145" t="s">
        <v>1010</v>
      </c>
      <c r="H765" s="144" t="s">
        <v>1</v>
      </c>
      <c r="I765" s="146"/>
      <c r="L765" s="142"/>
      <c r="M765" s="147"/>
      <c r="T765" s="148"/>
      <c r="AT765" s="144" t="s">
        <v>154</v>
      </c>
      <c r="AU765" s="144" t="s">
        <v>89</v>
      </c>
      <c r="AV765" s="12" t="s">
        <v>85</v>
      </c>
      <c r="AW765" s="12" t="s">
        <v>36</v>
      </c>
      <c r="AX765" s="12" t="s">
        <v>80</v>
      </c>
      <c r="AY765" s="144" t="s">
        <v>145</v>
      </c>
    </row>
    <row r="766" spans="2:65" s="13" customFormat="1" ht="11.25">
      <c r="B766" s="149"/>
      <c r="D766" s="143" t="s">
        <v>154</v>
      </c>
      <c r="E766" s="150" t="s">
        <v>1</v>
      </c>
      <c r="F766" s="151" t="s">
        <v>1038</v>
      </c>
      <c r="H766" s="152">
        <v>21.12</v>
      </c>
      <c r="I766" s="153"/>
      <c r="L766" s="149"/>
      <c r="M766" s="154"/>
      <c r="T766" s="155"/>
      <c r="AT766" s="150" t="s">
        <v>154</v>
      </c>
      <c r="AU766" s="150" t="s">
        <v>89</v>
      </c>
      <c r="AV766" s="13" t="s">
        <v>89</v>
      </c>
      <c r="AW766" s="13" t="s">
        <v>36</v>
      </c>
      <c r="AX766" s="13" t="s">
        <v>80</v>
      </c>
      <c r="AY766" s="150" t="s">
        <v>145</v>
      </c>
    </row>
    <row r="767" spans="2:65" s="14" customFormat="1" ht="11.25">
      <c r="B767" s="156"/>
      <c r="D767" s="143" t="s">
        <v>154</v>
      </c>
      <c r="E767" s="157" t="s">
        <v>1</v>
      </c>
      <c r="F767" s="158" t="s">
        <v>157</v>
      </c>
      <c r="H767" s="159">
        <v>21.12</v>
      </c>
      <c r="I767" s="160"/>
      <c r="L767" s="156"/>
      <c r="M767" s="161"/>
      <c r="T767" s="162"/>
      <c r="AT767" s="157" t="s">
        <v>154</v>
      </c>
      <c r="AU767" s="157" t="s">
        <v>89</v>
      </c>
      <c r="AV767" s="14" t="s">
        <v>152</v>
      </c>
      <c r="AW767" s="14" t="s">
        <v>36</v>
      </c>
      <c r="AX767" s="14" t="s">
        <v>85</v>
      </c>
      <c r="AY767" s="157" t="s">
        <v>145</v>
      </c>
    </row>
    <row r="768" spans="2:65" s="1" customFormat="1" ht="24.2" customHeight="1">
      <c r="B768" s="128"/>
      <c r="C768" s="129" t="s">
        <v>1039</v>
      </c>
      <c r="D768" s="129" t="s">
        <v>147</v>
      </c>
      <c r="E768" s="130" t="s">
        <v>1040</v>
      </c>
      <c r="F768" s="131" t="s">
        <v>1041</v>
      </c>
      <c r="G768" s="132" t="s">
        <v>183</v>
      </c>
      <c r="H768" s="133">
        <v>32.6</v>
      </c>
      <c r="I768" s="134"/>
      <c r="J768" s="135">
        <f>ROUND(I768*H768,2)</f>
        <v>0</v>
      </c>
      <c r="K768" s="131" t="s">
        <v>151</v>
      </c>
      <c r="L768" s="32"/>
      <c r="M768" s="136" t="s">
        <v>1</v>
      </c>
      <c r="N768" s="137" t="s">
        <v>45</v>
      </c>
      <c r="P768" s="138">
        <f>O768*H768</f>
        <v>0</v>
      </c>
      <c r="Q768" s="138">
        <v>1.0670000000000001E-2</v>
      </c>
      <c r="R768" s="138">
        <f>Q768*H768</f>
        <v>0.34784200000000004</v>
      </c>
      <c r="S768" s="138">
        <v>0</v>
      </c>
      <c r="T768" s="139">
        <f>S768*H768</f>
        <v>0</v>
      </c>
      <c r="AR768" s="140" t="s">
        <v>152</v>
      </c>
      <c r="AT768" s="140" t="s">
        <v>147</v>
      </c>
      <c r="AU768" s="140" t="s">
        <v>89</v>
      </c>
      <c r="AY768" s="17" t="s">
        <v>145</v>
      </c>
      <c r="BE768" s="141">
        <f>IF(N768="základní",J768,0)</f>
        <v>0</v>
      </c>
      <c r="BF768" s="141">
        <f>IF(N768="snížená",J768,0)</f>
        <v>0</v>
      </c>
      <c r="BG768" s="141">
        <f>IF(N768="zákl. přenesená",J768,0)</f>
        <v>0</v>
      </c>
      <c r="BH768" s="141">
        <f>IF(N768="sníž. přenesená",J768,0)</f>
        <v>0</v>
      </c>
      <c r="BI768" s="141">
        <f>IF(N768="nulová",J768,0)</f>
        <v>0</v>
      </c>
      <c r="BJ768" s="17" t="s">
        <v>85</v>
      </c>
      <c r="BK768" s="141">
        <f>ROUND(I768*H768,2)</f>
        <v>0</v>
      </c>
      <c r="BL768" s="17" t="s">
        <v>152</v>
      </c>
      <c r="BM768" s="140" t="s">
        <v>1042</v>
      </c>
    </row>
    <row r="769" spans="2:65" s="12" customFormat="1" ht="11.25">
      <c r="B769" s="142"/>
      <c r="D769" s="143" t="s">
        <v>154</v>
      </c>
      <c r="E769" s="144" t="s">
        <v>1</v>
      </c>
      <c r="F769" s="145" t="s">
        <v>730</v>
      </c>
      <c r="H769" s="144" t="s">
        <v>1</v>
      </c>
      <c r="I769" s="146"/>
      <c r="L769" s="142"/>
      <c r="M769" s="147"/>
      <c r="T769" s="148"/>
      <c r="AT769" s="144" t="s">
        <v>154</v>
      </c>
      <c r="AU769" s="144" t="s">
        <v>89</v>
      </c>
      <c r="AV769" s="12" t="s">
        <v>85</v>
      </c>
      <c r="AW769" s="12" t="s">
        <v>36</v>
      </c>
      <c r="AX769" s="12" t="s">
        <v>80</v>
      </c>
      <c r="AY769" s="144" t="s">
        <v>145</v>
      </c>
    </row>
    <row r="770" spans="2:65" s="12" customFormat="1" ht="11.25">
      <c r="B770" s="142"/>
      <c r="D770" s="143" t="s">
        <v>154</v>
      </c>
      <c r="E770" s="144" t="s">
        <v>1</v>
      </c>
      <c r="F770" s="145" t="s">
        <v>1015</v>
      </c>
      <c r="H770" s="144" t="s">
        <v>1</v>
      </c>
      <c r="I770" s="146"/>
      <c r="L770" s="142"/>
      <c r="M770" s="147"/>
      <c r="T770" s="148"/>
      <c r="AT770" s="144" t="s">
        <v>154</v>
      </c>
      <c r="AU770" s="144" t="s">
        <v>89</v>
      </c>
      <c r="AV770" s="12" t="s">
        <v>85</v>
      </c>
      <c r="AW770" s="12" t="s">
        <v>36</v>
      </c>
      <c r="AX770" s="12" t="s">
        <v>80</v>
      </c>
      <c r="AY770" s="144" t="s">
        <v>145</v>
      </c>
    </row>
    <row r="771" spans="2:65" s="13" customFormat="1" ht="11.25">
      <c r="B771" s="149"/>
      <c r="D771" s="143" t="s">
        <v>154</v>
      </c>
      <c r="E771" s="150" t="s">
        <v>1</v>
      </c>
      <c r="F771" s="151" t="s">
        <v>1043</v>
      </c>
      <c r="H771" s="152">
        <v>2.79</v>
      </c>
      <c r="I771" s="153"/>
      <c r="L771" s="149"/>
      <c r="M771" s="154"/>
      <c r="T771" s="155"/>
      <c r="AT771" s="150" t="s">
        <v>154</v>
      </c>
      <c r="AU771" s="150" t="s">
        <v>89</v>
      </c>
      <c r="AV771" s="13" t="s">
        <v>89</v>
      </c>
      <c r="AW771" s="13" t="s">
        <v>36</v>
      </c>
      <c r="AX771" s="13" t="s">
        <v>80</v>
      </c>
      <c r="AY771" s="150" t="s">
        <v>145</v>
      </c>
    </row>
    <row r="772" spans="2:65" s="15" customFormat="1" ht="11.25">
      <c r="B772" s="163"/>
      <c r="D772" s="143" t="s">
        <v>154</v>
      </c>
      <c r="E772" s="164" t="s">
        <v>1</v>
      </c>
      <c r="F772" s="165" t="s">
        <v>215</v>
      </c>
      <c r="H772" s="166">
        <v>2.79</v>
      </c>
      <c r="I772" s="167"/>
      <c r="L772" s="163"/>
      <c r="M772" s="168"/>
      <c r="T772" s="169"/>
      <c r="AT772" s="164" t="s">
        <v>154</v>
      </c>
      <c r="AU772" s="164" t="s">
        <v>89</v>
      </c>
      <c r="AV772" s="15" t="s">
        <v>162</v>
      </c>
      <c r="AW772" s="15" t="s">
        <v>36</v>
      </c>
      <c r="AX772" s="15" t="s">
        <v>80</v>
      </c>
      <c r="AY772" s="164" t="s">
        <v>145</v>
      </c>
    </row>
    <row r="773" spans="2:65" s="12" customFormat="1" ht="11.25">
      <c r="B773" s="142"/>
      <c r="D773" s="143" t="s">
        <v>154</v>
      </c>
      <c r="E773" s="144" t="s">
        <v>1</v>
      </c>
      <c r="F773" s="145" t="s">
        <v>1016</v>
      </c>
      <c r="H773" s="144" t="s">
        <v>1</v>
      </c>
      <c r="I773" s="146"/>
      <c r="L773" s="142"/>
      <c r="M773" s="147"/>
      <c r="T773" s="148"/>
      <c r="AT773" s="144" t="s">
        <v>154</v>
      </c>
      <c r="AU773" s="144" t="s">
        <v>89</v>
      </c>
      <c r="AV773" s="12" t="s">
        <v>85</v>
      </c>
      <c r="AW773" s="12" t="s">
        <v>36</v>
      </c>
      <c r="AX773" s="12" t="s">
        <v>80</v>
      </c>
      <c r="AY773" s="144" t="s">
        <v>145</v>
      </c>
    </row>
    <row r="774" spans="2:65" s="13" customFormat="1" ht="11.25">
      <c r="B774" s="149"/>
      <c r="D774" s="143" t="s">
        <v>154</v>
      </c>
      <c r="E774" s="150" t="s">
        <v>1</v>
      </c>
      <c r="F774" s="151" t="s">
        <v>995</v>
      </c>
      <c r="H774" s="152">
        <v>28.61</v>
      </c>
      <c r="I774" s="153"/>
      <c r="L774" s="149"/>
      <c r="M774" s="154"/>
      <c r="T774" s="155"/>
      <c r="AT774" s="150" t="s">
        <v>154</v>
      </c>
      <c r="AU774" s="150" t="s">
        <v>89</v>
      </c>
      <c r="AV774" s="13" t="s">
        <v>89</v>
      </c>
      <c r="AW774" s="13" t="s">
        <v>36</v>
      </c>
      <c r="AX774" s="13" t="s">
        <v>80</v>
      </c>
      <c r="AY774" s="150" t="s">
        <v>145</v>
      </c>
    </row>
    <row r="775" spans="2:65" s="15" customFormat="1" ht="11.25">
      <c r="B775" s="163"/>
      <c r="D775" s="143" t="s">
        <v>154</v>
      </c>
      <c r="E775" s="164" t="s">
        <v>1</v>
      </c>
      <c r="F775" s="165" t="s">
        <v>215</v>
      </c>
      <c r="H775" s="166">
        <v>28.61</v>
      </c>
      <c r="I775" s="167"/>
      <c r="L775" s="163"/>
      <c r="M775" s="168"/>
      <c r="T775" s="169"/>
      <c r="AT775" s="164" t="s">
        <v>154</v>
      </c>
      <c r="AU775" s="164" t="s">
        <v>89</v>
      </c>
      <c r="AV775" s="15" t="s">
        <v>162</v>
      </c>
      <c r="AW775" s="15" t="s">
        <v>36</v>
      </c>
      <c r="AX775" s="15" t="s">
        <v>80</v>
      </c>
      <c r="AY775" s="164" t="s">
        <v>145</v>
      </c>
    </row>
    <row r="776" spans="2:65" s="12" customFormat="1" ht="11.25">
      <c r="B776" s="142"/>
      <c r="D776" s="143" t="s">
        <v>154</v>
      </c>
      <c r="E776" s="144" t="s">
        <v>1</v>
      </c>
      <c r="F776" s="145" t="s">
        <v>1017</v>
      </c>
      <c r="H776" s="144" t="s">
        <v>1</v>
      </c>
      <c r="I776" s="146"/>
      <c r="L776" s="142"/>
      <c r="M776" s="147"/>
      <c r="T776" s="148"/>
      <c r="AT776" s="144" t="s">
        <v>154</v>
      </c>
      <c r="AU776" s="144" t="s">
        <v>89</v>
      </c>
      <c r="AV776" s="12" t="s">
        <v>85</v>
      </c>
      <c r="AW776" s="12" t="s">
        <v>36</v>
      </c>
      <c r="AX776" s="12" t="s">
        <v>80</v>
      </c>
      <c r="AY776" s="144" t="s">
        <v>145</v>
      </c>
    </row>
    <row r="777" spans="2:65" s="13" customFormat="1" ht="11.25">
      <c r="B777" s="149"/>
      <c r="D777" s="143" t="s">
        <v>154</v>
      </c>
      <c r="E777" s="150" t="s">
        <v>1</v>
      </c>
      <c r="F777" s="151" t="s">
        <v>467</v>
      </c>
      <c r="H777" s="152">
        <v>1.2</v>
      </c>
      <c r="I777" s="153"/>
      <c r="L777" s="149"/>
      <c r="M777" s="154"/>
      <c r="T777" s="155"/>
      <c r="AT777" s="150" t="s">
        <v>154</v>
      </c>
      <c r="AU777" s="150" t="s">
        <v>89</v>
      </c>
      <c r="AV777" s="13" t="s">
        <v>89</v>
      </c>
      <c r="AW777" s="13" t="s">
        <v>36</v>
      </c>
      <c r="AX777" s="13" t="s">
        <v>80</v>
      </c>
      <c r="AY777" s="150" t="s">
        <v>145</v>
      </c>
    </row>
    <row r="778" spans="2:65" s="15" customFormat="1" ht="11.25">
      <c r="B778" s="163"/>
      <c r="D778" s="143" t="s">
        <v>154</v>
      </c>
      <c r="E778" s="164" t="s">
        <v>1</v>
      </c>
      <c r="F778" s="165" t="s">
        <v>215</v>
      </c>
      <c r="H778" s="166">
        <v>1.2</v>
      </c>
      <c r="I778" s="167"/>
      <c r="L778" s="163"/>
      <c r="M778" s="168"/>
      <c r="T778" s="169"/>
      <c r="AT778" s="164" t="s">
        <v>154</v>
      </c>
      <c r="AU778" s="164" t="s">
        <v>89</v>
      </c>
      <c r="AV778" s="15" t="s">
        <v>162</v>
      </c>
      <c r="AW778" s="15" t="s">
        <v>36</v>
      </c>
      <c r="AX778" s="15" t="s">
        <v>80</v>
      </c>
      <c r="AY778" s="164" t="s">
        <v>145</v>
      </c>
    </row>
    <row r="779" spans="2:65" s="14" customFormat="1" ht="11.25">
      <c r="B779" s="156"/>
      <c r="D779" s="143" t="s">
        <v>154</v>
      </c>
      <c r="E779" s="157" t="s">
        <v>1</v>
      </c>
      <c r="F779" s="158" t="s">
        <v>157</v>
      </c>
      <c r="H779" s="159">
        <v>32.6</v>
      </c>
      <c r="I779" s="160"/>
      <c r="L779" s="156"/>
      <c r="M779" s="161"/>
      <c r="T779" s="162"/>
      <c r="AT779" s="157" t="s">
        <v>154</v>
      </c>
      <c r="AU779" s="157" t="s">
        <v>89</v>
      </c>
      <c r="AV779" s="14" t="s">
        <v>152</v>
      </c>
      <c r="AW779" s="14" t="s">
        <v>36</v>
      </c>
      <c r="AX779" s="14" t="s">
        <v>85</v>
      </c>
      <c r="AY779" s="157" t="s">
        <v>145</v>
      </c>
    </row>
    <row r="780" spans="2:65" s="1" customFormat="1" ht="24.2" customHeight="1">
      <c r="B780" s="128"/>
      <c r="C780" s="129" t="s">
        <v>1044</v>
      </c>
      <c r="D780" s="129" t="s">
        <v>147</v>
      </c>
      <c r="E780" s="130" t="s">
        <v>1045</v>
      </c>
      <c r="F780" s="131" t="s">
        <v>1046</v>
      </c>
      <c r="G780" s="132" t="s">
        <v>183</v>
      </c>
      <c r="H780" s="133">
        <v>45.067</v>
      </c>
      <c r="I780" s="134"/>
      <c r="J780" s="135">
        <f>ROUND(I780*H780,2)</f>
        <v>0</v>
      </c>
      <c r="K780" s="131" t="s">
        <v>151</v>
      </c>
      <c r="L780" s="32"/>
      <c r="M780" s="136" t="s">
        <v>1</v>
      </c>
      <c r="N780" s="137" t="s">
        <v>45</v>
      </c>
      <c r="P780" s="138">
        <f>O780*H780</f>
        <v>0</v>
      </c>
      <c r="Q780" s="138">
        <v>8.9099999999999995E-3</v>
      </c>
      <c r="R780" s="138">
        <f>Q780*H780</f>
        <v>0.40154697</v>
      </c>
      <c r="S780" s="138">
        <v>0</v>
      </c>
      <c r="T780" s="139">
        <f>S780*H780</f>
        <v>0</v>
      </c>
      <c r="AR780" s="140" t="s">
        <v>152</v>
      </c>
      <c r="AT780" s="140" t="s">
        <v>147</v>
      </c>
      <c r="AU780" s="140" t="s">
        <v>89</v>
      </c>
      <c r="AY780" s="17" t="s">
        <v>145</v>
      </c>
      <c r="BE780" s="141">
        <f>IF(N780="základní",J780,0)</f>
        <v>0</v>
      </c>
      <c r="BF780" s="141">
        <f>IF(N780="snížená",J780,0)</f>
        <v>0</v>
      </c>
      <c r="BG780" s="141">
        <f>IF(N780="zákl. přenesená",J780,0)</f>
        <v>0</v>
      </c>
      <c r="BH780" s="141">
        <f>IF(N780="sníž. přenesená",J780,0)</f>
        <v>0</v>
      </c>
      <c r="BI780" s="141">
        <f>IF(N780="nulová",J780,0)</f>
        <v>0</v>
      </c>
      <c r="BJ780" s="17" t="s">
        <v>85</v>
      </c>
      <c r="BK780" s="141">
        <f>ROUND(I780*H780,2)</f>
        <v>0</v>
      </c>
      <c r="BL780" s="17" t="s">
        <v>152</v>
      </c>
      <c r="BM780" s="140" t="s">
        <v>1047</v>
      </c>
    </row>
    <row r="781" spans="2:65" s="12" customFormat="1" ht="11.25">
      <c r="B781" s="142"/>
      <c r="D781" s="143" t="s">
        <v>154</v>
      </c>
      <c r="E781" s="144" t="s">
        <v>1</v>
      </c>
      <c r="F781" s="145" t="s">
        <v>730</v>
      </c>
      <c r="H781" s="144" t="s">
        <v>1</v>
      </c>
      <c r="I781" s="146"/>
      <c r="L781" s="142"/>
      <c r="M781" s="147"/>
      <c r="T781" s="148"/>
      <c r="AT781" s="144" t="s">
        <v>154</v>
      </c>
      <c r="AU781" s="144" t="s">
        <v>89</v>
      </c>
      <c r="AV781" s="12" t="s">
        <v>85</v>
      </c>
      <c r="AW781" s="12" t="s">
        <v>36</v>
      </c>
      <c r="AX781" s="12" t="s">
        <v>80</v>
      </c>
      <c r="AY781" s="144" t="s">
        <v>145</v>
      </c>
    </row>
    <row r="782" spans="2:65" s="12" customFormat="1" ht="11.25">
      <c r="B782" s="142"/>
      <c r="D782" s="143" t="s">
        <v>154</v>
      </c>
      <c r="E782" s="144" t="s">
        <v>1</v>
      </c>
      <c r="F782" s="145" t="s">
        <v>1022</v>
      </c>
      <c r="H782" s="144" t="s">
        <v>1</v>
      </c>
      <c r="I782" s="146"/>
      <c r="L782" s="142"/>
      <c r="M782" s="147"/>
      <c r="T782" s="148"/>
      <c r="AT782" s="144" t="s">
        <v>154</v>
      </c>
      <c r="AU782" s="144" t="s">
        <v>89</v>
      </c>
      <c r="AV782" s="12" t="s">
        <v>85</v>
      </c>
      <c r="AW782" s="12" t="s">
        <v>36</v>
      </c>
      <c r="AX782" s="12" t="s">
        <v>80</v>
      </c>
      <c r="AY782" s="144" t="s">
        <v>145</v>
      </c>
    </row>
    <row r="783" spans="2:65" s="13" customFormat="1" ht="11.25">
      <c r="B783" s="149"/>
      <c r="D783" s="143" t="s">
        <v>154</v>
      </c>
      <c r="E783" s="150" t="s">
        <v>1</v>
      </c>
      <c r="F783" s="151" t="s">
        <v>1048</v>
      </c>
      <c r="H783" s="152">
        <v>3.39</v>
      </c>
      <c r="I783" s="153"/>
      <c r="L783" s="149"/>
      <c r="M783" s="154"/>
      <c r="T783" s="155"/>
      <c r="AT783" s="150" t="s">
        <v>154</v>
      </c>
      <c r="AU783" s="150" t="s">
        <v>89</v>
      </c>
      <c r="AV783" s="13" t="s">
        <v>89</v>
      </c>
      <c r="AW783" s="13" t="s">
        <v>36</v>
      </c>
      <c r="AX783" s="13" t="s">
        <v>80</v>
      </c>
      <c r="AY783" s="150" t="s">
        <v>145</v>
      </c>
    </row>
    <row r="784" spans="2:65" s="12" customFormat="1" ht="11.25">
      <c r="B784" s="142"/>
      <c r="D784" s="143" t="s">
        <v>154</v>
      </c>
      <c r="E784" s="144" t="s">
        <v>1</v>
      </c>
      <c r="F784" s="145" t="s">
        <v>971</v>
      </c>
      <c r="H784" s="144" t="s">
        <v>1</v>
      </c>
      <c r="I784" s="146"/>
      <c r="L784" s="142"/>
      <c r="M784" s="147"/>
      <c r="T784" s="148"/>
      <c r="AT784" s="144" t="s">
        <v>154</v>
      </c>
      <c r="AU784" s="144" t="s">
        <v>89</v>
      </c>
      <c r="AV784" s="12" t="s">
        <v>85</v>
      </c>
      <c r="AW784" s="12" t="s">
        <v>36</v>
      </c>
      <c r="AX784" s="12" t="s">
        <v>80</v>
      </c>
      <c r="AY784" s="144" t="s">
        <v>145</v>
      </c>
    </row>
    <row r="785" spans="2:65" s="13" customFormat="1" ht="11.25">
      <c r="B785" s="149"/>
      <c r="D785" s="143" t="s">
        <v>154</v>
      </c>
      <c r="E785" s="150" t="s">
        <v>1</v>
      </c>
      <c r="F785" s="151" t="s">
        <v>569</v>
      </c>
      <c r="H785" s="152">
        <v>41.677</v>
      </c>
      <c r="I785" s="153"/>
      <c r="L785" s="149"/>
      <c r="M785" s="154"/>
      <c r="T785" s="155"/>
      <c r="AT785" s="150" t="s">
        <v>154</v>
      </c>
      <c r="AU785" s="150" t="s">
        <v>89</v>
      </c>
      <c r="AV785" s="13" t="s">
        <v>89</v>
      </c>
      <c r="AW785" s="13" t="s">
        <v>36</v>
      </c>
      <c r="AX785" s="13" t="s">
        <v>80</v>
      </c>
      <c r="AY785" s="150" t="s">
        <v>145</v>
      </c>
    </row>
    <row r="786" spans="2:65" s="14" customFormat="1" ht="11.25">
      <c r="B786" s="156"/>
      <c r="D786" s="143" t="s">
        <v>154</v>
      </c>
      <c r="E786" s="157" t="s">
        <v>1</v>
      </c>
      <c r="F786" s="158" t="s">
        <v>157</v>
      </c>
      <c r="H786" s="159">
        <v>45.067</v>
      </c>
      <c r="I786" s="160"/>
      <c r="L786" s="156"/>
      <c r="M786" s="161"/>
      <c r="T786" s="162"/>
      <c r="AT786" s="157" t="s">
        <v>154</v>
      </c>
      <c r="AU786" s="157" t="s">
        <v>89</v>
      </c>
      <c r="AV786" s="14" t="s">
        <v>152</v>
      </c>
      <c r="AW786" s="14" t="s">
        <v>36</v>
      </c>
      <c r="AX786" s="14" t="s">
        <v>85</v>
      </c>
      <c r="AY786" s="157" t="s">
        <v>145</v>
      </c>
    </row>
    <row r="787" spans="2:65" s="1" customFormat="1" ht="24.2" customHeight="1">
      <c r="B787" s="128"/>
      <c r="C787" s="129" t="s">
        <v>1049</v>
      </c>
      <c r="D787" s="129" t="s">
        <v>147</v>
      </c>
      <c r="E787" s="130" t="s">
        <v>1050</v>
      </c>
      <c r="F787" s="131" t="s">
        <v>1051</v>
      </c>
      <c r="G787" s="132" t="s">
        <v>183</v>
      </c>
      <c r="H787" s="133">
        <v>24.54</v>
      </c>
      <c r="I787" s="134"/>
      <c r="J787" s="135">
        <f>ROUND(I787*H787,2)</f>
        <v>0</v>
      </c>
      <c r="K787" s="131" t="s">
        <v>151</v>
      </c>
      <c r="L787" s="32"/>
      <c r="M787" s="136" t="s">
        <v>1</v>
      </c>
      <c r="N787" s="137" t="s">
        <v>45</v>
      </c>
      <c r="P787" s="138">
        <f>O787*H787</f>
        <v>0</v>
      </c>
      <c r="Q787" s="138">
        <v>0</v>
      </c>
      <c r="R787" s="138">
        <f>Q787*H787</f>
        <v>0</v>
      </c>
      <c r="S787" s="138">
        <v>0</v>
      </c>
      <c r="T787" s="139">
        <f>S787*H787</f>
        <v>0</v>
      </c>
      <c r="AR787" s="140" t="s">
        <v>152</v>
      </c>
      <c r="AT787" s="140" t="s">
        <v>147</v>
      </c>
      <c r="AU787" s="140" t="s">
        <v>89</v>
      </c>
      <c r="AY787" s="17" t="s">
        <v>145</v>
      </c>
      <c r="BE787" s="141">
        <f>IF(N787="základní",J787,0)</f>
        <v>0</v>
      </c>
      <c r="BF787" s="141">
        <f>IF(N787="snížená",J787,0)</f>
        <v>0</v>
      </c>
      <c r="BG787" s="141">
        <f>IF(N787="zákl. přenesená",J787,0)</f>
        <v>0</v>
      </c>
      <c r="BH787" s="141">
        <f>IF(N787="sníž. přenesená",J787,0)</f>
        <v>0</v>
      </c>
      <c r="BI787" s="141">
        <f>IF(N787="nulová",J787,0)</f>
        <v>0</v>
      </c>
      <c r="BJ787" s="17" t="s">
        <v>85</v>
      </c>
      <c r="BK787" s="141">
        <f>ROUND(I787*H787,2)</f>
        <v>0</v>
      </c>
      <c r="BL787" s="17" t="s">
        <v>152</v>
      </c>
      <c r="BM787" s="140" t="s">
        <v>1052</v>
      </c>
    </row>
    <row r="788" spans="2:65" s="12" customFormat="1" ht="11.25">
      <c r="B788" s="142"/>
      <c r="D788" s="143" t="s">
        <v>154</v>
      </c>
      <c r="E788" s="144" t="s">
        <v>1</v>
      </c>
      <c r="F788" s="145" t="s">
        <v>1027</v>
      </c>
      <c r="H788" s="144" t="s">
        <v>1</v>
      </c>
      <c r="I788" s="146"/>
      <c r="L788" s="142"/>
      <c r="M788" s="147"/>
      <c r="T788" s="148"/>
      <c r="AT788" s="144" t="s">
        <v>154</v>
      </c>
      <c r="AU788" s="144" t="s">
        <v>89</v>
      </c>
      <c r="AV788" s="12" t="s">
        <v>85</v>
      </c>
      <c r="AW788" s="12" t="s">
        <v>36</v>
      </c>
      <c r="AX788" s="12" t="s">
        <v>80</v>
      </c>
      <c r="AY788" s="144" t="s">
        <v>145</v>
      </c>
    </row>
    <row r="789" spans="2:65" s="13" customFormat="1" ht="11.25">
      <c r="B789" s="149"/>
      <c r="D789" s="143" t="s">
        <v>154</v>
      </c>
      <c r="E789" s="150" t="s">
        <v>1</v>
      </c>
      <c r="F789" s="151" t="s">
        <v>1028</v>
      </c>
      <c r="H789" s="152">
        <v>23.34</v>
      </c>
      <c r="I789" s="153"/>
      <c r="L789" s="149"/>
      <c r="M789" s="154"/>
      <c r="T789" s="155"/>
      <c r="AT789" s="150" t="s">
        <v>154</v>
      </c>
      <c r="AU789" s="150" t="s">
        <v>89</v>
      </c>
      <c r="AV789" s="13" t="s">
        <v>89</v>
      </c>
      <c r="AW789" s="13" t="s">
        <v>36</v>
      </c>
      <c r="AX789" s="13" t="s">
        <v>80</v>
      </c>
      <c r="AY789" s="150" t="s">
        <v>145</v>
      </c>
    </row>
    <row r="790" spans="2:65" s="12" customFormat="1" ht="11.25">
      <c r="B790" s="142"/>
      <c r="D790" s="143" t="s">
        <v>154</v>
      </c>
      <c r="E790" s="144" t="s">
        <v>1</v>
      </c>
      <c r="F790" s="145" t="s">
        <v>1017</v>
      </c>
      <c r="H790" s="144" t="s">
        <v>1</v>
      </c>
      <c r="I790" s="146"/>
      <c r="L790" s="142"/>
      <c r="M790" s="147"/>
      <c r="T790" s="148"/>
      <c r="AT790" s="144" t="s">
        <v>154</v>
      </c>
      <c r="AU790" s="144" t="s">
        <v>89</v>
      </c>
      <c r="AV790" s="12" t="s">
        <v>85</v>
      </c>
      <c r="AW790" s="12" t="s">
        <v>36</v>
      </c>
      <c r="AX790" s="12" t="s">
        <v>80</v>
      </c>
      <c r="AY790" s="144" t="s">
        <v>145</v>
      </c>
    </row>
    <row r="791" spans="2:65" s="13" customFormat="1" ht="11.25">
      <c r="B791" s="149"/>
      <c r="D791" s="143" t="s">
        <v>154</v>
      </c>
      <c r="E791" s="150" t="s">
        <v>1</v>
      </c>
      <c r="F791" s="151" t="s">
        <v>467</v>
      </c>
      <c r="H791" s="152">
        <v>1.2</v>
      </c>
      <c r="I791" s="153"/>
      <c r="L791" s="149"/>
      <c r="M791" s="154"/>
      <c r="T791" s="155"/>
      <c r="AT791" s="150" t="s">
        <v>154</v>
      </c>
      <c r="AU791" s="150" t="s">
        <v>89</v>
      </c>
      <c r="AV791" s="13" t="s">
        <v>89</v>
      </c>
      <c r="AW791" s="13" t="s">
        <v>36</v>
      </c>
      <c r="AX791" s="13" t="s">
        <v>80</v>
      </c>
      <c r="AY791" s="150" t="s">
        <v>145</v>
      </c>
    </row>
    <row r="792" spans="2:65" s="14" customFormat="1" ht="11.25">
      <c r="B792" s="156"/>
      <c r="D792" s="143" t="s">
        <v>154</v>
      </c>
      <c r="E792" s="157" t="s">
        <v>1</v>
      </c>
      <c r="F792" s="158" t="s">
        <v>157</v>
      </c>
      <c r="H792" s="159">
        <v>24.54</v>
      </c>
      <c r="I792" s="160"/>
      <c r="L792" s="156"/>
      <c r="M792" s="161"/>
      <c r="T792" s="162"/>
      <c r="AT792" s="157" t="s">
        <v>154</v>
      </c>
      <c r="AU792" s="157" t="s">
        <v>89</v>
      </c>
      <c r="AV792" s="14" t="s">
        <v>152</v>
      </c>
      <c r="AW792" s="14" t="s">
        <v>36</v>
      </c>
      <c r="AX792" s="14" t="s">
        <v>85</v>
      </c>
      <c r="AY792" s="157" t="s">
        <v>145</v>
      </c>
    </row>
    <row r="793" spans="2:65" s="1" customFormat="1" ht="24.2" customHeight="1">
      <c r="B793" s="128"/>
      <c r="C793" s="129" t="s">
        <v>1053</v>
      </c>
      <c r="D793" s="129" t="s">
        <v>147</v>
      </c>
      <c r="E793" s="130" t="s">
        <v>1054</v>
      </c>
      <c r="F793" s="131" t="s">
        <v>1055</v>
      </c>
      <c r="G793" s="132" t="s">
        <v>183</v>
      </c>
      <c r="H793" s="133">
        <v>28.5</v>
      </c>
      <c r="I793" s="134"/>
      <c r="J793" s="135">
        <f>ROUND(I793*H793,2)</f>
        <v>0</v>
      </c>
      <c r="K793" s="131" t="s">
        <v>151</v>
      </c>
      <c r="L793" s="32"/>
      <c r="M793" s="136" t="s">
        <v>1</v>
      </c>
      <c r="N793" s="137" t="s">
        <v>45</v>
      </c>
      <c r="P793" s="138">
        <f>O793*H793</f>
        <v>0</v>
      </c>
      <c r="Q793" s="138">
        <v>0</v>
      </c>
      <c r="R793" s="138">
        <f>Q793*H793</f>
        <v>0</v>
      </c>
      <c r="S793" s="138">
        <v>0</v>
      </c>
      <c r="T793" s="139">
        <f>S793*H793</f>
        <v>0</v>
      </c>
      <c r="AR793" s="140" t="s">
        <v>152</v>
      </c>
      <c r="AT793" s="140" t="s">
        <v>147</v>
      </c>
      <c r="AU793" s="140" t="s">
        <v>89</v>
      </c>
      <c r="AY793" s="17" t="s">
        <v>145</v>
      </c>
      <c r="BE793" s="141">
        <f>IF(N793="základní",J793,0)</f>
        <v>0</v>
      </c>
      <c r="BF793" s="141">
        <f>IF(N793="snížená",J793,0)</f>
        <v>0</v>
      </c>
      <c r="BG793" s="141">
        <f>IF(N793="zákl. přenesená",J793,0)</f>
        <v>0</v>
      </c>
      <c r="BH793" s="141">
        <f>IF(N793="sníž. přenesená",J793,0)</f>
        <v>0</v>
      </c>
      <c r="BI793" s="141">
        <f>IF(N793="nulová",J793,0)</f>
        <v>0</v>
      </c>
      <c r="BJ793" s="17" t="s">
        <v>85</v>
      </c>
      <c r="BK793" s="141">
        <f>ROUND(I793*H793,2)</f>
        <v>0</v>
      </c>
      <c r="BL793" s="17" t="s">
        <v>152</v>
      </c>
      <c r="BM793" s="140" t="s">
        <v>1056</v>
      </c>
    </row>
    <row r="794" spans="2:65" s="13" customFormat="1" ht="11.25">
      <c r="B794" s="149"/>
      <c r="D794" s="143" t="s">
        <v>154</v>
      </c>
      <c r="E794" s="150" t="s">
        <v>1</v>
      </c>
      <c r="F794" s="151" t="s">
        <v>1033</v>
      </c>
      <c r="H794" s="152">
        <v>28.5</v>
      </c>
      <c r="I794" s="153"/>
      <c r="L794" s="149"/>
      <c r="M794" s="154"/>
      <c r="T794" s="155"/>
      <c r="AT794" s="150" t="s">
        <v>154</v>
      </c>
      <c r="AU794" s="150" t="s">
        <v>89</v>
      </c>
      <c r="AV794" s="13" t="s">
        <v>89</v>
      </c>
      <c r="AW794" s="13" t="s">
        <v>36</v>
      </c>
      <c r="AX794" s="13" t="s">
        <v>80</v>
      </c>
      <c r="AY794" s="150" t="s">
        <v>145</v>
      </c>
    </row>
    <row r="795" spans="2:65" s="14" customFormat="1" ht="11.25">
      <c r="B795" s="156"/>
      <c r="D795" s="143" t="s">
        <v>154</v>
      </c>
      <c r="E795" s="157" t="s">
        <v>1</v>
      </c>
      <c r="F795" s="158" t="s">
        <v>157</v>
      </c>
      <c r="H795" s="159">
        <v>28.5</v>
      </c>
      <c r="I795" s="160"/>
      <c r="L795" s="156"/>
      <c r="M795" s="161"/>
      <c r="T795" s="162"/>
      <c r="AT795" s="157" t="s">
        <v>154</v>
      </c>
      <c r="AU795" s="157" t="s">
        <v>89</v>
      </c>
      <c r="AV795" s="14" t="s">
        <v>152</v>
      </c>
      <c r="AW795" s="14" t="s">
        <v>36</v>
      </c>
      <c r="AX795" s="14" t="s">
        <v>85</v>
      </c>
      <c r="AY795" s="157" t="s">
        <v>145</v>
      </c>
    </row>
    <row r="796" spans="2:65" s="1" customFormat="1" ht="33" customHeight="1">
      <c r="B796" s="128"/>
      <c r="C796" s="129" t="s">
        <v>1057</v>
      </c>
      <c r="D796" s="129" t="s">
        <v>147</v>
      </c>
      <c r="E796" s="130" t="s">
        <v>1058</v>
      </c>
      <c r="F796" s="131" t="s">
        <v>1059</v>
      </c>
      <c r="G796" s="132" t="s">
        <v>183</v>
      </c>
      <c r="H796" s="133">
        <v>98.787000000000006</v>
      </c>
      <c r="I796" s="134"/>
      <c r="J796" s="135">
        <f>ROUND(I796*H796,2)</f>
        <v>0</v>
      </c>
      <c r="K796" s="131" t="s">
        <v>151</v>
      </c>
      <c r="L796" s="32"/>
      <c r="M796" s="136" t="s">
        <v>1</v>
      </c>
      <c r="N796" s="137" t="s">
        <v>45</v>
      </c>
      <c r="P796" s="138">
        <f>O796*H796</f>
        <v>0</v>
      </c>
      <c r="Q796" s="138">
        <v>9.8999999999999999E-4</v>
      </c>
      <c r="R796" s="138">
        <f>Q796*H796</f>
        <v>9.7799130000000012E-2</v>
      </c>
      <c r="S796" s="138">
        <v>0</v>
      </c>
      <c r="T796" s="139">
        <f>S796*H796</f>
        <v>0</v>
      </c>
      <c r="AR796" s="140" t="s">
        <v>152</v>
      </c>
      <c r="AT796" s="140" t="s">
        <v>147</v>
      </c>
      <c r="AU796" s="140" t="s">
        <v>89</v>
      </c>
      <c r="AY796" s="17" t="s">
        <v>145</v>
      </c>
      <c r="BE796" s="141">
        <f>IF(N796="základní",J796,0)</f>
        <v>0</v>
      </c>
      <c r="BF796" s="141">
        <f>IF(N796="snížená",J796,0)</f>
        <v>0</v>
      </c>
      <c r="BG796" s="141">
        <f>IF(N796="zákl. přenesená",J796,0)</f>
        <v>0</v>
      </c>
      <c r="BH796" s="141">
        <f>IF(N796="sníž. přenesená",J796,0)</f>
        <v>0</v>
      </c>
      <c r="BI796" s="141">
        <f>IF(N796="nulová",J796,0)</f>
        <v>0</v>
      </c>
      <c r="BJ796" s="17" t="s">
        <v>85</v>
      </c>
      <c r="BK796" s="141">
        <f>ROUND(I796*H796,2)</f>
        <v>0</v>
      </c>
      <c r="BL796" s="17" t="s">
        <v>152</v>
      </c>
      <c r="BM796" s="140" t="s">
        <v>1060</v>
      </c>
    </row>
    <row r="797" spans="2:65" s="12" customFormat="1" ht="11.25">
      <c r="B797" s="142"/>
      <c r="D797" s="143" t="s">
        <v>154</v>
      </c>
      <c r="E797" s="144" t="s">
        <v>1</v>
      </c>
      <c r="F797" s="145" t="s">
        <v>730</v>
      </c>
      <c r="H797" s="144" t="s">
        <v>1</v>
      </c>
      <c r="I797" s="146"/>
      <c r="L797" s="142"/>
      <c r="M797" s="147"/>
      <c r="T797" s="148"/>
      <c r="AT797" s="144" t="s">
        <v>154</v>
      </c>
      <c r="AU797" s="144" t="s">
        <v>89</v>
      </c>
      <c r="AV797" s="12" t="s">
        <v>85</v>
      </c>
      <c r="AW797" s="12" t="s">
        <v>36</v>
      </c>
      <c r="AX797" s="12" t="s">
        <v>80</v>
      </c>
      <c r="AY797" s="144" t="s">
        <v>145</v>
      </c>
    </row>
    <row r="798" spans="2:65" s="13" customFormat="1" ht="11.25">
      <c r="B798" s="149"/>
      <c r="D798" s="143" t="s">
        <v>154</v>
      </c>
      <c r="E798" s="150" t="s">
        <v>1</v>
      </c>
      <c r="F798" s="151" t="s">
        <v>1061</v>
      </c>
      <c r="H798" s="152">
        <v>27.3</v>
      </c>
      <c r="I798" s="153"/>
      <c r="L798" s="149"/>
      <c r="M798" s="154"/>
      <c r="T798" s="155"/>
      <c r="AT798" s="150" t="s">
        <v>154</v>
      </c>
      <c r="AU798" s="150" t="s">
        <v>89</v>
      </c>
      <c r="AV798" s="13" t="s">
        <v>89</v>
      </c>
      <c r="AW798" s="13" t="s">
        <v>36</v>
      </c>
      <c r="AX798" s="13" t="s">
        <v>80</v>
      </c>
      <c r="AY798" s="150" t="s">
        <v>145</v>
      </c>
    </row>
    <row r="799" spans="2:65" s="12" customFormat="1" ht="11.25">
      <c r="B799" s="142"/>
      <c r="D799" s="143" t="s">
        <v>154</v>
      </c>
      <c r="E799" s="144" t="s">
        <v>1</v>
      </c>
      <c r="F799" s="145" t="s">
        <v>1062</v>
      </c>
      <c r="H799" s="144" t="s">
        <v>1</v>
      </c>
      <c r="I799" s="146"/>
      <c r="L799" s="142"/>
      <c r="M799" s="147"/>
      <c r="T799" s="148"/>
      <c r="AT799" s="144" t="s">
        <v>154</v>
      </c>
      <c r="AU799" s="144" t="s">
        <v>89</v>
      </c>
      <c r="AV799" s="12" t="s">
        <v>85</v>
      </c>
      <c r="AW799" s="12" t="s">
        <v>36</v>
      </c>
      <c r="AX799" s="12" t="s">
        <v>80</v>
      </c>
      <c r="AY799" s="144" t="s">
        <v>145</v>
      </c>
    </row>
    <row r="800" spans="2:65" s="13" customFormat="1" ht="11.25">
      <c r="B800" s="149"/>
      <c r="D800" s="143" t="s">
        <v>154</v>
      </c>
      <c r="E800" s="150" t="s">
        <v>1</v>
      </c>
      <c r="F800" s="151" t="s">
        <v>995</v>
      </c>
      <c r="H800" s="152">
        <v>28.61</v>
      </c>
      <c r="I800" s="153"/>
      <c r="L800" s="149"/>
      <c r="M800" s="154"/>
      <c r="T800" s="155"/>
      <c r="AT800" s="150" t="s">
        <v>154</v>
      </c>
      <c r="AU800" s="150" t="s">
        <v>89</v>
      </c>
      <c r="AV800" s="13" t="s">
        <v>89</v>
      </c>
      <c r="AW800" s="13" t="s">
        <v>36</v>
      </c>
      <c r="AX800" s="13" t="s">
        <v>80</v>
      </c>
      <c r="AY800" s="150" t="s">
        <v>145</v>
      </c>
    </row>
    <row r="801" spans="2:65" s="12" customFormat="1" ht="11.25">
      <c r="B801" s="142"/>
      <c r="D801" s="143" t="s">
        <v>154</v>
      </c>
      <c r="E801" s="144" t="s">
        <v>1</v>
      </c>
      <c r="F801" s="145" t="s">
        <v>461</v>
      </c>
      <c r="H801" s="144" t="s">
        <v>1</v>
      </c>
      <c r="I801" s="146"/>
      <c r="L801" s="142"/>
      <c r="M801" s="147"/>
      <c r="T801" s="148"/>
      <c r="AT801" s="144" t="s">
        <v>154</v>
      </c>
      <c r="AU801" s="144" t="s">
        <v>89</v>
      </c>
      <c r="AV801" s="12" t="s">
        <v>85</v>
      </c>
      <c r="AW801" s="12" t="s">
        <v>36</v>
      </c>
      <c r="AX801" s="12" t="s">
        <v>80</v>
      </c>
      <c r="AY801" s="144" t="s">
        <v>145</v>
      </c>
    </row>
    <row r="802" spans="2:65" s="13" customFormat="1" ht="11.25">
      <c r="B802" s="149"/>
      <c r="D802" s="143" t="s">
        <v>154</v>
      </c>
      <c r="E802" s="150" t="s">
        <v>1</v>
      </c>
      <c r="F802" s="151" t="s">
        <v>467</v>
      </c>
      <c r="H802" s="152">
        <v>1.2</v>
      </c>
      <c r="I802" s="153"/>
      <c r="L802" s="149"/>
      <c r="M802" s="154"/>
      <c r="T802" s="155"/>
      <c r="AT802" s="150" t="s">
        <v>154</v>
      </c>
      <c r="AU802" s="150" t="s">
        <v>89</v>
      </c>
      <c r="AV802" s="13" t="s">
        <v>89</v>
      </c>
      <c r="AW802" s="13" t="s">
        <v>36</v>
      </c>
      <c r="AX802" s="13" t="s">
        <v>80</v>
      </c>
      <c r="AY802" s="150" t="s">
        <v>145</v>
      </c>
    </row>
    <row r="803" spans="2:65" s="12" customFormat="1" ht="11.25">
      <c r="B803" s="142"/>
      <c r="D803" s="143" t="s">
        <v>154</v>
      </c>
      <c r="E803" s="144" t="s">
        <v>1</v>
      </c>
      <c r="F803" s="145" t="s">
        <v>971</v>
      </c>
      <c r="H803" s="144" t="s">
        <v>1</v>
      </c>
      <c r="I803" s="146"/>
      <c r="L803" s="142"/>
      <c r="M803" s="147"/>
      <c r="T803" s="148"/>
      <c r="AT803" s="144" t="s">
        <v>154</v>
      </c>
      <c r="AU803" s="144" t="s">
        <v>89</v>
      </c>
      <c r="AV803" s="12" t="s">
        <v>85</v>
      </c>
      <c r="AW803" s="12" t="s">
        <v>36</v>
      </c>
      <c r="AX803" s="12" t="s">
        <v>80</v>
      </c>
      <c r="AY803" s="144" t="s">
        <v>145</v>
      </c>
    </row>
    <row r="804" spans="2:65" s="13" customFormat="1" ht="11.25">
      <c r="B804" s="149"/>
      <c r="D804" s="143" t="s">
        <v>154</v>
      </c>
      <c r="E804" s="150" t="s">
        <v>1</v>
      </c>
      <c r="F804" s="151" t="s">
        <v>569</v>
      </c>
      <c r="H804" s="152">
        <v>41.677</v>
      </c>
      <c r="I804" s="153"/>
      <c r="L804" s="149"/>
      <c r="M804" s="154"/>
      <c r="T804" s="155"/>
      <c r="AT804" s="150" t="s">
        <v>154</v>
      </c>
      <c r="AU804" s="150" t="s">
        <v>89</v>
      </c>
      <c r="AV804" s="13" t="s">
        <v>89</v>
      </c>
      <c r="AW804" s="13" t="s">
        <v>36</v>
      </c>
      <c r="AX804" s="13" t="s">
        <v>80</v>
      </c>
      <c r="AY804" s="150" t="s">
        <v>145</v>
      </c>
    </row>
    <row r="805" spans="2:65" s="14" customFormat="1" ht="11.25">
      <c r="B805" s="156"/>
      <c r="D805" s="143" t="s">
        <v>154</v>
      </c>
      <c r="E805" s="157" t="s">
        <v>1</v>
      </c>
      <c r="F805" s="158" t="s">
        <v>157</v>
      </c>
      <c r="H805" s="159">
        <v>98.787000000000006</v>
      </c>
      <c r="I805" s="160"/>
      <c r="L805" s="156"/>
      <c r="M805" s="161"/>
      <c r="T805" s="162"/>
      <c r="AT805" s="157" t="s">
        <v>154</v>
      </c>
      <c r="AU805" s="157" t="s">
        <v>89</v>
      </c>
      <c r="AV805" s="14" t="s">
        <v>152</v>
      </c>
      <c r="AW805" s="14" t="s">
        <v>36</v>
      </c>
      <c r="AX805" s="14" t="s">
        <v>85</v>
      </c>
      <c r="AY805" s="157" t="s">
        <v>145</v>
      </c>
    </row>
    <row r="806" spans="2:65" s="1" customFormat="1" ht="24.2" customHeight="1">
      <c r="B806" s="128"/>
      <c r="C806" s="129" t="s">
        <v>1063</v>
      </c>
      <c r="D806" s="129" t="s">
        <v>147</v>
      </c>
      <c r="E806" s="130" t="s">
        <v>1064</v>
      </c>
      <c r="F806" s="131" t="s">
        <v>1065</v>
      </c>
      <c r="G806" s="132" t="s">
        <v>183</v>
      </c>
      <c r="H806" s="133">
        <v>24.54</v>
      </c>
      <c r="I806" s="134"/>
      <c r="J806" s="135">
        <f>ROUND(I806*H806,2)</f>
        <v>0</v>
      </c>
      <c r="K806" s="131" t="s">
        <v>151</v>
      </c>
      <c r="L806" s="32"/>
      <c r="M806" s="136" t="s">
        <v>1</v>
      </c>
      <c r="N806" s="137" t="s">
        <v>45</v>
      </c>
      <c r="P806" s="138">
        <f>O806*H806</f>
        <v>0</v>
      </c>
      <c r="Q806" s="138">
        <v>0</v>
      </c>
      <c r="R806" s="138">
        <f>Q806*H806</f>
        <v>0</v>
      </c>
      <c r="S806" s="138">
        <v>0</v>
      </c>
      <c r="T806" s="139">
        <f>S806*H806</f>
        <v>0</v>
      </c>
      <c r="AR806" s="140" t="s">
        <v>152</v>
      </c>
      <c r="AT806" s="140" t="s">
        <v>147</v>
      </c>
      <c r="AU806" s="140" t="s">
        <v>89</v>
      </c>
      <c r="AY806" s="17" t="s">
        <v>145</v>
      </c>
      <c r="BE806" s="141">
        <f>IF(N806="základní",J806,0)</f>
        <v>0</v>
      </c>
      <c r="BF806" s="141">
        <f>IF(N806="snížená",J806,0)</f>
        <v>0</v>
      </c>
      <c r="BG806" s="141">
        <f>IF(N806="zákl. přenesená",J806,0)</f>
        <v>0</v>
      </c>
      <c r="BH806" s="141">
        <f>IF(N806="sníž. přenesená",J806,0)</f>
        <v>0</v>
      </c>
      <c r="BI806" s="141">
        <f>IF(N806="nulová",J806,0)</f>
        <v>0</v>
      </c>
      <c r="BJ806" s="17" t="s">
        <v>85</v>
      </c>
      <c r="BK806" s="141">
        <f>ROUND(I806*H806,2)</f>
        <v>0</v>
      </c>
      <c r="BL806" s="17" t="s">
        <v>152</v>
      </c>
      <c r="BM806" s="140" t="s">
        <v>1066</v>
      </c>
    </row>
    <row r="807" spans="2:65" s="12" customFormat="1" ht="11.25">
      <c r="B807" s="142"/>
      <c r="D807" s="143" t="s">
        <v>154</v>
      </c>
      <c r="E807" s="144" t="s">
        <v>1</v>
      </c>
      <c r="F807" s="145" t="s">
        <v>1027</v>
      </c>
      <c r="H807" s="144" t="s">
        <v>1</v>
      </c>
      <c r="I807" s="146"/>
      <c r="L807" s="142"/>
      <c r="M807" s="147"/>
      <c r="T807" s="148"/>
      <c r="AT807" s="144" t="s">
        <v>154</v>
      </c>
      <c r="AU807" s="144" t="s">
        <v>89</v>
      </c>
      <c r="AV807" s="12" t="s">
        <v>85</v>
      </c>
      <c r="AW807" s="12" t="s">
        <v>36</v>
      </c>
      <c r="AX807" s="12" t="s">
        <v>80</v>
      </c>
      <c r="AY807" s="144" t="s">
        <v>145</v>
      </c>
    </row>
    <row r="808" spans="2:65" s="13" customFormat="1" ht="11.25">
      <c r="B808" s="149"/>
      <c r="D808" s="143" t="s">
        <v>154</v>
      </c>
      <c r="E808" s="150" t="s">
        <v>1</v>
      </c>
      <c r="F808" s="151" t="s">
        <v>1028</v>
      </c>
      <c r="H808" s="152">
        <v>23.34</v>
      </c>
      <c r="I808" s="153"/>
      <c r="L808" s="149"/>
      <c r="M808" s="154"/>
      <c r="T808" s="155"/>
      <c r="AT808" s="150" t="s">
        <v>154</v>
      </c>
      <c r="AU808" s="150" t="s">
        <v>89</v>
      </c>
      <c r="AV808" s="13" t="s">
        <v>89</v>
      </c>
      <c r="AW808" s="13" t="s">
        <v>36</v>
      </c>
      <c r="AX808" s="13" t="s">
        <v>80</v>
      </c>
      <c r="AY808" s="150" t="s">
        <v>145</v>
      </c>
    </row>
    <row r="809" spans="2:65" s="12" customFormat="1" ht="11.25">
      <c r="B809" s="142"/>
      <c r="D809" s="143" t="s">
        <v>154</v>
      </c>
      <c r="E809" s="144" t="s">
        <v>1</v>
      </c>
      <c r="F809" s="145" t="s">
        <v>461</v>
      </c>
      <c r="H809" s="144" t="s">
        <v>1</v>
      </c>
      <c r="I809" s="146"/>
      <c r="L809" s="142"/>
      <c r="M809" s="147"/>
      <c r="T809" s="148"/>
      <c r="AT809" s="144" t="s">
        <v>154</v>
      </c>
      <c r="AU809" s="144" t="s">
        <v>89</v>
      </c>
      <c r="AV809" s="12" t="s">
        <v>85</v>
      </c>
      <c r="AW809" s="12" t="s">
        <v>36</v>
      </c>
      <c r="AX809" s="12" t="s">
        <v>80</v>
      </c>
      <c r="AY809" s="144" t="s">
        <v>145</v>
      </c>
    </row>
    <row r="810" spans="2:65" s="13" customFormat="1" ht="11.25">
      <c r="B810" s="149"/>
      <c r="D810" s="143" t="s">
        <v>154</v>
      </c>
      <c r="E810" s="150" t="s">
        <v>1</v>
      </c>
      <c r="F810" s="151" t="s">
        <v>467</v>
      </c>
      <c r="H810" s="152">
        <v>1.2</v>
      </c>
      <c r="I810" s="153"/>
      <c r="L810" s="149"/>
      <c r="M810" s="154"/>
      <c r="T810" s="155"/>
      <c r="AT810" s="150" t="s">
        <v>154</v>
      </c>
      <c r="AU810" s="150" t="s">
        <v>89</v>
      </c>
      <c r="AV810" s="13" t="s">
        <v>89</v>
      </c>
      <c r="AW810" s="13" t="s">
        <v>36</v>
      </c>
      <c r="AX810" s="13" t="s">
        <v>80</v>
      </c>
      <c r="AY810" s="150" t="s">
        <v>145</v>
      </c>
    </row>
    <row r="811" spans="2:65" s="14" customFormat="1" ht="11.25">
      <c r="B811" s="156"/>
      <c r="D811" s="143" t="s">
        <v>154</v>
      </c>
      <c r="E811" s="157" t="s">
        <v>1</v>
      </c>
      <c r="F811" s="158" t="s">
        <v>157</v>
      </c>
      <c r="H811" s="159">
        <v>24.54</v>
      </c>
      <c r="I811" s="160"/>
      <c r="L811" s="156"/>
      <c r="M811" s="161"/>
      <c r="T811" s="162"/>
      <c r="AT811" s="157" t="s">
        <v>154</v>
      </c>
      <c r="AU811" s="157" t="s">
        <v>89</v>
      </c>
      <c r="AV811" s="14" t="s">
        <v>152</v>
      </c>
      <c r="AW811" s="14" t="s">
        <v>36</v>
      </c>
      <c r="AX811" s="14" t="s">
        <v>85</v>
      </c>
      <c r="AY811" s="157" t="s">
        <v>145</v>
      </c>
    </row>
    <row r="812" spans="2:65" s="1" customFormat="1" ht="24.2" customHeight="1">
      <c r="B812" s="128"/>
      <c r="C812" s="129" t="s">
        <v>1067</v>
      </c>
      <c r="D812" s="129" t="s">
        <v>147</v>
      </c>
      <c r="E812" s="130" t="s">
        <v>1068</v>
      </c>
      <c r="F812" s="131" t="s">
        <v>1069</v>
      </c>
      <c r="G812" s="132" t="s">
        <v>183</v>
      </c>
      <c r="H812" s="133">
        <v>28.5</v>
      </c>
      <c r="I812" s="134"/>
      <c r="J812" s="135">
        <f>ROUND(I812*H812,2)</f>
        <v>0</v>
      </c>
      <c r="K812" s="131" t="s">
        <v>151</v>
      </c>
      <c r="L812" s="32"/>
      <c r="M812" s="136" t="s">
        <v>1</v>
      </c>
      <c r="N812" s="137" t="s">
        <v>45</v>
      </c>
      <c r="P812" s="138">
        <f>O812*H812</f>
        <v>0</v>
      </c>
      <c r="Q812" s="138">
        <v>0</v>
      </c>
      <c r="R812" s="138">
        <f>Q812*H812</f>
        <v>0</v>
      </c>
      <c r="S812" s="138">
        <v>0</v>
      </c>
      <c r="T812" s="139">
        <f>S812*H812</f>
        <v>0</v>
      </c>
      <c r="AR812" s="140" t="s">
        <v>152</v>
      </c>
      <c r="AT812" s="140" t="s">
        <v>147</v>
      </c>
      <c r="AU812" s="140" t="s">
        <v>89</v>
      </c>
      <c r="AY812" s="17" t="s">
        <v>145</v>
      </c>
      <c r="BE812" s="141">
        <f>IF(N812="základní",J812,0)</f>
        <v>0</v>
      </c>
      <c r="BF812" s="141">
        <f>IF(N812="snížená",J812,0)</f>
        <v>0</v>
      </c>
      <c r="BG812" s="141">
        <f>IF(N812="zákl. přenesená",J812,0)</f>
        <v>0</v>
      </c>
      <c r="BH812" s="141">
        <f>IF(N812="sníž. přenesená",J812,0)</f>
        <v>0</v>
      </c>
      <c r="BI812" s="141">
        <f>IF(N812="nulová",J812,0)</f>
        <v>0</v>
      </c>
      <c r="BJ812" s="17" t="s">
        <v>85</v>
      </c>
      <c r="BK812" s="141">
        <f>ROUND(I812*H812,2)</f>
        <v>0</v>
      </c>
      <c r="BL812" s="17" t="s">
        <v>152</v>
      </c>
      <c r="BM812" s="140" t="s">
        <v>1070</v>
      </c>
    </row>
    <row r="813" spans="2:65" s="13" customFormat="1" ht="11.25">
      <c r="B813" s="149"/>
      <c r="D813" s="143" t="s">
        <v>154</v>
      </c>
      <c r="E813" s="150" t="s">
        <v>1</v>
      </c>
      <c r="F813" s="151" t="s">
        <v>1033</v>
      </c>
      <c r="H813" s="152">
        <v>28.5</v>
      </c>
      <c r="I813" s="153"/>
      <c r="L813" s="149"/>
      <c r="M813" s="154"/>
      <c r="T813" s="155"/>
      <c r="AT813" s="150" t="s">
        <v>154</v>
      </c>
      <c r="AU813" s="150" t="s">
        <v>89</v>
      </c>
      <c r="AV813" s="13" t="s">
        <v>89</v>
      </c>
      <c r="AW813" s="13" t="s">
        <v>36</v>
      </c>
      <c r="AX813" s="13" t="s">
        <v>80</v>
      </c>
      <c r="AY813" s="150" t="s">
        <v>145</v>
      </c>
    </row>
    <row r="814" spans="2:65" s="14" customFormat="1" ht="11.25">
      <c r="B814" s="156"/>
      <c r="D814" s="143" t="s">
        <v>154</v>
      </c>
      <c r="E814" s="157" t="s">
        <v>1</v>
      </c>
      <c r="F814" s="158" t="s">
        <v>157</v>
      </c>
      <c r="H814" s="159">
        <v>28.5</v>
      </c>
      <c r="I814" s="160"/>
      <c r="L814" s="156"/>
      <c r="M814" s="161"/>
      <c r="T814" s="162"/>
      <c r="AT814" s="157" t="s">
        <v>154</v>
      </c>
      <c r="AU814" s="157" t="s">
        <v>89</v>
      </c>
      <c r="AV814" s="14" t="s">
        <v>152</v>
      </c>
      <c r="AW814" s="14" t="s">
        <v>36</v>
      </c>
      <c r="AX814" s="14" t="s">
        <v>85</v>
      </c>
      <c r="AY814" s="157" t="s">
        <v>145</v>
      </c>
    </row>
    <row r="815" spans="2:65" s="1" customFormat="1" ht="37.9" customHeight="1">
      <c r="B815" s="128"/>
      <c r="C815" s="129" t="s">
        <v>1071</v>
      </c>
      <c r="D815" s="129" t="s">
        <v>147</v>
      </c>
      <c r="E815" s="130" t="s">
        <v>1072</v>
      </c>
      <c r="F815" s="131" t="s">
        <v>1073</v>
      </c>
      <c r="G815" s="132" t="s">
        <v>271</v>
      </c>
      <c r="H815" s="133">
        <v>1</v>
      </c>
      <c r="I815" s="134"/>
      <c r="J815" s="135">
        <f>ROUND(I815*H815,2)</f>
        <v>0</v>
      </c>
      <c r="K815" s="131" t="s">
        <v>1</v>
      </c>
      <c r="L815" s="32"/>
      <c r="M815" s="136" t="s">
        <v>1</v>
      </c>
      <c r="N815" s="137" t="s">
        <v>45</v>
      </c>
      <c r="P815" s="138">
        <f>O815*H815</f>
        <v>0</v>
      </c>
      <c r="Q815" s="138">
        <v>0</v>
      </c>
      <c r="R815" s="138">
        <f>Q815*H815</f>
        <v>0</v>
      </c>
      <c r="S815" s="138">
        <v>0</v>
      </c>
      <c r="T815" s="139">
        <f>S815*H815</f>
        <v>0</v>
      </c>
      <c r="AR815" s="140" t="s">
        <v>152</v>
      </c>
      <c r="AT815" s="140" t="s">
        <v>147</v>
      </c>
      <c r="AU815" s="140" t="s">
        <v>89</v>
      </c>
      <c r="AY815" s="17" t="s">
        <v>145</v>
      </c>
      <c r="BE815" s="141">
        <f>IF(N815="základní",J815,0)</f>
        <v>0</v>
      </c>
      <c r="BF815" s="141">
        <f>IF(N815="snížená",J815,0)</f>
        <v>0</v>
      </c>
      <c r="BG815" s="141">
        <f>IF(N815="zákl. přenesená",J815,0)</f>
        <v>0</v>
      </c>
      <c r="BH815" s="141">
        <f>IF(N815="sníž. přenesená",J815,0)</f>
        <v>0</v>
      </c>
      <c r="BI815" s="141">
        <f>IF(N815="nulová",J815,0)</f>
        <v>0</v>
      </c>
      <c r="BJ815" s="17" t="s">
        <v>85</v>
      </c>
      <c r="BK815" s="141">
        <f>ROUND(I815*H815,2)</f>
        <v>0</v>
      </c>
      <c r="BL815" s="17" t="s">
        <v>152</v>
      </c>
      <c r="BM815" s="140" t="s">
        <v>1074</v>
      </c>
    </row>
    <row r="816" spans="2:65" s="1" customFormat="1" ht="24.2" customHeight="1">
      <c r="B816" s="128"/>
      <c r="C816" s="129" t="s">
        <v>1075</v>
      </c>
      <c r="D816" s="129" t="s">
        <v>147</v>
      </c>
      <c r="E816" s="130" t="s">
        <v>1076</v>
      </c>
      <c r="F816" s="131" t="s">
        <v>1077</v>
      </c>
      <c r="G816" s="132" t="s">
        <v>183</v>
      </c>
      <c r="H816" s="133">
        <v>53.73</v>
      </c>
      <c r="I816" s="134"/>
      <c r="J816" s="135">
        <f>ROUND(I816*H816,2)</f>
        <v>0</v>
      </c>
      <c r="K816" s="131" t="s">
        <v>151</v>
      </c>
      <c r="L816" s="32"/>
      <c r="M816" s="136" t="s">
        <v>1</v>
      </c>
      <c r="N816" s="137" t="s">
        <v>45</v>
      </c>
      <c r="P816" s="138">
        <f>O816*H816</f>
        <v>0</v>
      </c>
      <c r="Q816" s="138">
        <v>0</v>
      </c>
      <c r="R816" s="138">
        <f>Q816*H816</f>
        <v>0</v>
      </c>
      <c r="S816" s="138">
        <v>0</v>
      </c>
      <c r="T816" s="139">
        <f>S816*H816</f>
        <v>0</v>
      </c>
      <c r="AR816" s="140" t="s">
        <v>152</v>
      </c>
      <c r="AT816" s="140" t="s">
        <v>147</v>
      </c>
      <c r="AU816" s="140" t="s">
        <v>89</v>
      </c>
      <c r="AY816" s="17" t="s">
        <v>145</v>
      </c>
      <c r="BE816" s="141">
        <f>IF(N816="základní",J816,0)</f>
        <v>0</v>
      </c>
      <c r="BF816" s="141">
        <f>IF(N816="snížená",J816,0)</f>
        <v>0</v>
      </c>
      <c r="BG816" s="141">
        <f>IF(N816="zákl. přenesená",J816,0)</f>
        <v>0</v>
      </c>
      <c r="BH816" s="141">
        <f>IF(N816="sníž. přenesená",J816,0)</f>
        <v>0</v>
      </c>
      <c r="BI816" s="141">
        <f>IF(N816="nulová",J816,0)</f>
        <v>0</v>
      </c>
      <c r="BJ816" s="17" t="s">
        <v>85</v>
      </c>
      <c r="BK816" s="141">
        <f>ROUND(I816*H816,2)</f>
        <v>0</v>
      </c>
      <c r="BL816" s="17" t="s">
        <v>152</v>
      </c>
      <c r="BM816" s="140" t="s">
        <v>1078</v>
      </c>
    </row>
    <row r="817" spans="2:65" s="1" customFormat="1" ht="24.2" customHeight="1">
      <c r="B817" s="128"/>
      <c r="C817" s="129" t="s">
        <v>1079</v>
      </c>
      <c r="D817" s="129" t="s">
        <v>147</v>
      </c>
      <c r="E817" s="130" t="s">
        <v>1080</v>
      </c>
      <c r="F817" s="131" t="s">
        <v>1081</v>
      </c>
      <c r="G817" s="132" t="s">
        <v>183</v>
      </c>
      <c r="H817" s="133">
        <v>268.64999999999998</v>
      </c>
      <c r="I817" s="134"/>
      <c r="J817" s="135">
        <f>ROUND(I817*H817,2)</f>
        <v>0</v>
      </c>
      <c r="K817" s="131" t="s">
        <v>151</v>
      </c>
      <c r="L817" s="32"/>
      <c r="M817" s="136" t="s">
        <v>1</v>
      </c>
      <c r="N817" s="137" t="s">
        <v>45</v>
      </c>
      <c r="P817" s="138">
        <f>O817*H817</f>
        <v>0</v>
      </c>
      <c r="Q817" s="138">
        <v>0</v>
      </c>
      <c r="R817" s="138">
        <f>Q817*H817</f>
        <v>0</v>
      </c>
      <c r="S817" s="138">
        <v>0</v>
      </c>
      <c r="T817" s="139">
        <f>S817*H817</f>
        <v>0</v>
      </c>
      <c r="AR817" s="140" t="s">
        <v>152</v>
      </c>
      <c r="AT817" s="140" t="s">
        <v>147</v>
      </c>
      <c r="AU817" s="140" t="s">
        <v>89</v>
      </c>
      <c r="AY817" s="17" t="s">
        <v>145</v>
      </c>
      <c r="BE817" s="141">
        <f>IF(N817="základní",J817,0)</f>
        <v>0</v>
      </c>
      <c r="BF817" s="141">
        <f>IF(N817="snížená",J817,0)</f>
        <v>0</v>
      </c>
      <c r="BG817" s="141">
        <f>IF(N817="zákl. přenesená",J817,0)</f>
        <v>0</v>
      </c>
      <c r="BH817" s="141">
        <f>IF(N817="sníž. přenesená",J817,0)</f>
        <v>0</v>
      </c>
      <c r="BI817" s="141">
        <f>IF(N817="nulová",J817,0)</f>
        <v>0</v>
      </c>
      <c r="BJ817" s="17" t="s">
        <v>85</v>
      </c>
      <c r="BK817" s="141">
        <f>ROUND(I817*H817,2)</f>
        <v>0</v>
      </c>
      <c r="BL817" s="17" t="s">
        <v>152</v>
      </c>
      <c r="BM817" s="140" t="s">
        <v>1082</v>
      </c>
    </row>
    <row r="818" spans="2:65" s="13" customFormat="1" ht="11.25">
      <c r="B818" s="149"/>
      <c r="D818" s="143" t="s">
        <v>154</v>
      </c>
      <c r="E818" s="150" t="s">
        <v>1</v>
      </c>
      <c r="F818" s="151" t="s">
        <v>1083</v>
      </c>
      <c r="H818" s="152">
        <v>268.64999999999998</v>
      </c>
      <c r="I818" s="153"/>
      <c r="L818" s="149"/>
      <c r="M818" s="154"/>
      <c r="T818" s="155"/>
      <c r="AT818" s="150" t="s">
        <v>154</v>
      </c>
      <c r="AU818" s="150" t="s">
        <v>89</v>
      </c>
      <c r="AV818" s="13" t="s">
        <v>89</v>
      </c>
      <c r="AW818" s="13" t="s">
        <v>36</v>
      </c>
      <c r="AX818" s="13" t="s">
        <v>80</v>
      </c>
      <c r="AY818" s="150" t="s">
        <v>145</v>
      </c>
    </row>
    <row r="819" spans="2:65" s="14" customFormat="1" ht="11.25">
      <c r="B819" s="156"/>
      <c r="D819" s="143" t="s">
        <v>154</v>
      </c>
      <c r="E819" s="157" t="s">
        <v>1</v>
      </c>
      <c r="F819" s="158" t="s">
        <v>157</v>
      </c>
      <c r="H819" s="159">
        <v>268.64999999999998</v>
      </c>
      <c r="I819" s="160"/>
      <c r="L819" s="156"/>
      <c r="M819" s="161"/>
      <c r="T819" s="162"/>
      <c r="AT819" s="157" t="s">
        <v>154</v>
      </c>
      <c r="AU819" s="157" t="s">
        <v>89</v>
      </c>
      <c r="AV819" s="14" t="s">
        <v>152</v>
      </c>
      <c r="AW819" s="14" t="s">
        <v>36</v>
      </c>
      <c r="AX819" s="14" t="s">
        <v>85</v>
      </c>
      <c r="AY819" s="157" t="s">
        <v>145</v>
      </c>
    </row>
    <row r="820" spans="2:65" s="1" customFormat="1" ht="24.2" customHeight="1">
      <c r="B820" s="128"/>
      <c r="C820" s="129" t="s">
        <v>1084</v>
      </c>
      <c r="D820" s="129" t="s">
        <v>147</v>
      </c>
      <c r="E820" s="130" t="s">
        <v>1085</v>
      </c>
      <c r="F820" s="131" t="s">
        <v>1086</v>
      </c>
      <c r="G820" s="132" t="s">
        <v>190</v>
      </c>
      <c r="H820" s="133">
        <v>113.04</v>
      </c>
      <c r="I820" s="134"/>
      <c r="J820" s="135">
        <f>ROUND(I820*H820,2)</f>
        <v>0</v>
      </c>
      <c r="K820" s="131" t="s">
        <v>151</v>
      </c>
      <c r="L820" s="32"/>
      <c r="M820" s="136" t="s">
        <v>1</v>
      </c>
      <c r="N820" s="137" t="s">
        <v>45</v>
      </c>
      <c r="P820" s="138">
        <f>O820*H820</f>
        <v>0</v>
      </c>
      <c r="Q820" s="138">
        <v>0</v>
      </c>
      <c r="R820" s="138">
        <f>Q820*H820</f>
        <v>0</v>
      </c>
      <c r="S820" s="138">
        <v>0</v>
      </c>
      <c r="T820" s="139">
        <f>S820*H820</f>
        <v>0</v>
      </c>
      <c r="AR820" s="140" t="s">
        <v>152</v>
      </c>
      <c r="AT820" s="140" t="s">
        <v>147</v>
      </c>
      <c r="AU820" s="140" t="s">
        <v>89</v>
      </c>
      <c r="AY820" s="17" t="s">
        <v>145</v>
      </c>
      <c r="BE820" s="141">
        <f>IF(N820="základní",J820,0)</f>
        <v>0</v>
      </c>
      <c r="BF820" s="141">
        <f>IF(N820="snížená",J820,0)</f>
        <v>0</v>
      </c>
      <c r="BG820" s="141">
        <f>IF(N820="zákl. přenesená",J820,0)</f>
        <v>0</v>
      </c>
      <c r="BH820" s="141">
        <f>IF(N820="sníž. přenesená",J820,0)</f>
        <v>0</v>
      </c>
      <c r="BI820" s="141">
        <f>IF(N820="nulová",J820,0)</f>
        <v>0</v>
      </c>
      <c r="BJ820" s="17" t="s">
        <v>85</v>
      </c>
      <c r="BK820" s="141">
        <f>ROUND(I820*H820,2)</f>
        <v>0</v>
      </c>
      <c r="BL820" s="17" t="s">
        <v>152</v>
      </c>
      <c r="BM820" s="140" t="s">
        <v>1087</v>
      </c>
    </row>
    <row r="821" spans="2:65" s="1" customFormat="1" ht="24.2" customHeight="1">
      <c r="B821" s="128"/>
      <c r="C821" s="129" t="s">
        <v>1088</v>
      </c>
      <c r="D821" s="129" t="s">
        <v>147</v>
      </c>
      <c r="E821" s="130" t="s">
        <v>1089</v>
      </c>
      <c r="F821" s="131" t="s">
        <v>1090</v>
      </c>
      <c r="G821" s="132" t="s">
        <v>190</v>
      </c>
      <c r="H821" s="133">
        <v>565.20000000000005</v>
      </c>
      <c r="I821" s="134"/>
      <c r="J821" s="135">
        <f>ROUND(I821*H821,2)</f>
        <v>0</v>
      </c>
      <c r="K821" s="131" t="s">
        <v>151</v>
      </c>
      <c r="L821" s="32"/>
      <c r="M821" s="136" t="s">
        <v>1</v>
      </c>
      <c r="N821" s="137" t="s">
        <v>45</v>
      </c>
      <c r="P821" s="138">
        <f>O821*H821</f>
        <v>0</v>
      </c>
      <c r="Q821" s="138">
        <v>0</v>
      </c>
      <c r="R821" s="138">
        <f>Q821*H821</f>
        <v>0</v>
      </c>
      <c r="S821" s="138">
        <v>0</v>
      </c>
      <c r="T821" s="139">
        <f>S821*H821</f>
        <v>0</v>
      </c>
      <c r="AR821" s="140" t="s">
        <v>152</v>
      </c>
      <c r="AT821" s="140" t="s">
        <v>147</v>
      </c>
      <c r="AU821" s="140" t="s">
        <v>89</v>
      </c>
      <c r="AY821" s="17" t="s">
        <v>145</v>
      </c>
      <c r="BE821" s="141">
        <f>IF(N821="základní",J821,0)</f>
        <v>0</v>
      </c>
      <c r="BF821" s="141">
        <f>IF(N821="snížená",J821,0)</f>
        <v>0</v>
      </c>
      <c r="BG821" s="141">
        <f>IF(N821="zákl. přenesená",J821,0)</f>
        <v>0</v>
      </c>
      <c r="BH821" s="141">
        <f>IF(N821="sníž. přenesená",J821,0)</f>
        <v>0</v>
      </c>
      <c r="BI821" s="141">
        <f>IF(N821="nulová",J821,0)</f>
        <v>0</v>
      </c>
      <c r="BJ821" s="17" t="s">
        <v>85</v>
      </c>
      <c r="BK821" s="141">
        <f>ROUND(I821*H821,2)</f>
        <v>0</v>
      </c>
      <c r="BL821" s="17" t="s">
        <v>152</v>
      </c>
      <c r="BM821" s="140" t="s">
        <v>1091</v>
      </c>
    </row>
    <row r="822" spans="2:65" s="13" customFormat="1" ht="11.25">
      <c r="B822" s="149"/>
      <c r="D822" s="143" t="s">
        <v>154</v>
      </c>
      <c r="E822" s="150" t="s">
        <v>1</v>
      </c>
      <c r="F822" s="151" t="s">
        <v>1092</v>
      </c>
      <c r="H822" s="152">
        <v>565.20000000000005</v>
      </c>
      <c r="I822" s="153"/>
      <c r="L822" s="149"/>
      <c r="M822" s="154"/>
      <c r="T822" s="155"/>
      <c r="AT822" s="150" t="s">
        <v>154</v>
      </c>
      <c r="AU822" s="150" t="s">
        <v>89</v>
      </c>
      <c r="AV822" s="13" t="s">
        <v>89</v>
      </c>
      <c r="AW822" s="13" t="s">
        <v>36</v>
      </c>
      <c r="AX822" s="13" t="s">
        <v>80</v>
      </c>
      <c r="AY822" s="150" t="s">
        <v>145</v>
      </c>
    </row>
    <row r="823" spans="2:65" s="14" customFormat="1" ht="11.25">
      <c r="B823" s="156"/>
      <c r="D823" s="143" t="s">
        <v>154</v>
      </c>
      <c r="E823" s="157" t="s">
        <v>1</v>
      </c>
      <c r="F823" s="158" t="s">
        <v>157</v>
      </c>
      <c r="H823" s="159">
        <v>565.20000000000005</v>
      </c>
      <c r="I823" s="160"/>
      <c r="L823" s="156"/>
      <c r="M823" s="161"/>
      <c r="T823" s="162"/>
      <c r="AT823" s="157" t="s">
        <v>154</v>
      </c>
      <c r="AU823" s="157" t="s">
        <v>89</v>
      </c>
      <c r="AV823" s="14" t="s">
        <v>152</v>
      </c>
      <c r="AW823" s="14" t="s">
        <v>36</v>
      </c>
      <c r="AX823" s="14" t="s">
        <v>85</v>
      </c>
      <c r="AY823" s="157" t="s">
        <v>145</v>
      </c>
    </row>
    <row r="824" spans="2:65" s="1" customFormat="1" ht="33" customHeight="1">
      <c r="B824" s="128"/>
      <c r="C824" s="129" t="s">
        <v>1093</v>
      </c>
      <c r="D824" s="129" t="s">
        <v>147</v>
      </c>
      <c r="E824" s="130" t="s">
        <v>1094</v>
      </c>
      <c r="F824" s="131" t="s">
        <v>1095</v>
      </c>
      <c r="G824" s="132" t="s">
        <v>271</v>
      </c>
      <c r="H824" s="133">
        <v>1</v>
      </c>
      <c r="I824" s="134"/>
      <c r="J824" s="135">
        <f>ROUND(I824*H824,2)</f>
        <v>0</v>
      </c>
      <c r="K824" s="131" t="s">
        <v>1</v>
      </c>
      <c r="L824" s="32"/>
      <c r="M824" s="136" t="s">
        <v>1</v>
      </c>
      <c r="N824" s="137" t="s">
        <v>45</v>
      </c>
      <c r="P824" s="138">
        <f>O824*H824</f>
        <v>0</v>
      </c>
      <c r="Q824" s="138">
        <v>0</v>
      </c>
      <c r="R824" s="138">
        <f>Q824*H824</f>
        <v>0</v>
      </c>
      <c r="S824" s="138">
        <v>0</v>
      </c>
      <c r="T824" s="139">
        <f>S824*H824</f>
        <v>0</v>
      </c>
      <c r="AR824" s="140" t="s">
        <v>1096</v>
      </c>
      <c r="AT824" s="140" t="s">
        <v>147</v>
      </c>
      <c r="AU824" s="140" t="s">
        <v>89</v>
      </c>
      <c r="AY824" s="17" t="s">
        <v>145</v>
      </c>
      <c r="BE824" s="141">
        <f>IF(N824="základní",J824,0)</f>
        <v>0</v>
      </c>
      <c r="BF824" s="141">
        <f>IF(N824="snížená",J824,0)</f>
        <v>0</v>
      </c>
      <c r="BG824" s="141">
        <f>IF(N824="zákl. přenesená",J824,0)</f>
        <v>0</v>
      </c>
      <c r="BH824" s="141">
        <f>IF(N824="sníž. přenesená",J824,0)</f>
        <v>0</v>
      </c>
      <c r="BI824" s="141">
        <f>IF(N824="nulová",J824,0)</f>
        <v>0</v>
      </c>
      <c r="BJ824" s="17" t="s">
        <v>85</v>
      </c>
      <c r="BK824" s="141">
        <f>ROUND(I824*H824,2)</f>
        <v>0</v>
      </c>
      <c r="BL824" s="17" t="s">
        <v>1096</v>
      </c>
      <c r="BM824" s="140" t="s">
        <v>1097</v>
      </c>
    </row>
    <row r="825" spans="2:65" s="12" customFormat="1" ht="11.25">
      <c r="B825" s="142"/>
      <c r="D825" s="143" t="s">
        <v>154</v>
      </c>
      <c r="E825" s="144" t="s">
        <v>1</v>
      </c>
      <c r="F825" s="145" t="s">
        <v>1098</v>
      </c>
      <c r="H825" s="144" t="s">
        <v>1</v>
      </c>
      <c r="I825" s="146"/>
      <c r="L825" s="142"/>
      <c r="M825" s="147"/>
      <c r="T825" s="148"/>
      <c r="AT825" s="144" t="s">
        <v>154</v>
      </c>
      <c r="AU825" s="144" t="s">
        <v>89</v>
      </c>
      <c r="AV825" s="12" t="s">
        <v>85</v>
      </c>
      <c r="AW825" s="12" t="s">
        <v>36</v>
      </c>
      <c r="AX825" s="12" t="s">
        <v>80</v>
      </c>
      <c r="AY825" s="144" t="s">
        <v>145</v>
      </c>
    </row>
    <row r="826" spans="2:65" s="12" customFormat="1" ht="11.25">
      <c r="B826" s="142"/>
      <c r="D826" s="143" t="s">
        <v>154</v>
      </c>
      <c r="E826" s="144" t="s">
        <v>1</v>
      </c>
      <c r="F826" s="145" t="s">
        <v>1099</v>
      </c>
      <c r="H826" s="144" t="s">
        <v>1</v>
      </c>
      <c r="I826" s="146"/>
      <c r="L826" s="142"/>
      <c r="M826" s="147"/>
      <c r="T826" s="148"/>
      <c r="AT826" s="144" t="s">
        <v>154</v>
      </c>
      <c r="AU826" s="144" t="s">
        <v>89</v>
      </c>
      <c r="AV826" s="12" t="s">
        <v>85</v>
      </c>
      <c r="AW826" s="12" t="s">
        <v>36</v>
      </c>
      <c r="AX826" s="12" t="s">
        <v>80</v>
      </c>
      <c r="AY826" s="144" t="s">
        <v>145</v>
      </c>
    </row>
    <row r="827" spans="2:65" s="12" customFormat="1" ht="11.25">
      <c r="B827" s="142"/>
      <c r="D827" s="143" t="s">
        <v>154</v>
      </c>
      <c r="E827" s="144" t="s">
        <v>1</v>
      </c>
      <c r="F827" s="145" t="s">
        <v>1100</v>
      </c>
      <c r="H827" s="144" t="s">
        <v>1</v>
      </c>
      <c r="I827" s="146"/>
      <c r="L827" s="142"/>
      <c r="M827" s="147"/>
      <c r="T827" s="148"/>
      <c r="AT827" s="144" t="s">
        <v>154</v>
      </c>
      <c r="AU827" s="144" t="s">
        <v>89</v>
      </c>
      <c r="AV827" s="12" t="s">
        <v>85</v>
      </c>
      <c r="AW827" s="12" t="s">
        <v>36</v>
      </c>
      <c r="AX827" s="12" t="s">
        <v>80</v>
      </c>
      <c r="AY827" s="144" t="s">
        <v>145</v>
      </c>
    </row>
    <row r="828" spans="2:65" s="13" customFormat="1" ht="11.25">
      <c r="B828" s="149"/>
      <c r="D828" s="143" t="s">
        <v>154</v>
      </c>
      <c r="E828" s="150" t="s">
        <v>1</v>
      </c>
      <c r="F828" s="151" t="s">
        <v>85</v>
      </c>
      <c r="H828" s="152">
        <v>1</v>
      </c>
      <c r="I828" s="153"/>
      <c r="L828" s="149"/>
      <c r="M828" s="154"/>
      <c r="T828" s="155"/>
      <c r="AT828" s="150" t="s">
        <v>154</v>
      </c>
      <c r="AU828" s="150" t="s">
        <v>89</v>
      </c>
      <c r="AV828" s="13" t="s">
        <v>89</v>
      </c>
      <c r="AW828" s="13" t="s">
        <v>36</v>
      </c>
      <c r="AX828" s="13" t="s">
        <v>80</v>
      </c>
      <c r="AY828" s="150" t="s">
        <v>145</v>
      </c>
    </row>
    <row r="829" spans="2:65" s="14" customFormat="1" ht="11.25">
      <c r="B829" s="156"/>
      <c r="D829" s="143" t="s">
        <v>154</v>
      </c>
      <c r="E829" s="157" t="s">
        <v>1</v>
      </c>
      <c r="F829" s="158" t="s">
        <v>157</v>
      </c>
      <c r="H829" s="159">
        <v>1</v>
      </c>
      <c r="I829" s="160"/>
      <c r="L829" s="156"/>
      <c r="M829" s="161"/>
      <c r="T829" s="162"/>
      <c r="AT829" s="157" t="s">
        <v>154</v>
      </c>
      <c r="AU829" s="157" t="s">
        <v>89</v>
      </c>
      <c r="AV829" s="14" t="s">
        <v>152</v>
      </c>
      <c r="AW829" s="14" t="s">
        <v>36</v>
      </c>
      <c r="AX829" s="14" t="s">
        <v>85</v>
      </c>
      <c r="AY829" s="157" t="s">
        <v>145</v>
      </c>
    </row>
    <row r="830" spans="2:65" s="1" customFormat="1" ht="16.5" customHeight="1">
      <c r="B830" s="128"/>
      <c r="C830" s="129" t="s">
        <v>1101</v>
      </c>
      <c r="D830" s="129" t="s">
        <v>147</v>
      </c>
      <c r="E830" s="130" t="s">
        <v>1102</v>
      </c>
      <c r="F830" s="131" t="s">
        <v>1103</v>
      </c>
      <c r="G830" s="132" t="s">
        <v>271</v>
      </c>
      <c r="H830" s="133">
        <v>1</v>
      </c>
      <c r="I830" s="134"/>
      <c r="J830" s="135">
        <f>ROUND(I830*H830,2)</f>
        <v>0</v>
      </c>
      <c r="K830" s="131" t="s">
        <v>1</v>
      </c>
      <c r="L830" s="32"/>
      <c r="M830" s="136" t="s">
        <v>1</v>
      </c>
      <c r="N830" s="137" t="s">
        <v>45</v>
      </c>
      <c r="P830" s="138">
        <f>O830*H830</f>
        <v>0</v>
      </c>
      <c r="Q830" s="138">
        <v>0</v>
      </c>
      <c r="R830" s="138">
        <f>Q830*H830</f>
        <v>0</v>
      </c>
      <c r="S830" s="138">
        <v>0</v>
      </c>
      <c r="T830" s="139">
        <f>S830*H830</f>
        <v>0</v>
      </c>
      <c r="AR830" s="140" t="s">
        <v>1096</v>
      </c>
      <c r="AT830" s="140" t="s">
        <v>147</v>
      </c>
      <c r="AU830" s="140" t="s">
        <v>89</v>
      </c>
      <c r="AY830" s="17" t="s">
        <v>145</v>
      </c>
      <c r="BE830" s="141">
        <f>IF(N830="základní",J830,0)</f>
        <v>0</v>
      </c>
      <c r="BF830" s="141">
        <f>IF(N830="snížená",J830,0)</f>
        <v>0</v>
      </c>
      <c r="BG830" s="141">
        <f>IF(N830="zákl. přenesená",J830,0)</f>
        <v>0</v>
      </c>
      <c r="BH830" s="141">
        <f>IF(N830="sníž. přenesená",J830,0)</f>
        <v>0</v>
      </c>
      <c r="BI830" s="141">
        <f>IF(N830="nulová",J830,0)</f>
        <v>0</v>
      </c>
      <c r="BJ830" s="17" t="s">
        <v>85</v>
      </c>
      <c r="BK830" s="141">
        <f>ROUND(I830*H830,2)</f>
        <v>0</v>
      </c>
      <c r="BL830" s="17" t="s">
        <v>1096</v>
      </c>
      <c r="BM830" s="140" t="s">
        <v>1104</v>
      </c>
    </row>
    <row r="831" spans="2:65" s="1" customFormat="1" ht="16.5" customHeight="1">
      <c r="B831" s="128"/>
      <c r="C831" s="129" t="s">
        <v>1105</v>
      </c>
      <c r="D831" s="129" t="s">
        <v>147</v>
      </c>
      <c r="E831" s="130" t="s">
        <v>1106</v>
      </c>
      <c r="F831" s="131" t="s">
        <v>1107</v>
      </c>
      <c r="G831" s="132" t="s">
        <v>271</v>
      </c>
      <c r="H831" s="133">
        <v>1</v>
      </c>
      <c r="I831" s="134"/>
      <c r="J831" s="135">
        <f>ROUND(I831*H831,2)</f>
        <v>0</v>
      </c>
      <c r="K831" s="131" t="s">
        <v>1</v>
      </c>
      <c r="L831" s="32"/>
      <c r="M831" s="136" t="s">
        <v>1</v>
      </c>
      <c r="N831" s="137" t="s">
        <v>45</v>
      </c>
      <c r="P831" s="138">
        <f>O831*H831</f>
        <v>0</v>
      </c>
      <c r="Q831" s="138">
        <v>0</v>
      </c>
      <c r="R831" s="138">
        <f>Q831*H831</f>
        <v>0</v>
      </c>
      <c r="S831" s="138">
        <v>0</v>
      </c>
      <c r="T831" s="139">
        <f>S831*H831</f>
        <v>0</v>
      </c>
      <c r="AR831" s="140" t="s">
        <v>1096</v>
      </c>
      <c r="AT831" s="140" t="s">
        <v>147</v>
      </c>
      <c r="AU831" s="140" t="s">
        <v>89</v>
      </c>
      <c r="AY831" s="17" t="s">
        <v>145</v>
      </c>
      <c r="BE831" s="141">
        <f>IF(N831="základní",J831,0)</f>
        <v>0</v>
      </c>
      <c r="BF831" s="141">
        <f>IF(N831="snížená",J831,0)</f>
        <v>0</v>
      </c>
      <c r="BG831" s="141">
        <f>IF(N831="zákl. přenesená",J831,0)</f>
        <v>0</v>
      </c>
      <c r="BH831" s="141">
        <f>IF(N831="sníž. přenesená",J831,0)</f>
        <v>0</v>
      </c>
      <c r="BI831" s="141">
        <f>IF(N831="nulová",J831,0)</f>
        <v>0</v>
      </c>
      <c r="BJ831" s="17" t="s">
        <v>85</v>
      </c>
      <c r="BK831" s="141">
        <f>ROUND(I831*H831,2)</f>
        <v>0</v>
      </c>
      <c r="BL831" s="17" t="s">
        <v>1096</v>
      </c>
      <c r="BM831" s="140" t="s">
        <v>1108</v>
      </c>
    </row>
    <row r="832" spans="2:65" s="1" customFormat="1" ht="16.5" customHeight="1">
      <c r="B832" s="128"/>
      <c r="C832" s="129" t="s">
        <v>1109</v>
      </c>
      <c r="D832" s="129" t="s">
        <v>147</v>
      </c>
      <c r="E832" s="130" t="s">
        <v>1110</v>
      </c>
      <c r="F832" s="131" t="s">
        <v>1111</v>
      </c>
      <c r="G832" s="132" t="s">
        <v>271</v>
      </c>
      <c r="H832" s="133">
        <v>1</v>
      </c>
      <c r="I832" s="134"/>
      <c r="J832" s="135">
        <f>ROUND(I832*H832,2)</f>
        <v>0</v>
      </c>
      <c r="K832" s="131" t="s">
        <v>1</v>
      </c>
      <c r="L832" s="32"/>
      <c r="M832" s="136" t="s">
        <v>1</v>
      </c>
      <c r="N832" s="137" t="s">
        <v>45</v>
      </c>
      <c r="P832" s="138">
        <f>O832*H832</f>
        <v>0</v>
      </c>
      <c r="Q832" s="138">
        <v>0</v>
      </c>
      <c r="R832" s="138">
        <f>Q832*H832</f>
        <v>0</v>
      </c>
      <c r="S832" s="138">
        <v>0</v>
      </c>
      <c r="T832" s="139">
        <f>S832*H832</f>
        <v>0</v>
      </c>
      <c r="AR832" s="140" t="s">
        <v>1096</v>
      </c>
      <c r="AT832" s="140" t="s">
        <v>147</v>
      </c>
      <c r="AU832" s="140" t="s">
        <v>89</v>
      </c>
      <c r="AY832" s="17" t="s">
        <v>145</v>
      </c>
      <c r="BE832" s="141">
        <f>IF(N832="základní",J832,0)</f>
        <v>0</v>
      </c>
      <c r="BF832" s="141">
        <f>IF(N832="snížená",J832,0)</f>
        <v>0</v>
      </c>
      <c r="BG832" s="141">
        <f>IF(N832="zákl. přenesená",J832,0)</f>
        <v>0</v>
      </c>
      <c r="BH832" s="141">
        <f>IF(N832="sníž. přenesená",J832,0)</f>
        <v>0</v>
      </c>
      <c r="BI832" s="141">
        <f>IF(N832="nulová",J832,0)</f>
        <v>0</v>
      </c>
      <c r="BJ832" s="17" t="s">
        <v>85</v>
      </c>
      <c r="BK832" s="141">
        <f>ROUND(I832*H832,2)</f>
        <v>0</v>
      </c>
      <c r="BL832" s="17" t="s">
        <v>1096</v>
      </c>
      <c r="BM832" s="140" t="s">
        <v>1112</v>
      </c>
    </row>
    <row r="833" spans="2:65" s="11" customFormat="1" ht="22.9" customHeight="1">
      <c r="B833" s="116"/>
      <c r="D833" s="117" t="s">
        <v>79</v>
      </c>
      <c r="E833" s="126" t="s">
        <v>1113</v>
      </c>
      <c r="F833" s="126" t="s">
        <v>1114</v>
      </c>
      <c r="I833" s="119"/>
      <c r="J833" s="127">
        <f>BK833</f>
        <v>0</v>
      </c>
      <c r="L833" s="116"/>
      <c r="M833" s="121"/>
      <c r="P833" s="122">
        <f>SUM(P834:P842)</f>
        <v>0</v>
      </c>
      <c r="R833" s="122">
        <f>SUM(R834:R842)</f>
        <v>0</v>
      </c>
      <c r="T833" s="123">
        <f>SUM(T834:T842)</f>
        <v>0</v>
      </c>
      <c r="AR833" s="117" t="s">
        <v>85</v>
      </c>
      <c r="AT833" s="124" t="s">
        <v>79</v>
      </c>
      <c r="AU833" s="124" t="s">
        <v>85</v>
      </c>
      <c r="AY833" s="117" t="s">
        <v>145</v>
      </c>
      <c r="BK833" s="125">
        <f>SUM(BK834:BK842)</f>
        <v>0</v>
      </c>
    </row>
    <row r="834" spans="2:65" s="1" customFormat="1" ht="24.2" customHeight="1">
      <c r="B834" s="128"/>
      <c r="C834" s="129" t="s">
        <v>1115</v>
      </c>
      <c r="D834" s="129" t="s">
        <v>147</v>
      </c>
      <c r="E834" s="130" t="s">
        <v>1116</v>
      </c>
      <c r="F834" s="131" t="s">
        <v>1117</v>
      </c>
      <c r="G834" s="132" t="s">
        <v>448</v>
      </c>
      <c r="H834" s="133">
        <v>9.4450000000000003</v>
      </c>
      <c r="I834" s="134"/>
      <c r="J834" s="135">
        <f>ROUND(I834*H834,2)</f>
        <v>0</v>
      </c>
      <c r="K834" s="131" t="s">
        <v>151</v>
      </c>
      <c r="L834" s="32"/>
      <c r="M834" s="136" t="s">
        <v>1</v>
      </c>
      <c r="N834" s="137" t="s">
        <v>45</v>
      </c>
      <c r="P834" s="138">
        <f>O834*H834</f>
        <v>0</v>
      </c>
      <c r="Q834" s="138">
        <v>0</v>
      </c>
      <c r="R834" s="138">
        <f>Q834*H834</f>
        <v>0</v>
      </c>
      <c r="S834" s="138">
        <v>0</v>
      </c>
      <c r="T834" s="139">
        <f>S834*H834</f>
        <v>0</v>
      </c>
      <c r="AR834" s="140" t="s">
        <v>152</v>
      </c>
      <c r="AT834" s="140" t="s">
        <v>147</v>
      </c>
      <c r="AU834" s="140" t="s">
        <v>89</v>
      </c>
      <c r="AY834" s="17" t="s">
        <v>145</v>
      </c>
      <c r="BE834" s="141">
        <f>IF(N834="základní",J834,0)</f>
        <v>0</v>
      </c>
      <c r="BF834" s="141">
        <f>IF(N834="snížená",J834,0)</f>
        <v>0</v>
      </c>
      <c r="BG834" s="141">
        <f>IF(N834="zákl. přenesená",J834,0)</f>
        <v>0</v>
      </c>
      <c r="BH834" s="141">
        <f>IF(N834="sníž. přenesená",J834,0)</f>
        <v>0</v>
      </c>
      <c r="BI834" s="141">
        <f>IF(N834="nulová",J834,0)</f>
        <v>0</v>
      </c>
      <c r="BJ834" s="17" t="s">
        <v>85</v>
      </c>
      <c r="BK834" s="141">
        <f>ROUND(I834*H834,2)</f>
        <v>0</v>
      </c>
      <c r="BL834" s="17" t="s">
        <v>152</v>
      </c>
      <c r="BM834" s="140" t="s">
        <v>1118</v>
      </c>
    </row>
    <row r="835" spans="2:65" s="1" customFormat="1" ht="24.2" customHeight="1">
      <c r="B835" s="128"/>
      <c r="C835" s="129" t="s">
        <v>1119</v>
      </c>
      <c r="D835" s="129" t="s">
        <v>147</v>
      </c>
      <c r="E835" s="130" t="s">
        <v>1120</v>
      </c>
      <c r="F835" s="131" t="s">
        <v>1121</v>
      </c>
      <c r="G835" s="132" t="s">
        <v>448</v>
      </c>
      <c r="H835" s="133">
        <v>9.4450000000000003</v>
      </c>
      <c r="I835" s="134"/>
      <c r="J835" s="135">
        <f>ROUND(I835*H835,2)</f>
        <v>0</v>
      </c>
      <c r="K835" s="131" t="s">
        <v>151</v>
      </c>
      <c r="L835" s="32"/>
      <c r="M835" s="136" t="s">
        <v>1</v>
      </c>
      <c r="N835" s="137" t="s">
        <v>45</v>
      </c>
      <c r="P835" s="138">
        <f>O835*H835</f>
        <v>0</v>
      </c>
      <c r="Q835" s="138">
        <v>0</v>
      </c>
      <c r="R835" s="138">
        <f>Q835*H835</f>
        <v>0</v>
      </c>
      <c r="S835" s="138">
        <v>0</v>
      </c>
      <c r="T835" s="139">
        <f>S835*H835</f>
        <v>0</v>
      </c>
      <c r="AR835" s="140" t="s">
        <v>152</v>
      </c>
      <c r="AT835" s="140" t="s">
        <v>147</v>
      </c>
      <c r="AU835" s="140" t="s">
        <v>89</v>
      </c>
      <c r="AY835" s="17" t="s">
        <v>145</v>
      </c>
      <c r="BE835" s="141">
        <f>IF(N835="základní",J835,0)</f>
        <v>0</v>
      </c>
      <c r="BF835" s="141">
        <f>IF(N835="snížená",J835,0)</f>
        <v>0</v>
      </c>
      <c r="BG835" s="141">
        <f>IF(N835="zákl. přenesená",J835,0)</f>
        <v>0</v>
      </c>
      <c r="BH835" s="141">
        <f>IF(N835="sníž. přenesená",J835,0)</f>
        <v>0</v>
      </c>
      <c r="BI835" s="141">
        <f>IF(N835="nulová",J835,0)</f>
        <v>0</v>
      </c>
      <c r="BJ835" s="17" t="s">
        <v>85</v>
      </c>
      <c r="BK835" s="141">
        <f>ROUND(I835*H835,2)</f>
        <v>0</v>
      </c>
      <c r="BL835" s="17" t="s">
        <v>152</v>
      </c>
      <c r="BM835" s="140" t="s">
        <v>1122</v>
      </c>
    </row>
    <row r="836" spans="2:65" s="1" customFormat="1" ht="24.2" customHeight="1">
      <c r="B836" s="128"/>
      <c r="C836" s="129" t="s">
        <v>1123</v>
      </c>
      <c r="D836" s="129" t="s">
        <v>147</v>
      </c>
      <c r="E836" s="130" t="s">
        <v>1124</v>
      </c>
      <c r="F836" s="131" t="s">
        <v>1125</v>
      </c>
      <c r="G836" s="132" t="s">
        <v>448</v>
      </c>
      <c r="H836" s="133">
        <v>85.004999999999995</v>
      </c>
      <c r="I836" s="134"/>
      <c r="J836" s="135">
        <f>ROUND(I836*H836,2)</f>
        <v>0</v>
      </c>
      <c r="K836" s="131" t="s">
        <v>151</v>
      </c>
      <c r="L836" s="32"/>
      <c r="M836" s="136" t="s">
        <v>1</v>
      </c>
      <c r="N836" s="137" t="s">
        <v>45</v>
      </c>
      <c r="P836" s="138">
        <f>O836*H836</f>
        <v>0</v>
      </c>
      <c r="Q836" s="138">
        <v>0</v>
      </c>
      <c r="R836" s="138">
        <f>Q836*H836</f>
        <v>0</v>
      </c>
      <c r="S836" s="138">
        <v>0</v>
      </c>
      <c r="T836" s="139">
        <f>S836*H836</f>
        <v>0</v>
      </c>
      <c r="AR836" s="140" t="s">
        <v>152</v>
      </c>
      <c r="AT836" s="140" t="s">
        <v>147</v>
      </c>
      <c r="AU836" s="140" t="s">
        <v>89</v>
      </c>
      <c r="AY836" s="17" t="s">
        <v>145</v>
      </c>
      <c r="BE836" s="141">
        <f>IF(N836="základní",J836,0)</f>
        <v>0</v>
      </c>
      <c r="BF836" s="141">
        <f>IF(N836="snížená",J836,0)</f>
        <v>0</v>
      </c>
      <c r="BG836" s="141">
        <f>IF(N836="zákl. přenesená",J836,0)</f>
        <v>0</v>
      </c>
      <c r="BH836" s="141">
        <f>IF(N836="sníž. přenesená",J836,0)</f>
        <v>0</v>
      </c>
      <c r="BI836" s="141">
        <f>IF(N836="nulová",J836,0)</f>
        <v>0</v>
      </c>
      <c r="BJ836" s="17" t="s">
        <v>85</v>
      </c>
      <c r="BK836" s="141">
        <f>ROUND(I836*H836,2)</f>
        <v>0</v>
      </c>
      <c r="BL836" s="17" t="s">
        <v>152</v>
      </c>
      <c r="BM836" s="140" t="s">
        <v>1126</v>
      </c>
    </row>
    <row r="837" spans="2:65" s="13" customFormat="1" ht="11.25">
      <c r="B837" s="149"/>
      <c r="D837" s="143" t="s">
        <v>154</v>
      </c>
      <c r="E837" s="150" t="s">
        <v>1</v>
      </c>
      <c r="F837" s="151" t="s">
        <v>1127</v>
      </c>
      <c r="H837" s="152">
        <v>85.004999999999995</v>
      </c>
      <c r="I837" s="153"/>
      <c r="L837" s="149"/>
      <c r="M837" s="154"/>
      <c r="T837" s="155"/>
      <c r="AT837" s="150" t="s">
        <v>154</v>
      </c>
      <c r="AU837" s="150" t="s">
        <v>89</v>
      </c>
      <c r="AV837" s="13" t="s">
        <v>89</v>
      </c>
      <c r="AW837" s="13" t="s">
        <v>36</v>
      </c>
      <c r="AX837" s="13" t="s">
        <v>80</v>
      </c>
      <c r="AY837" s="150" t="s">
        <v>145</v>
      </c>
    </row>
    <row r="838" spans="2:65" s="14" customFormat="1" ht="11.25">
      <c r="B838" s="156"/>
      <c r="D838" s="143" t="s">
        <v>154</v>
      </c>
      <c r="E838" s="157" t="s">
        <v>1</v>
      </c>
      <c r="F838" s="158" t="s">
        <v>157</v>
      </c>
      <c r="H838" s="159">
        <v>85.004999999999995</v>
      </c>
      <c r="I838" s="160"/>
      <c r="L838" s="156"/>
      <c r="M838" s="161"/>
      <c r="T838" s="162"/>
      <c r="AT838" s="157" t="s">
        <v>154</v>
      </c>
      <c r="AU838" s="157" t="s">
        <v>89</v>
      </c>
      <c r="AV838" s="14" t="s">
        <v>152</v>
      </c>
      <c r="AW838" s="14" t="s">
        <v>36</v>
      </c>
      <c r="AX838" s="14" t="s">
        <v>85</v>
      </c>
      <c r="AY838" s="157" t="s">
        <v>145</v>
      </c>
    </row>
    <row r="839" spans="2:65" s="1" customFormat="1" ht="33" customHeight="1">
      <c r="B839" s="128"/>
      <c r="C839" s="129" t="s">
        <v>1128</v>
      </c>
      <c r="D839" s="129" t="s">
        <v>147</v>
      </c>
      <c r="E839" s="130" t="s">
        <v>1129</v>
      </c>
      <c r="F839" s="131" t="s">
        <v>1130</v>
      </c>
      <c r="G839" s="132" t="s">
        <v>448</v>
      </c>
      <c r="H839" s="133">
        <v>8.9649999999999999</v>
      </c>
      <c r="I839" s="134"/>
      <c r="J839" s="135">
        <f>ROUND(I839*H839,2)</f>
        <v>0</v>
      </c>
      <c r="K839" s="131" t="s">
        <v>151</v>
      </c>
      <c r="L839" s="32"/>
      <c r="M839" s="136" t="s">
        <v>1</v>
      </c>
      <c r="N839" s="137" t="s">
        <v>45</v>
      </c>
      <c r="P839" s="138">
        <f>O839*H839</f>
        <v>0</v>
      </c>
      <c r="Q839" s="138">
        <v>0</v>
      </c>
      <c r="R839" s="138">
        <f>Q839*H839</f>
        <v>0</v>
      </c>
      <c r="S839" s="138">
        <v>0</v>
      </c>
      <c r="T839" s="139">
        <f>S839*H839</f>
        <v>0</v>
      </c>
      <c r="AR839" s="140" t="s">
        <v>152</v>
      </c>
      <c r="AT839" s="140" t="s">
        <v>147</v>
      </c>
      <c r="AU839" s="140" t="s">
        <v>89</v>
      </c>
      <c r="AY839" s="17" t="s">
        <v>145</v>
      </c>
      <c r="BE839" s="141">
        <f>IF(N839="základní",J839,0)</f>
        <v>0</v>
      </c>
      <c r="BF839" s="141">
        <f>IF(N839="snížená",J839,0)</f>
        <v>0</v>
      </c>
      <c r="BG839" s="141">
        <f>IF(N839="zákl. přenesená",J839,0)</f>
        <v>0</v>
      </c>
      <c r="BH839" s="141">
        <f>IF(N839="sníž. přenesená",J839,0)</f>
        <v>0</v>
      </c>
      <c r="BI839" s="141">
        <f>IF(N839="nulová",J839,0)</f>
        <v>0</v>
      </c>
      <c r="BJ839" s="17" t="s">
        <v>85</v>
      </c>
      <c r="BK839" s="141">
        <f>ROUND(I839*H839,2)</f>
        <v>0</v>
      </c>
      <c r="BL839" s="17" t="s">
        <v>152</v>
      </c>
      <c r="BM839" s="140" t="s">
        <v>1131</v>
      </c>
    </row>
    <row r="840" spans="2:65" s="13" customFormat="1" ht="11.25">
      <c r="B840" s="149"/>
      <c r="D840" s="143" t="s">
        <v>154</v>
      </c>
      <c r="E840" s="150" t="s">
        <v>1</v>
      </c>
      <c r="F840" s="151" t="s">
        <v>1132</v>
      </c>
      <c r="H840" s="152">
        <v>8.9649999999999999</v>
      </c>
      <c r="I840" s="153"/>
      <c r="L840" s="149"/>
      <c r="M840" s="154"/>
      <c r="T840" s="155"/>
      <c r="AT840" s="150" t="s">
        <v>154</v>
      </c>
      <c r="AU840" s="150" t="s">
        <v>89</v>
      </c>
      <c r="AV840" s="13" t="s">
        <v>89</v>
      </c>
      <c r="AW840" s="13" t="s">
        <v>36</v>
      </c>
      <c r="AX840" s="13" t="s">
        <v>80</v>
      </c>
      <c r="AY840" s="150" t="s">
        <v>145</v>
      </c>
    </row>
    <row r="841" spans="2:65" s="14" customFormat="1" ht="11.25">
      <c r="B841" s="156"/>
      <c r="D841" s="143" t="s">
        <v>154</v>
      </c>
      <c r="E841" s="157" t="s">
        <v>1</v>
      </c>
      <c r="F841" s="158" t="s">
        <v>157</v>
      </c>
      <c r="H841" s="159">
        <v>8.9649999999999999</v>
      </c>
      <c r="I841" s="160"/>
      <c r="L841" s="156"/>
      <c r="M841" s="161"/>
      <c r="T841" s="162"/>
      <c r="AT841" s="157" t="s">
        <v>154</v>
      </c>
      <c r="AU841" s="157" t="s">
        <v>89</v>
      </c>
      <c r="AV841" s="14" t="s">
        <v>152</v>
      </c>
      <c r="AW841" s="14" t="s">
        <v>36</v>
      </c>
      <c r="AX841" s="14" t="s">
        <v>85</v>
      </c>
      <c r="AY841" s="157" t="s">
        <v>145</v>
      </c>
    </row>
    <row r="842" spans="2:65" s="1" customFormat="1" ht="33" customHeight="1">
      <c r="B842" s="128"/>
      <c r="C842" s="129" t="s">
        <v>1133</v>
      </c>
      <c r="D842" s="129" t="s">
        <v>147</v>
      </c>
      <c r="E842" s="130" t="s">
        <v>1134</v>
      </c>
      <c r="F842" s="131" t="s">
        <v>1135</v>
      </c>
      <c r="G842" s="132" t="s">
        <v>448</v>
      </c>
      <c r="H842" s="133">
        <v>0.48</v>
      </c>
      <c r="I842" s="134"/>
      <c r="J842" s="135">
        <f>ROUND(I842*H842,2)</f>
        <v>0</v>
      </c>
      <c r="K842" s="131" t="s">
        <v>151</v>
      </c>
      <c r="L842" s="32"/>
      <c r="M842" s="136" t="s">
        <v>1</v>
      </c>
      <c r="N842" s="137" t="s">
        <v>45</v>
      </c>
      <c r="P842" s="138">
        <f>O842*H842</f>
        <v>0</v>
      </c>
      <c r="Q842" s="138">
        <v>0</v>
      </c>
      <c r="R842" s="138">
        <f>Q842*H842</f>
        <v>0</v>
      </c>
      <c r="S842" s="138">
        <v>0</v>
      </c>
      <c r="T842" s="139">
        <f>S842*H842</f>
        <v>0</v>
      </c>
      <c r="AR842" s="140" t="s">
        <v>152</v>
      </c>
      <c r="AT842" s="140" t="s">
        <v>147</v>
      </c>
      <c r="AU842" s="140" t="s">
        <v>89</v>
      </c>
      <c r="AY842" s="17" t="s">
        <v>145</v>
      </c>
      <c r="BE842" s="141">
        <f>IF(N842="základní",J842,0)</f>
        <v>0</v>
      </c>
      <c r="BF842" s="141">
        <f>IF(N842="snížená",J842,0)</f>
        <v>0</v>
      </c>
      <c r="BG842" s="141">
        <f>IF(N842="zákl. přenesená",J842,0)</f>
        <v>0</v>
      </c>
      <c r="BH842" s="141">
        <f>IF(N842="sníž. přenesená",J842,0)</f>
        <v>0</v>
      </c>
      <c r="BI842" s="141">
        <f>IF(N842="nulová",J842,0)</f>
        <v>0</v>
      </c>
      <c r="BJ842" s="17" t="s">
        <v>85</v>
      </c>
      <c r="BK842" s="141">
        <f>ROUND(I842*H842,2)</f>
        <v>0</v>
      </c>
      <c r="BL842" s="17" t="s">
        <v>152</v>
      </c>
      <c r="BM842" s="140" t="s">
        <v>1136</v>
      </c>
    </row>
    <row r="843" spans="2:65" s="11" customFormat="1" ht="22.9" customHeight="1">
      <c r="B843" s="116"/>
      <c r="D843" s="117" t="s">
        <v>79</v>
      </c>
      <c r="E843" s="126" t="s">
        <v>1137</v>
      </c>
      <c r="F843" s="126" t="s">
        <v>1138</v>
      </c>
      <c r="I843" s="119"/>
      <c r="J843" s="127">
        <f>BK843</f>
        <v>0</v>
      </c>
      <c r="L843" s="116"/>
      <c r="M843" s="121"/>
      <c r="P843" s="122">
        <f>P844</f>
        <v>0</v>
      </c>
      <c r="R843" s="122">
        <f>R844</f>
        <v>0</v>
      </c>
      <c r="T843" s="123">
        <f>T844</f>
        <v>0</v>
      </c>
      <c r="AR843" s="117" t="s">
        <v>85</v>
      </c>
      <c r="AT843" s="124" t="s">
        <v>79</v>
      </c>
      <c r="AU843" s="124" t="s">
        <v>85</v>
      </c>
      <c r="AY843" s="117" t="s">
        <v>145</v>
      </c>
      <c r="BK843" s="125">
        <f>BK844</f>
        <v>0</v>
      </c>
    </row>
    <row r="844" spans="2:65" s="1" customFormat="1" ht="24.2" customHeight="1">
      <c r="B844" s="128"/>
      <c r="C844" s="129" t="s">
        <v>1139</v>
      </c>
      <c r="D844" s="129" t="s">
        <v>147</v>
      </c>
      <c r="E844" s="130" t="s">
        <v>1140</v>
      </c>
      <c r="F844" s="131" t="s">
        <v>1141</v>
      </c>
      <c r="G844" s="132" t="s">
        <v>448</v>
      </c>
      <c r="H844" s="133">
        <v>27.3</v>
      </c>
      <c r="I844" s="134"/>
      <c r="J844" s="135">
        <f>ROUND(I844*H844,2)</f>
        <v>0</v>
      </c>
      <c r="K844" s="131" t="s">
        <v>1</v>
      </c>
      <c r="L844" s="32"/>
      <c r="M844" s="136" t="s">
        <v>1</v>
      </c>
      <c r="N844" s="137" t="s">
        <v>45</v>
      </c>
      <c r="P844" s="138">
        <f>O844*H844</f>
        <v>0</v>
      </c>
      <c r="Q844" s="138">
        <v>0</v>
      </c>
      <c r="R844" s="138">
        <f>Q844*H844</f>
        <v>0</v>
      </c>
      <c r="S844" s="138">
        <v>0</v>
      </c>
      <c r="T844" s="139">
        <f>S844*H844</f>
        <v>0</v>
      </c>
      <c r="AR844" s="140" t="s">
        <v>152</v>
      </c>
      <c r="AT844" s="140" t="s">
        <v>147</v>
      </c>
      <c r="AU844" s="140" t="s">
        <v>89</v>
      </c>
      <c r="AY844" s="17" t="s">
        <v>145</v>
      </c>
      <c r="BE844" s="141">
        <f>IF(N844="základní",J844,0)</f>
        <v>0</v>
      </c>
      <c r="BF844" s="141">
        <f>IF(N844="snížená",J844,0)</f>
        <v>0</v>
      </c>
      <c r="BG844" s="141">
        <f>IF(N844="zákl. přenesená",J844,0)</f>
        <v>0</v>
      </c>
      <c r="BH844" s="141">
        <f>IF(N844="sníž. přenesená",J844,0)</f>
        <v>0</v>
      </c>
      <c r="BI844" s="141">
        <f>IF(N844="nulová",J844,0)</f>
        <v>0</v>
      </c>
      <c r="BJ844" s="17" t="s">
        <v>85</v>
      </c>
      <c r="BK844" s="141">
        <f>ROUND(I844*H844,2)</f>
        <v>0</v>
      </c>
      <c r="BL844" s="17" t="s">
        <v>152</v>
      </c>
      <c r="BM844" s="140" t="s">
        <v>1142</v>
      </c>
    </row>
    <row r="845" spans="2:65" s="11" customFormat="1" ht="25.9" customHeight="1">
      <c r="B845" s="116"/>
      <c r="D845" s="117" t="s">
        <v>79</v>
      </c>
      <c r="E845" s="118" t="s">
        <v>1143</v>
      </c>
      <c r="F845" s="118" t="s">
        <v>1144</v>
      </c>
      <c r="I845" s="119"/>
      <c r="J845" s="120">
        <f>BK845</f>
        <v>0</v>
      </c>
      <c r="L845" s="116"/>
      <c r="M845" s="121"/>
      <c r="P845" s="122">
        <f>P846+P902+P909+P940+P943+P961+P992+P1017+P1029+P1031</f>
        <v>0</v>
      </c>
      <c r="R845" s="122">
        <f>R846+R902+R909+R940+R943+R961+R992+R1017+R1029+R1031</f>
        <v>2.9221235399999999</v>
      </c>
      <c r="T845" s="123">
        <f>T846+T902+T909+T940+T943+T961+T992+T1017+T1029+T1031</f>
        <v>0.45844700000000005</v>
      </c>
      <c r="AR845" s="117" t="s">
        <v>89</v>
      </c>
      <c r="AT845" s="124" t="s">
        <v>79</v>
      </c>
      <c r="AU845" s="124" t="s">
        <v>80</v>
      </c>
      <c r="AY845" s="117" t="s">
        <v>145</v>
      </c>
      <c r="BK845" s="125">
        <f>BK846+BK902+BK909+BK940+BK943+BK961+BK992+BK1017+BK1029+BK1031</f>
        <v>0</v>
      </c>
    </row>
    <row r="846" spans="2:65" s="11" customFormat="1" ht="22.9" customHeight="1">
      <c r="B846" s="116"/>
      <c r="D846" s="117" t="s">
        <v>79</v>
      </c>
      <c r="E846" s="126" t="s">
        <v>1145</v>
      </c>
      <c r="F846" s="126" t="s">
        <v>1146</v>
      </c>
      <c r="I846" s="119"/>
      <c r="J846" s="127">
        <f>BK846</f>
        <v>0</v>
      </c>
      <c r="L846" s="116"/>
      <c r="M846" s="121"/>
      <c r="P846" s="122">
        <f>SUM(P847:P901)</f>
        <v>0</v>
      </c>
      <c r="R846" s="122">
        <f>SUM(R847:R901)</f>
        <v>0.61611899999999997</v>
      </c>
      <c r="T846" s="123">
        <f>SUM(T847:T901)</f>
        <v>0.45844700000000005</v>
      </c>
      <c r="AR846" s="117" t="s">
        <v>89</v>
      </c>
      <c r="AT846" s="124" t="s">
        <v>79</v>
      </c>
      <c r="AU846" s="124" t="s">
        <v>85</v>
      </c>
      <c r="AY846" s="117" t="s">
        <v>145</v>
      </c>
      <c r="BK846" s="125">
        <f>SUM(BK847:BK901)</f>
        <v>0</v>
      </c>
    </row>
    <row r="847" spans="2:65" s="1" customFormat="1" ht="24.2" customHeight="1">
      <c r="B847" s="128"/>
      <c r="C847" s="129" t="s">
        <v>1147</v>
      </c>
      <c r="D847" s="129" t="s">
        <v>147</v>
      </c>
      <c r="E847" s="130" t="s">
        <v>1148</v>
      </c>
      <c r="F847" s="131" t="s">
        <v>1149</v>
      </c>
      <c r="G847" s="132" t="s">
        <v>183</v>
      </c>
      <c r="H847" s="133">
        <v>62.63</v>
      </c>
      <c r="I847" s="134"/>
      <c r="J847" s="135">
        <f>ROUND(I847*H847,2)</f>
        <v>0</v>
      </c>
      <c r="K847" s="131" t="s">
        <v>151</v>
      </c>
      <c r="L847" s="32"/>
      <c r="M847" s="136" t="s">
        <v>1</v>
      </c>
      <c r="N847" s="137" t="s">
        <v>45</v>
      </c>
      <c r="P847" s="138">
        <f>O847*H847</f>
        <v>0</v>
      </c>
      <c r="Q847" s="138">
        <v>0</v>
      </c>
      <c r="R847" s="138">
        <f>Q847*H847</f>
        <v>0</v>
      </c>
      <c r="S847" s="138">
        <v>0</v>
      </c>
      <c r="T847" s="139">
        <f>S847*H847</f>
        <v>0</v>
      </c>
      <c r="AR847" s="140" t="s">
        <v>254</v>
      </c>
      <c r="AT847" s="140" t="s">
        <v>147</v>
      </c>
      <c r="AU847" s="140" t="s">
        <v>89</v>
      </c>
      <c r="AY847" s="17" t="s">
        <v>145</v>
      </c>
      <c r="BE847" s="141">
        <f>IF(N847="základní",J847,0)</f>
        <v>0</v>
      </c>
      <c r="BF847" s="141">
        <f>IF(N847="snížená",J847,0)</f>
        <v>0</v>
      </c>
      <c r="BG847" s="141">
        <f>IF(N847="zákl. přenesená",J847,0)</f>
        <v>0</v>
      </c>
      <c r="BH847" s="141">
        <f>IF(N847="sníž. přenesená",J847,0)</f>
        <v>0</v>
      </c>
      <c r="BI847" s="141">
        <f>IF(N847="nulová",J847,0)</f>
        <v>0</v>
      </c>
      <c r="BJ847" s="17" t="s">
        <v>85</v>
      </c>
      <c r="BK847" s="141">
        <f>ROUND(I847*H847,2)</f>
        <v>0</v>
      </c>
      <c r="BL847" s="17" t="s">
        <v>254</v>
      </c>
      <c r="BM847" s="140" t="s">
        <v>1150</v>
      </c>
    </row>
    <row r="848" spans="2:65" s="12" customFormat="1" ht="11.25">
      <c r="B848" s="142"/>
      <c r="D848" s="143" t="s">
        <v>154</v>
      </c>
      <c r="E848" s="144" t="s">
        <v>1</v>
      </c>
      <c r="F848" s="145" t="s">
        <v>1151</v>
      </c>
      <c r="H848" s="144" t="s">
        <v>1</v>
      </c>
      <c r="I848" s="146"/>
      <c r="L848" s="142"/>
      <c r="M848" s="147"/>
      <c r="T848" s="148"/>
      <c r="AT848" s="144" t="s">
        <v>154</v>
      </c>
      <c r="AU848" s="144" t="s">
        <v>89</v>
      </c>
      <c r="AV848" s="12" t="s">
        <v>85</v>
      </c>
      <c r="AW848" s="12" t="s">
        <v>36</v>
      </c>
      <c r="AX848" s="12" t="s">
        <v>80</v>
      </c>
      <c r="AY848" s="144" t="s">
        <v>145</v>
      </c>
    </row>
    <row r="849" spans="2:65" s="13" customFormat="1" ht="11.25">
      <c r="B849" s="149"/>
      <c r="D849" s="143" t="s">
        <v>154</v>
      </c>
      <c r="E849" s="150" t="s">
        <v>1</v>
      </c>
      <c r="F849" s="151" t="s">
        <v>846</v>
      </c>
      <c r="H849" s="152">
        <v>62.63</v>
      </c>
      <c r="I849" s="153"/>
      <c r="L849" s="149"/>
      <c r="M849" s="154"/>
      <c r="T849" s="155"/>
      <c r="AT849" s="150" t="s">
        <v>154</v>
      </c>
      <c r="AU849" s="150" t="s">
        <v>89</v>
      </c>
      <c r="AV849" s="13" t="s">
        <v>89</v>
      </c>
      <c r="AW849" s="13" t="s">
        <v>36</v>
      </c>
      <c r="AX849" s="13" t="s">
        <v>80</v>
      </c>
      <c r="AY849" s="150" t="s">
        <v>145</v>
      </c>
    </row>
    <row r="850" spans="2:65" s="14" customFormat="1" ht="11.25">
      <c r="B850" s="156"/>
      <c r="D850" s="143" t="s">
        <v>154</v>
      </c>
      <c r="E850" s="157" t="s">
        <v>1</v>
      </c>
      <c r="F850" s="158" t="s">
        <v>157</v>
      </c>
      <c r="H850" s="159">
        <v>62.63</v>
      </c>
      <c r="I850" s="160"/>
      <c r="L850" s="156"/>
      <c r="M850" s="161"/>
      <c r="T850" s="162"/>
      <c r="AT850" s="157" t="s">
        <v>154</v>
      </c>
      <c r="AU850" s="157" t="s">
        <v>89</v>
      </c>
      <c r="AV850" s="14" t="s">
        <v>152</v>
      </c>
      <c r="AW850" s="14" t="s">
        <v>36</v>
      </c>
      <c r="AX850" s="14" t="s">
        <v>85</v>
      </c>
      <c r="AY850" s="157" t="s">
        <v>145</v>
      </c>
    </row>
    <row r="851" spans="2:65" s="1" customFormat="1" ht="16.5" customHeight="1">
      <c r="B851" s="128"/>
      <c r="C851" s="170" t="s">
        <v>1152</v>
      </c>
      <c r="D851" s="170" t="s">
        <v>325</v>
      </c>
      <c r="E851" s="171" t="s">
        <v>1153</v>
      </c>
      <c r="F851" s="172" t="s">
        <v>1154</v>
      </c>
      <c r="G851" s="173" t="s">
        <v>448</v>
      </c>
      <c r="H851" s="174">
        <v>1.9E-2</v>
      </c>
      <c r="I851" s="175"/>
      <c r="J851" s="176">
        <f>ROUND(I851*H851,2)</f>
        <v>0</v>
      </c>
      <c r="K851" s="172" t="s">
        <v>151</v>
      </c>
      <c r="L851" s="177"/>
      <c r="M851" s="178" t="s">
        <v>1</v>
      </c>
      <c r="N851" s="179" t="s">
        <v>45</v>
      </c>
      <c r="P851" s="138">
        <f>O851*H851</f>
        <v>0</v>
      </c>
      <c r="Q851" s="138">
        <v>1</v>
      </c>
      <c r="R851" s="138">
        <f>Q851*H851</f>
        <v>1.9E-2</v>
      </c>
      <c r="S851" s="138">
        <v>0</v>
      </c>
      <c r="T851" s="139">
        <f>S851*H851</f>
        <v>0</v>
      </c>
      <c r="AR851" s="140" t="s">
        <v>315</v>
      </c>
      <c r="AT851" s="140" t="s">
        <v>325</v>
      </c>
      <c r="AU851" s="140" t="s">
        <v>89</v>
      </c>
      <c r="AY851" s="17" t="s">
        <v>145</v>
      </c>
      <c r="BE851" s="141">
        <f>IF(N851="základní",J851,0)</f>
        <v>0</v>
      </c>
      <c r="BF851" s="141">
        <f>IF(N851="snížená",J851,0)</f>
        <v>0</v>
      </c>
      <c r="BG851" s="141">
        <f>IF(N851="zákl. přenesená",J851,0)</f>
        <v>0</v>
      </c>
      <c r="BH851" s="141">
        <f>IF(N851="sníž. přenesená",J851,0)</f>
        <v>0</v>
      </c>
      <c r="BI851" s="141">
        <f>IF(N851="nulová",J851,0)</f>
        <v>0</v>
      </c>
      <c r="BJ851" s="17" t="s">
        <v>85</v>
      </c>
      <c r="BK851" s="141">
        <f>ROUND(I851*H851,2)</f>
        <v>0</v>
      </c>
      <c r="BL851" s="17" t="s">
        <v>254</v>
      </c>
      <c r="BM851" s="140" t="s">
        <v>1155</v>
      </c>
    </row>
    <row r="852" spans="2:65" s="13" customFormat="1" ht="11.25">
      <c r="B852" s="149"/>
      <c r="D852" s="143" t="s">
        <v>154</v>
      </c>
      <c r="F852" s="151" t="s">
        <v>1156</v>
      </c>
      <c r="H852" s="152">
        <v>1.9E-2</v>
      </c>
      <c r="I852" s="153"/>
      <c r="L852" s="149"/>
      <c r="M852" s="154"/>
      <c r="T852" s="155"/>
      <c r="AT852" s="150" t="s">
        <v>154</v>
      </c>
      <c r="AU852" s="150" t="s">
        <v>89</v>
      </c>
      <c r="AV852" s="13" t="s">
        <v>89</v>
      </c>
      <c r="AW852" s="13" t="s">
        <v>3</v>
      </c>
      <c r="AX852" s="13" t="s">
        <v>85</v>
      </c>
      <c r="AY852" s="150" t="s">
        <v>145</v>
      </c>
    </row>
    <row r="853" spans="2:65" s="1" customFormat="1" ht="24.2" customHeight="1">
      <c r="B853" s="128"/>
      <c r="C853" s="129" t="s">
        <v>1157</v>
      </c>
      <c r="D853" s="129" t="s">
        <v>147</v>
      </c>
      <c r="E853" s="130" t="s">
        <v>1158</v>
      </c>
      <c r="F853" s="131" t="s">
        <v>1159</v>
      </c>
      <c r="G853" s="132" t="s">
        <v>183</v>
      </c>
      <c r="H853" s="133">
        <v>26.824000000000002</v>
      </c>
      <c r="I853" s="134"/>
      <c r="J853" s="135">
        <f>ROUND(I853*H853,2)</f>
        <v>0</v>
      </c>
      <c r="K853" s="131" t="s">
        <v>151</v>
      </c>
      <c r="L853" s="32"/>
      <c r="M853" s="136" t="s">
        <v>1</v>
      </c>
      <c r="N853" s="137" t="s">
        <v>45</v>
      </c>
      <c r="P853" s="138">
        <f>O853*H853</f>
        <v>0</v>
      </c>
      <c r="Q853" s="138">
        <v>0</v>
      </c>
      <c r="R853" s="138">
        <f>Q853*H853</f>
        <v>0</v>
      </c>
      <c r="S853" s="138">
        <v>0</v>
      </c>
      <c r="T853" s="139">
        <f>S853*H853</f>
        <v>0</v>
      </c>
      <c r="AR853" s="140" t="s">
        <v>254</v>
      </c>
      <c r="AT853" s="140" t="s">
        <v>147</v>
      </c>
      <c r="AU853" s="140" t="s">
        <v>89</v>
      </c>
      <c r="AY853" s="17" t="s">
        <v>145</v>
      </c>
      <c r="BE853" s="141">
        <f>IF(N853="základní",J853,0)</f>
        <v>0</v>
      </c>
      <c r="BF853" s="141">
        <f>IF(N853="snížená",J853,0)</f>
        <v>0</v>
      </c>
      <c r="BG853" s="141">
        <f>IF(N853="zákl. přenesená",J853,0)</f>
        <v>0</v>
      </c>
      <c r="BH853" s="141">
        <f>IF(N853="sníž. přenesená",J853,0)</f>
        <v>0</v>
      </c>
      <c r="BI853" s="141">
        <f>IF(N853="nulová",J853,0)</f>
        <v>0</v>
      </c>
      <c r="BJ853" s="17" t="s">
        <v>85</v>
      </c>
      <c r="BK853" s="141">
        <f>ROUND(I853*H853,2)</f>
        <v>0</v>
      </c>
      <c r="BL853" s="17" t="s">
        <v>254</v>
      </c>
      <c r="BM853" s="140" t="s">
        <v>1160</v>
      </c>
    </row>
    <row r="854" spans="2:65" s="12" customFormat="1" ht="11.25">
      <c r="B854" s="142"/>
      <c r="D854" s="143" t="s">
        <v>154</v>
      </c>
      <c r="E854" s="144" t="s">
        <v>1</v>
      </c>
      <c r="F854" s="145" t="s">
        <v>1161</v>
      </c>
      <c r="H854" s="144" t="s">
        <v>1</v>
      </c>
      <c r="I854" s="146"/>
      <c r="L854" s="142"/>
      <c r="M854" s="147"/>
      <c r="T854" s="148"/>
      <c r="AT854" s="144" t="s">
        <v>154</v>
      </c>
      <c r="AU854" s="144" t="s">
        <v>89</v>
      </c>
      <c r="AV854" s="12" t="s">
        <v>85</v>
      </c>
      <c r="AW854" s="12" t="s">
        <v>36</v>
      </c>
      <c r="AX854" s="12" t="s">
        <v>80</v>
      </c>
      <c r="AY854" s="144" t="s">
        <v>145</v>
      </c>
    </row>
    <row r="855" spans="2:65" s="12" customFormat="1" ht="11.25">
      <c r="B855" s="142"/>
      <c r="D855" s="143" t="s">
        <v>154</v>
      </c>
      <c r="E855" s="144" t="s">
        <v>1</v>
      </c>
      <c r="F855" s="145" t="s">
        <v>1162</v>
      </c>
      <c r="H855" s="144" t="s">
        <v>1</v>
      </c>
      <c r="I855" s="146"/>
      <c r="L855" s="142"/>
      <c r="M855" s="147"/>
      <c r="T855" s="148"/>
      <c r="AT855" s="144" t="s">
        <v>154</v>
      </c>
      <c r="AU855" s="144" t="s">
        <v>89</v>
      </c>
      <c r="AV855" s="12" t="s">
        <v>85</v>
      </c>
      <c r="AW855" s="12" t="s">
        <v>36</v>
      </c>
      <c r="AX855" s="12" t="s">
        <v>80</v>
      </c>
      <c r="AY855" s="144" t="s">
        <v>145</v>
      </c>
    </row>
    <row r="856" spans="2:65" s="13" customFormat="1" ht="11.25">
      <c r="B856" s="149"/>
      <c r="D856" s="143" t="s">
        <v>154</v>
      </c>
      <c r="E856" s="150" t="s">
        <v>1</v>
      </c>
      <c r="F856" s="151" t="s">
        <v>1163</v>
      </c>
      <c r="H856" s="152">
        <v>6.8</v>
      </c>
      <c r="I856" s="153"/>
      <c r="L856" s="149"/>
      <c r="M856" s="154"/>
      <c r="T856" s="155"/>
      <c r="AT856" s="150" t="s">
        <v>154</v>
      </c>
      <c r="AU856" s="150" t="s">
        <v>89</v>
      </c>
      <c r="AV856" s="13" t="s">
        <v>89</v>
      </c>
      <c r="AW856" s="13" t="s">
        <v>36</v>
      </c>
      <c r="AX856" s="13" t="s">
        <v>80</v>
      </c>
      <c r="AY856" s="150" t="s">
        <v>145</v>
      </c>
    </row>
    <row r="857" spans="2:65" s="13" customFormat="1" ht="11.25">
      <c r="B857" s="149"/>
      <c r="D857" s="143" t="s">
        <v>154</v>
      </c>
      <c r="E857" s="150" t="s">
        <v>1</v>
      </c>
      <c r="F857" s="151" t="s">
        <v>1164</v>
      </c>
      <c r="H857" s="152">
        <v>-0.9</v>
      </c>
      <c r="I857" s="153"/>
      <c r="L857" s="149"/>
      <c r="M857" s="154"/>
      <c r="T857" s="155"/>
      <c r="AT857" s="150" t="s">
        <v>154</v>
      </c>
      <c r="AU857" s="150" t="s">
        <v>89</v>
      </c>
      <c r="AV857" s="13" t="s">
        <v>89</v>
      </c>
      <c r="AW857" s="13" t="s">
        <v>36</v>
      </c>
      <c r="AX857" s="13" t="s">
        <v>80</v>
      </c>
      <c r="AY857" s="150" t="s">
        <v>145</v>
      </c>
    </row>
    <row r="858" spans="2:65" s="13" customFormat="1" ht="11.25">
      <c r="B858" s="149"/>
      <c r="D858" s="143" t="s">
        <v>154</v>
      </c>
      <c r="E858" s="150" t="s">
        <v>1</v>
      </c>
      <c r="F858" s="151" t="s">
        <v>1165</v>
      </c>
      <c r="H858" s="152">
        <v>0.2</v>
      </c>
      <c r="I858" s="153"/>
      <c r="L858" s="149"/>
      <c r="M858" s="154"/>
      <c r="T858" s="155"/>
      <c r="AT858" s="150" t="s">
        <v>154</v>
      </c>
      <c r="AU858" s="150" t="s">
        <v>89</v>
      </c>
      <c r="AV858" s="13" t="s">
        <v>89</v>
      </c>
      <c r="AW858" s="13" t="s">
        <v>36</v>
      </c>
      <c r="AX858" s="13" t="s">
        <v>80</v>
      </c>
      <c r="AY858" s="150" t="s">
        <v>145</v>
      </c>
    </row>
    <row r="859" spans="2:65" s="15" customFormat="1" ht="11.25">
      <c r="B859" s="163"/>
      <c r="D859" s="143" t="s">
        <v>154</v>
      </c>
      <c r="E859" s="164" t="s">
        <v>1</v>
      </c>
      <c r="F859" s="165" t="s">
        <v>215</v>
      </c>
      <c r="H859" s="166">
        <v>6.1</v>
      </c>
      <c r="I859" s="167"/>
      <c r="L859" s="163"/>
      <c r="M859" s="168"/>
      <c r="T859" s="169"/>
      <c r="AT859" s="164" t="s">
        <v>154</v>
      </c>
      <c r="AU859" s="164" t="s">
        <v>89</v>
      </c>
      <c r="AV859" s="15" t="s">
        <v>162</v>
      </c>
      <c r="AW859" s="15" t="s">
        <v>36</v>
      </c>
      <c r="AX859" s="15" t="s">
        <v>80</v>
      </c>
      <c r="AY859" s="164" t="s">
        <v>145</v>
      </c>
    </row>
    <row r="860" spans="2:65" s="12" customFormat="1" ht="11.25">
      <c r="B860" s="142"/>
      <c r="D860" s="143" t="s">
        <v>154</v>
      </c>
      <c r="E860" s="144" t="s">
        <v>1</v>
      </c>
      <c r="F860" s="145" t="s">
        <v>1166</v>
      </c>
      <c r="H860" s="144" t="s">
        <v>1</v>
      </c>
      <c r="I860" s="146"/>
      <c r="L860" s="142"/>
      <c r="M860" s="147"/>
      <c r="T860" s="148"/>
      <c r="AT860" s="144" t="s">
        <v>154</v>
      </c>
      <c r="AU860" s="144" t="s">
        <v>89</v>
      </c>
      <c r="AV860" s="12" t="s">
        <v>85</v>
      </c>
      <c r="AW860" s="12" t="s">
        <v>36</v>
      </c>
      <c r="AX860" s="12" t="s">
        <v>80</v>
      </c>
      <c r="AY860" s="144" t="s">
        <v>145</v>
      </c>
    </row>
    <row r="861" spans="2:65" s="13" customFormat="1" ht="11.25">
      <c r="B861" s="149"/>
      <c r="D861" s="143" t="s">
        <v>154</v>
      </c>
      <c r="E861" s="150" t="s">
        <v>1</v>
      </c>
      <c r="F861" s="151" t="s">
        <v>1167</v>
      </c>
      <c r="H861" s="152">
        <v>20.724</v>
      </c>
      <c r="I861" s="153"/>
      <c r="L861" s="149"/>
      <c r="M861" s="154"/>
      <c r="T861" s="155"/>
      <c r="AT861" s="150" t="s">
        <v>154</v>
      </c>
      <c r="AU861" s="150" t="s">
        <v>89</v>
      </c>
      <c r="AV861" s="13" t="s">
        <v>89</v>
      </c>
      <c r="AW861" s="13" t="s">
        <v>36</v>
      </c>
      <c r="AX861" s="13" t="s">
        <v>80</v>
      </c>
      <c r="AY861" s="150" t="s">
        <v>145</v>
      </c>
    </row>
    <row r="862" spans="2:65" s="15" customFormat="1" ht="11.25">
      <c r="B862" s="163"/>
      <c r="D862" s="143" t="s">
        <v>154</v>
      </c>
      <c r="E862" s="164" t="s">
        <v>1</v>
      </c>
      <c r="F862" s="165" t="s">
        <v>215</v>
      </c>
      <c r="H862" s="166">
        <v>20.724</v>
      </c>
      <c r="I862" s="167"/>
      <c r="L862" s="163"/>
      <c r="M862" s="168"/>
      <c r="T862" s="169"/>
      <c r="AT862" s="164" t="s">
        <v>154</v>
      </c>
      <c r="AU862" s="164" t="s">
        <v>89</v>
      </c>
      <c r="AV862" s="15" t="s">
        <v>162</v>
      </c>
      <c r="AW862" s="15" t="s">
        <v>36</v>
      </c>
      <c r="AX862" s="15" t="s">
        <v>80</v>
      </c>
      <c r="AY862" s="164" t="s">
        <v>145</v>
      </c>
    </row>
    <row r="863" spans="2:65" s="14" customFormat="1" ht="11.25">
      <c r="B863" s="156"/>
      <c r="D863" s="143" t="s">
        <v>154</v>
      </c>
      <c r="E863" s="157" t="s">
        <v>1</v>
      </c>
      <c r="F863" s="158" t="s">
        <v>157</v>
      </c>
      <c r="H863" s="159">
        <v>26.823999999999998</v>
      </c>
      <c r="I863" s="160"/>
      <c r="L863" s="156"/>
      <c r="M863" s="161"/>
      <c r="T863" s="162"/>
      <c r="AT863" s="157" t="s">
        <v>154</v>
      </c>
      <c r="AU863" s="157" t="s">
        <v>89</v>
      </c>
      <c r="AV863" s="14" t="s">
        <v>152</v>
      </c>
      <c r="AW863" s="14" t="s">
        <v>36</v>
      </c>
      <c r="AX863" s="14" t="s">
        <v>85</v>
      </c>
      <c r="AY863" s="157" t="s">
        <v>145</v>
      </c>
    </row>
    <row r="864" spans="2:65" s="1" customFormat="1" ht="16.5" customHeight="1">
      <c r="B864" s="128"/>
      <c r="C864" s="170" t="s">
        <v>1168</v>
      </c>
      <c r="D864" s="170" t="s">
        <v>325</v>
      </c>
      <c r="E864" s="171" t="s">
        <v>1153</v>
      </c>
      <c r="F864" s="172" t="s">
        <v>1154</v>
      </c>
      <c r="G864" s="173" t="s">
        <v>448</v>
      </c>
      <c r="H864" s="174">
        <v>8.9999999999999993E-3</v>
      </c>
      <c r="I864" s="175"/>
      <c r="J864" s="176">
        <f>ROUND(I864*H864,2)</f>
        <v>0</v>
      </c>
      <c r="K864" s="172" t="s">
        <v>151</v>
      </c>
      <c r="L864" s="177"/>
      <c r="M864" s="178" t="s">
        <v>1</v>
      </c>
      <c r="N864" s="179" t="s">
        <v>45</v>
      </c>
      <c r="P864" s="138">
        <f>O864*H864</f>
        <v>0</v>
      </c>
      <c r="Q864" s="138">
        <v>1</v>
      </c>
      <c r="R864" s="138">
        <f>Q864*H864</f>
        <v>8.9999999999999993E-3</v>
      </c>
      <c r="S864" s="138">
        <v>0</v>
      </c>
      <c r="T864" s="139">
        <f>S864*H864</f>
        <v>0</v>
      </c>
      <c r="AR864" s="140" t="s">
        <v>315</v>
      </c>
      <c r="AT864" s="140" t="s">
        <v>325</v>
      </c>
      <c r="AU864" s="140" t="s">
        <v>89</v>
      </c>
      <c r="AY864" s="17" t="s">
        <v>145</v>
      </c>
      <c r="BE864" s="141">
        <f>IF(N864="základní",J864,0)</f>
        <v>0</v>
      </c>
      <c r="BF864" s="141">
        <f>IF(N864="snížená",J864,0)</f>
        <v>0</v>
      </c>
      <c r="BG864" s="141">
        <f>IF(N864="zákl. přenesená",J864,0)</f>
        <v>0</v>
      </c>
      <c r="BH864" s="141">
        <f>IF(N864="sníž. přenesená",J864,0)</f>
        <v>0</v>
      </c>
      <c r="BI864" s="141">
        <f>IF(N864="nulová",J864,0)</f>
        <v>0</v>
      </c>
      <c r="BJ864" s="17" t="s">
        <v>85</v>
      </c>
      <c r="BK864" s="141">
        <f>ROUND(I864*H864,2)</f>
        <v>0</v>
      </c>
      <c r="BL864" s="17" t="s">
        <v>254</v>
      </c>
      <c r="BM864" s="140" t="s">
        <v>1169</v>
      </c>
    </row>
    <row r="865" spans="2:65" s="13" customFormat="1" ht="11.25">
      <c r="B865" s="149"/>
      <c r="D865" s="143" t="s">
        <v>154</v>
      </c>
      <c r="F865" s="151" t="s">
        <v>1170</v>
      </c>
      <c r="H865" s="152">
        <v>8.9999999999999993E-3</v>
      </c>
      <c r="I865" s="153"/>
      <c r="L865" s="149"/>
      <c r="M865" s="154"/>
      <c r="T865" s="155"/>
      <c r="AT865" s="150" t="s">
        <v>154</v>
      </c>
      <c r="AU865" s="150" t="s">
        <v>89</v>
      </c>
      <c r="AV865" s="13" t="s">
        <v>89</v>
      </c>
      <c r="AW865" s="13" t="s">
        <v>3</v>
      </c>
      <c r="AX865" s="13" t="s">
        <v>85</v>
      </c>
      <c r="AY865" s="150" t="s">
        <v>145</v>
      </c>
    </row>
    <row r="866" spans="2:65" s="1" customFormat="1" ht="24.2" customHeight="1">
      <c r="B866" s="128"/>
      <c r="C866" s="129" t="s">
        <v>1171</v>
      </c>
      <c r="D866" s="129" t="s">
        <v>147</v>
      </c>
      <c r="E866" s="130" t="s">
        <v>1172</v>
      </c>
      <c r="F866" s="131" t="s">
        <v>1173</v>
      </c>
      <c r="G866" s="132" t="s">
        <v>183</v>
      </c>
      <c r="H866" s="133">
        <v>62.63</v>
      </c>
      <c r="I866" s="134"/>
      <c r="J866" s="135">
        <f>ROUND(I866*H866,2)</f>
        <v>0</v>
      </c>
      <c r="K866" s="131" t="s">
        <v>151</v>
      </c>
      <c r="L866" s="32"/>
      <c r="M866" s="136" t="s">
        <v>1</v>
      </c>
      <c r="N866" s="137" t="s">
        <v>45</v>
      </c>
      <c r="P866" s="138">
        <f>O866*H866</f>
        <v>0</v>
      </c>
      <c r="Q866" s="138">
        <v>4.0000000000000002E-4</v>
      </c>
      <c r="R866" s="138">
        <f>Q866*H866</f>
        <v>2.5052000000000001E-2</v>
      </c>
      <c r="S866" s="138">
        <v>0</v>
      </c>
      <c r="T866" s="139">
        <f>S866*H866</f>
        <v>0</v>
      </c>
      <c r="AR866" s="140" t="s">
        <v>254</v>
      </c>
      <c r="AT866" s="140" t="s">
        <v>147</v>
      </c>
      <c r="AU866" s="140" t="s">
        <v>89</v>
      </c>
      <c r="AY866" s="17" t="s">
        <v>145</v>
      </c>
      <c r="BE866" s="141">
        <f>IF(N866="základní",J866,0)</f>
        <v>0</v>
      </c>
      <c r="BF866" s="141">
        <f>IF(N866="snížená",J866,0)</f>
        <v>0</v>
      </c>
      <c r="BG866" s="141">
        <f>IF(N866="zákl. přenesená",J866,0)</f>
        <v>0</v>
      </c>
      <c r="BH866" s="141">
        <f>IF(N866="sníž. přenesená",J866,0)</f>
        <v>0</v>
      </c>
      <c r="BI866" s="141">
        <f>IF(N866="nulová",J866,0)</f>
        <v>0</v>
      </c>
      <c r="BJ866" s="17" t="s">
        <v>85</v>
      </c>
      <c r="BK866" s="141">
        <f>ROUND(I866*H866,2)</f>
        <v>0</v>
      </c>
      <c r="BL866" s="17" t="s">
        <v>254</v>
      </c>
      <c r="BM866" s="140" t="s">
        <v>1174</v>
      </c>
    </row>
    <row r="867" spans="2:65" s="12" customFormat="1" ht="11.25">
      <c r="B867" s="142"/>
      <c r="D867" s="143" t="s">
        <v>154</v>
      </c>
      <c r="E867" s="144" t="s">
        <v>1</v>
      </c>
      <c r="F867" s="145" t="s">
        <v>971</v>
      </c>
      <c r="H867" s="144" t="s">
        <v>1</v>
      </c>
      <c r="I867" s="146"/>
      <c r="L867" s="142"/>
      <c r="M867" s="147"/>
      <c r="T867" s="148"/>
      <c r="AT867" s="144" t="s">
        <v>154</v>
      </c>
      <c r="AU867" s="144" t="s">
        <v>89</v>
      </c>
      <c r="AV867" s="12" t="s">
        <v>85</v>
      </c>
      <c r="AW867" s="12" t="s">
        <v>36</v>
      </c>
      <c r="AX867" s="12" t="s">
        <v>80</v>
      </c>
      <c r="AY867" s="144" t="s">
        <v>145</v>
      </c>
    </row>
    <row r="868" spans="2:65" s="13" customFormat="1" ht="11.25">
      <c r="B868" s="149"/>
      <c r="D868" s="143" t="s">
        <v>154</v>
      </c>
      <c r="E868" s="150" t="s">
        <v>1</v>
      </c>
      <c r="F868" s="151" t="s">
        <v>846</v>
      </c>
      <c r="H868" s="152">
        <v>62.63</v>
      </c>
      <c r="I868" s="153"/>
      <c r="L868" s="149"/>
      <c r="M868" s="154"/>
      <c r="T868" s="155"/>
      <c r="AT868" s="150" t="s">
        <v>154</v>
      </c>
      <c r="AU868" s="150" t="s">
        <v>89</v>
      </c>
      <c r="AV868" s="13" t="s">
        <v>89</v>
      </c>
      <c r="AW868" s="13" t="s">
        <v>36</v>
      </c>
      <c r="AX868" s="13" t="s">
        <v>80</v>
      </c>
      <c r="AY868" s="150" t="s">
        <v>145</v>
      </c>
    </row>
    <row r="869" spans="2:65" s="14" customFormat="1" ht="11.25">
      <c r="B869" s="156"/>
      <c r="D869" s="143" t="s">
        <v>154</v>
      </c>
      <c r="E869" s="157" t="s">
        <v>1</v>
      </c>
      <c r="F869" s="158" t="s">
        <v>157</v>
      </c>
      <c r="H869" s="159">
        <v>62.63</v>
      </c>
      <c r="I869" s="160"/>
      <c r="L869" s="156"/>
      <c r="M869" s="161"/>
      <c r="T869" s="162"/>
      <c r="AT869" s="157" t="s">
        <v>154</v>
      </c>
      <c r="AU869" s="157" t="s">
        <v>89</v>
      </c>
      <c r="AV869" s="14" t="s">
        <v>152</v>
      </c>
      <c r="AW869" s="14" t="s">
        <v>36</v>
      </c>
      <c r="AX869" s="14" t="s">
        <v>85</v>
      </c>
      <c r="AY869" s="157" t="s">
        <v>145</v>
      </c>
    </row>
    <row r="870" spans="2:65" s="1" customFormat="1" ht="49.15" customHeight="1">
      <c r="B870" s="128"/>
      <c r="C870" s="170" t="s">
        <v>1175</v>
      </c>
      <c r="D870" s="170" t="s">
        <v>325</v>
      </c>
      <c r="E870" s="171" t="s">
        <v>1176</v>
      </c>
      <c r="F870" s="172" t="s">
        <v>1177</v>
      </c>
      <c r="G870" s="173" t="s">
        <v>183</v>
      </c>
      <c r="H870" s="174">
        <v>68.893000000000001</v>
      </c>
      <c r="I870" s="175"/>
      <c r="J870" s="176">
        <f>ROUND(I870*H870,2)</f>
        <v>0</v>
      </c>
      <c r="K870" s="172" t="s">
        <v>151</v>
      </c>
      <c r="L870" s="177"/>
      <c r="M870" s="178" t="s">
        <v>1</v>
      </c>
      <c r="N870" s="179" t="s">
        <v>45</v>
      </c>
      <c r="P870" s="138">
        <f>O870*H870</f>
        <v>0</v>
      </c>
      <c r="Q870" s="138">
        <v>5.4000000000000003E-3</v>
      </c>
      <c r="R870" s="138">
        <f>Q870*H870</f>
        <v>0.37202220000000003</v>
      </c>
      <c r="S870" s="138">
        <v>0</v>
      </c>
      <c r="T870" s="139">
        <f>S870*H870</f>
        <v>0</v>
      </c>
      <c r="AR870" s="140" t="s">
        <v>315</v>
      </c>
      <c r="AT870" s="140" t="s">
        <v>325</v>
      </c>
      <c r="AU870" s="140" t="s">
        <v>89</v>
      </c>
      <c r="AY870" s="17" t="s">
        <v>145</v>
      </c>
      <c r="BE870" s="141">
        <f>IF(N870="základní",J870,0)</f>
        <v>0</v>
      </c>
      <c r="BF870" s="141">
        <f>IF(N870="snížená",J870,0)</f>
        <v>0</v>
      </c>
      <c r="BG870" s="141">
        <f>IF(N870="zákl. přenesená",J870,0)</f>
        <v>0</v>
      </c>
      <c r="BH870" s="141">
        <f>IF(N870="sníž. přenesená",J870,0)</f>
        <v>0</v>
      </c>
      <c r="BI870" s="141">
        <f>IF(N870="nulová",J870,0)</f>
        <v>0</v>
      </c>
      <c r="BJ870" s="17" t="s">
        <v>85</v>
      </c>
      <c r="BK870" s="141">
        <f>ROUND(I870*H870,2)</f>
        <v>0</v>
      </c>
      <c r="BL870" s="17" t="s">
        <v>254</v>
      </c>
      <c r="BM870" s="140" t="s">
        <v>1178</v>
      </c>
    </row>
    <row r="871" spans="2:65" s="13" customFormat="1" ht="11.25">
      <c r="B871" s="149"/>
      <c r="D871" s="143" t="s">
        <v>154</v>
      </c>
      <c r="F871" s="151" t="s">
        <v>1179</v>
      </c>
      <c r="H871" s="152">
        <v>68.893000000000001</v>
      </c>
      <c r="I871" s="153"/>
      <c r="L871" s="149"/>
      <c r="M871" s="154"/>
      <c r="T871" s="155"/>
      <c r="AT871" s="150" t="s">
        <v>154</v>
      </c>
      <c r="AU871" s="150" t="s">
        <v>89</v>
      </c>
      <c r="AV871" s="13" t="s">
        <v>89</v>
      </c>
      <c r="AW871" s="13" t="s">
        <v>3</v>
      </c>
      <c r="AX871" s="13" t="s">
        <v>85</v>
      </c>
      <c r="AY871" s="150" t="s">
        <v>145</v>
      </c>
    </row>
    <row r="872" spans="2:65" s="1" customFormat="1" ht="33" customHeight="1">
      <c r="B872" s="128"/>
      <c r="C872" s="129" t="s">
        <v>1180</v>
      </c>
      <c r="D872" s="129" t="s">
        <v>147</v>
      </c>
      <c r="E872" s="130" t="s">
        <v>1181</v>
      </c>
      <c r="F872" s="131" t="s">
        <v>1182</v>
      </c>
      <c r="G872" s="132" t="s">
        <v>183</v>
      </c>
      <c r="H872" s="133">
        <v>31.315000000000001</v>
      </c>
      <c r="I872" s="134"/>
      <c r="J872" s="135">
        <f>ROUND(I872*H872,2)</f>
        <v>0</v>
      </c>
      <c r="K872" s="131" t="s">
        <v>151</v>
      </c>
      <c r="L872" s="32"/>
      <c r="M872" s="136" t="s">
        <v>1</v>
      </c>
      <c r="N872" s="137" t="s">
        <v>45</v>
      </c>
      <c r="P872" s="138">
        <f>O872*H872</f>
        <v>0</v>
      </c>
      <c r="Q872" s="138">
        <v>0</v>
      </c>
      <c r="R872" s="138">
        <f>Q872*H872</f>
        <v>0</v>
      </c>
      <c r="S872" s="138">
        <v>1.0999999999999999E-2</v>
      </c>
      <c r="T872" s="139">
        <f>S872*H872</f>
        <v>0.34446500000000002</v>
      </c>
      <c r="AR872" s="140" t="s">
        <v>254</v>
      </c>
      <c r="AT872" s="140" t="s">
        <v>147</v>
      </c>
      <c r="AU872" s="140" t="s">
        <v>89</v>
      </c>
      <c r="AY872" s="17" t="s">
        <v>145</v>
      </c>
      <c r="BE872" s="141">
        <f>IF(N872="základní",J872,0)</f>
        <v>0</v>
      </c>
      <c r="BF872" s="141">
        <f>IF(N872="snížená",J872,0)</f>
        <v>0</v>
      </c>
      <c r="BG872" s="141">
        <f>IF(N872="zákl. přenesená",J872,0)</f>
        <v>0</v>
      </c>
      <c r="BH872" s="141">
        <f>IF(N872="sníž. přenesená",J872,0)</f>
        <v>0</v>
      </c>
      <c r="BI872" s="141">
        <f>IF(N872="nulová",J872,0)</f>
        <v>0</v>
      </c>
      <c r="BJ872" s="17" t="s">
        <v>85</v>
      </c>
      <c r="BK872" s="141">
        <f>ROUND(I872*H872,2)</f>
        <v>0</v>
      </c>
      <c r="BL872" s="17" t="s">
        <v>254</v>
      </c>
      <c r="BM872" s="140" t="s">
        <v>1183</v>
      </c>
    </row>
    <row r="873" spans="2:65" s="12" customFormat="1" ht="11.25">
      <c r="B873" s="142"/>
      <c r="D873" s="143" t="s">
        <v>154</v>
      </c>
      <c r="E873" s="144" t="s">
        <v>1</v>
      </c>
      <c r="F873" s="145" t="s">
        <v>1184</v>
      </c>
      <c r="H873" s="144" t="s">
        <v>1</v>
      </c>
      <c r="I873" s="146"/>
      <c r="L873" s="142"/>
      <c r="M873" s="147"/>
      <c r="T873" s="148"/>
      <c r="AT873" s="144" t="s">
        <v>154</v>
      </c>
      <c r="AU873" s="144" t="s">
        <v>89</v>
      </c>
      <c r="AV873" s="12" t="s">
        <v>85</v>
      </c>
      <c r="AW873" s="12" t="s">
        <v>36</v>
      </c>
      <c r="AX873" s="12" t="s">
        <v>80</v>
      </c>
      <c r="AY873" s="144" t="s">
        <v>145</v>
      </c>
    </row>
    <row r="874" spans="2:65" s="12" customFormat="1" ht="11.25">
      <c r="B874" s="142"/>
      <c r="D874" s="143" t="s">
        <v>154</v>
      </c>
      <c r="E874" s="144" t="s">
        <v>1</v>
      </c>
      <c r="F874" s="145" t="s">
        <v>886</v>
      </c>
      <c r="H874" s="144" t="s">
        <v>1</v>
      </c>
      <c r="I874" s="146"/>
      <c r="L874" s="142"/>
      <c r="M874" s="147"/>
      <c r="T874" s="148"/>
      <c r="AT874" s="144" t="s">
        <v>154</v>
      </c>
      <c r="AU874" s="144" t="s">
        <v>89</v>
      </c>
      <c r="AV874" s="12" t="s">
        <v>85</v>
      </c>
      <c r="AW874" s="12" t="s">
        <v>36</v>
      </c>
      <c r="AX874" s="12" t="s">
        <v>80</v>
      </c>
      <c r="AY874" s="144" t="s">
        <v>145</v>
      </c>
    </row>
    <row r="875" spans="2:65" s="13" customFormat="1" ht="11.25">
      <c r="B875" s="149"/>
      <c r="D875" s="143" t="s">
        <v>154</v>
      </c>
      <c r="E875" s="150" t="s">
        <v>1</v>
      </c>
      <c r="F875" s="151" t="s">
        <v>1185</v>
      </c>
      <c r="H875" s="152">
        <v>34.195</v>
      </c>
      <c r="I875" s="153"/>
      <c r="L875" s="149"/>
      <c r="M875" s="154"/>
      <c r="T875" s="155"/>
      <c r="AT875" s="150" t="s">
        <v>154</v>
      </c>
      <c r="AU875" s="150" t="s">
        <v>89</v>
      </c>
      <c r="AV875" s="13" t="s">
        <v>89</v>
      </c>
      <c r="AW875" s="13" t="s">
        <v>36</v>
      </c>
      <c r="AX875" s="13" t="s">
        <v>80</v>
      </c>
      <c r="AY875" s="150" t="s">
        <v>145</v>
      </c>
    </row>
    <row r="876" spans="2:65" s="12" customFormat="1" ht="11.25">
      <c r="B876" s="142"/>
      <c r="D876" s="143" t="s">
        <v>154</v>
      </c>
      <c r="E876" s="144" t="s">
        <v>1</v>
      </c>
      <c r="F876" s="145" t="s">
        <v>888</v>
      </c>
      <c r="H876" s="144" t="s">
        <v>1</v>
      </c>
      <c r="I876" s="146"/>
      <c r="L876" s="142"/>
      <c r="M876" s="147"/>
      <c r="T876" s="148"/>
      <c r="AT876" s="144" t="s">
        <v>154</v>
      </c>
      <c r="AU876" s="144" t="s">
        <v>89</v>
      </c>
      <c r="AV876" s="12" t="s">
        <v>85</v>
      </c>
      <c r="AW876" s="12" t="s">
        <v>36</v>
      </c>
      <c r="AX876" s="12" t="s">
        <v>80</v>
      </c>
      <c r="AY876" s="144" t="s">
        <v>145</v>
      </c>
    </row>
    <row r="877" spans="2:65" s="13" customFormat="1" ht="11.25">
      <c r="B877" s="149"/>
      <c r="D877" s="143" t="s">
        <v>154</v>
      </c>
      <c r="E877" s="150" t="s">
        <v>1</v>
      </c>
      <c r="F877" s="151" t="s">
        <v>1186</v>
      </c>
      <c r="H877" s="152">
        <v>-2.88</v>
      </c>
      <c r="I877" s="153"/>
      <c r="L877" s="149"/>
      <c r="M877" s="154"/>
      <c r="T877" s="155"/>
      <c r="AT877" s="150" t="s">
        <v>154</v>
      </c>
      <c r="AU877" s="150" t="s">
        <v>89</v>
      </c>
      <c r="AV877" s="13" t="s">
        <v>89</v>
      </c>
      <c r="AW877" s="13" t="s">
        <v>36</v>
      </c>
      <c r="AX877" s="13" t="s">
        <v>80</v>
      </c>
      <c r="AY877" s="150" t="s">
        <v>145</v>
      </c>
    </row>
    <row r="878" spans="2:65" s="14" customFormat="1" ht="11.25">
      <c r="B878" s="156"/>
      <c r="D878" s="143" t="s">
        <v>154</v>
      </c>
      <c r="E878" s="157" t="s">
        <v>1</v>
      </c>
      <c r="F878" s="158" t="s">
        <v>157</v>
      </c>
      <c r="H878" s="159">
        <v>31.315000000000001</v>
      </c>
      <c r="I878" s="160"/>
      <c r="L878" s="156"/>
      <c r="M878" s="161"/>
      <c r="T878" s="162"/>
      <c r="AT878" s="157" t="s">
        <v>154</v>
      </c>
      <c r="AU878" s="157" t="s">
        <v>89</v>
      </c>
      <c r="AV878" s="14" t="s">
        <v>152</v>
      </c>
      <c r="AW878" s="14" t="s">
        <v>36</v>
      </c>
      <c r="AX878" s="14" t="s">
        <v>85</v>
      </c>
      <c r="AY878" s="157" t="s">
        <v>145</v>
      </c>
    </row>
    <row r="879" spans="2:65" s="1" customFormat="1" ht="24.2" customHeight="1">
      <c r="B879" s="128"/>
      <c r="C879" s="129" t="s">
        <v>1187</v>
      </c>
      <c r="D879" s="129" t="s">
        <v>147</v>
      </c>
      <c r="E879" s="130" t="s">
        <v>1188</v>
      </c>
      <c r="F879" s="131" t="s">
        <v>1189</v>
      </c>
      <c r="G879" s="132" t="s">
        <v>183</v>
      </c>
      <c r="H879" s="133">
        <v>26.824000000000002</v>
      </c>
      <c r="I879" s="134"/>
      <c r="J879" s="135">
        <f>ROUND(I879*H879,2)</f>
        <v>0</v>
      </c>
      <c r="K879" s="131" t="s">
        <v>151</v>
      </c>
      <c r="L879" s="32"/>
      <c r="M879" s="136" t="s">
        <v>1</v>
      </c>
      <c r="N879" s="137" t="s">
        <v>45</v>
      </c>
      <c r="P879" s="138">
        <f>O879*H879</f>
        <v>0</v>
      </c>
      <c r="Q879" s="138">
        <v>4.0000000000000002E-4</v>
      </c>
      <c r="R879" s="138">
        <f>Q879*H879</f>
        <v>1.0729600000000001E-2</v>
      </c>
      <c r="S879" s="138">
        <v>0</v>
      </c>
      <c r="T879" s="139">
        <f>S879*H879</f>
        <v>0</v>
      </c>
      <c r="AR879" s="140" t="s">
        <v>254</v>
      </c>
      <c r="AT879" s="140" t="s">
        <v>147</v>
      </c>
      <c r="AU879" s="140" t="s">
        <v>89</v>
      </c>
      <c r="AY879" s="17" t="s">
        <v>145</v>
      </c>
      <c r="BE879" s="141">
        <f>IF(N879="základní",J879,0)</f>
        <v>0</v>
      </c>
      <c r="BF879" s="141">
        <f>IF(N879="snížená",J879,0)</f>
        <v>0</v>
      </c>
      <c r="BG879" s="141">
        <f>IF(N879="zákl. přenesená",J879,0)</f>
        <v>0</v>
      </c>
      <c r="BH879" s="141">
        <f>IF(N879="sníž. přenesená",J879,0)</f>
        <v>0</v>
      </c>
      <c r="BI879" s="141">
        <f>IF(N879="nulová",J879,0)</f>
        <v>0</v>
      </c>
      <c r="BJ879" s="17" t="s">
        <v>85</v>
      </c>
      <c r="BK879" s="141">
        <f>ROUND(I879*H879,2)</f>
        <v>0</v>
      </c>
      <c r="BL879" s="17" t="s">
        <v>254</v>
      </c>
      <c r="BM879" s="140" t="s">
        <v>1190</v>
      </c>
    </row>
    <row r="880" spans="2:65" s="1" customFormat="1" ht="49.15" customHeight="1">
      <c r="B880" s="128"/>
      <c r="C880" s="170" t="s">
        <v>1191</v>
      </c>
      <c r="D880" s="170" t="s">
        <v>325</v>
      </c>
      <c r="E880" s="171" t="s">
        <v>1176</v>
      </c>
      <c r="F880" s="172" t="s">
        <v>1177</v>
      </c>
      <c r="G880" s="173" t="s">
        <v>183</v>
      </c>
      <c r="H880" s="174">
        <v>32.752000000000002</v>
      </c>
      <c r="I880" s="175"/>
      <c r="J880" s="176">
        <f>ROUND(I880*H880,2)</f>
        <v>0</v>
      </c>
      <c r="K880" s="172" t="s">
        <v>151</v>
      </c>
      <c r="L880" s="177"/>
      <c r="M880" s="178" t="s">
        <v>1</v>
      </c>
      <c r="N880" s="179" t="s">
        <v>45</v>
      </c>
      <c r="P880" s="138">
        <f>O880*H880</f>
        <v>0</v>
      </c>
      <c r="Q880" s="138">
        <v>5.4000000000000003E-3</v>
      </c>
      <c r="R880" s="138">
        <f>Q880*H880</f>
        <v>0.17686080000000001</v>
      </c>
      <c r="S880" s="138">
        <v>0</v>
      </c>
      <c r="T880" s="139">
        <f>S880*H880</f>
        <v>0</v>
      </c>
      <c r="AR880" s="140" t="s">
        <v>315</v>
      </c>
      <c r="AT880" s="140" t="s">
        <v>325</v>
      </c>
      <c r="AU880" s="140" t="s">
        <v>89</v>
      </c>
      <c r="AY880" s="17" t="s">
        <v>145</v>
      </c>
      <c r="BE880" s="141">
        <f>IF(N880="základní",J880,0)</f>
        <v>0</v>
      </c>
      <c r="BF880" s="141">
        <f>IF(N880="snížená",J880,0)</f>
        <v>0</v>
      </c>
      <c r="BG880" s="141">
        <f>IF(N880="zákl. přenesená",J880,0)</f>
        <v>0</v>
      </c>
      <c r="BH880" s="141">
        <f>IF(N880="sníž. přenesená",J880,0)</f>
        <v>0</v>
      </c>
      <c r="BI880" s="141">
        <f>IF(N880="nulová",J880,0)</f>
        <v>0</v>
      </c>
      <c r="BJ880" s="17" t="s">
        <v>85</v>
      </c>
      <c r="BK880" s="141">
        <f>ROUND(I880*H880,2)</f>
        <v>0</v>
      </c>
      <c r="BL880" s="17" t="s">
        <v>254</v>
      </c>
      <c r="BM880" s="140" t="s">
        <v>1192</v>
      </c>
    </row>
    <row r="881" spans="2:65" s="13" customFormat="1" ht="11.25">
      <c r="B881" s="149"/>
      <c r="D881" s="143" t="s">
        <v>154</v>
      </c>
      <c r="F881" s="151" t="s">
        <v>1193</v>
      </c>
      <c r="H881" s="152">
        <v>32.752000000000002</v>
      </c>
      <c r="I881" s="153"/>
      <c r="L881" s="149"/>
      <c r="M881" s="154"/>
      <c r="T881" s="155"/>
      <c r="AT881" s="150" t="s">
        <v>154</v>
      </c>
      <c r="AU881" s="150" t="s">
        <v>89</v>
      </c>
      <c r="AV881" s="13" t="s">
        <v>89</v>
      </c>
      <c r="AW881" s="13" t="s">
        <v>3</v>
      </c>
      <c r="AX881" s="13" t="s">
        <v>85</v>
      </c>
      <c r="AY881" s="150" t="s">
        <v>145</v>
      </c>
    </row>
    <row r="882" spans="2:65" s="1" customFormat="1" ht="33" customHeight="1">
      <c r="B882" s="128"/>
      <c r="C882" s="129" t="s">
        <v>292</v>
      </c>
      <c r="D882" s="129" t="s">
        <v>147</v>
      </c>
      <c r="E882" s="130" t="s">
        <v>1194</v>
      </c>
      <c r="F882" s="131" t="s">
        <v>1195</v>
      </c>
      <c r="G882" s="132" t="s">
        <v>183</v>
      </c>
      <c r="H882" s="133">
        <v>10.362</v>
      </c>
      <c r="I882" s="134"/>
      <c r="J882" s="135">
        <f>ROUND(I882*H882,2)</f>
        <v>0</v>
      </c>
      <c r="K882" s="131" t="s">
        <v>151</v>
      </c>
      <c r="L882" s="32"/>
      <c r="M882" s="136" t="s">
        <v>1</v>
      </c>
      <c r="N882" s="137" t="s">
        <v>45</v>
      </c>
      <c r="P882" s="138">
        <f>O882*H882</f>
        <v>0</v>
      </c>
      <c r="Q882" s="138">
        <v>0</v>
      </c>
      <c r="R882" s="138">
        <f>Q882*H882</f>
        <v>0</v>
      </c>
      <c r="S882" s="138">
        <v>1.0999999999999999E-2</v>
      </c>
      <c r="T882" s="139">
        <f>S882*H882</f>
        <v>0.113982</v>
      </c>
      <c r="AR882" s="140" t="s">
        <v>254</v>
      </c>
      <c r="AT882" s="140" t="s">
        <v>147</v>
      </c>
      <c r="AU882" s="140" t="s">
        <v>89</v>
      </c>
      <c r="AY882" s="17" t="s">
        <v>145</v>
      </c>
      <c r="BE882" s="141">
        <f>IF(N882="základní",J882,0)</f>
        <v>0</v>
      </c>
      <c r="BF882" s="141">
        <f>IF(N882="snížená",J882,0)</f>
        <v>0</v>
      </c>
      <c r="BG882" s="141">
        <f>IF(N882="zákl. přenesená",J882,0)</f>
        <v>0</v>
      </c>
      <c r="BH882" s="141">
        <f>IF(N882="sníž. přenesená",J882,0)</f>
        <v>0</v>
      </c>
      <c r="BI882" s="141">
        <f>IF(N882="nulová",J882,0)</f>
        <v>0</v>
      </c>
      <c r="BJ882" s="17" t="s">
        <v>85</v>
      </c>
      <c r="BK882" s="141">
        <f>ROUND(I882*H882,2)</f>
        <v>0</v>
      </c>
      <c r="BL882" s="17" t="s">
        <v>254</v>
      </c>
      <c r="BM882" s="140" t="s">
        <v>1196</v>
      </c>
    </row>
    <row r="883" spans="2:65" s="12" customFormat="1" ht="11.25">
      <c r="B883" s="142"/>
      <c r="D883" s="143" t="s">
        <v>154</v>
      </c>
      <c r="E883" s="144" t="s">
        <v>1</v>
      </c>
      <c r="F883" s="145" t="s">
        <v>1197</v>
      </c>
      <c r="H883" s="144" t="s">
        <v>1</v>
      </c>
      <c r="I883" s="146"/>
      <c r="L883" s="142"/>
      <c r="M883" s="147"/>
      <c r="T883" s="148"/>
      <c r="AT883" s="144" t="s">
        <v>154</v>
      </c>
      <c r="AU883" s="144" t="s">
        <v>89</v>
      </c>
      <c r="AV883" s="12" t="s">
        <v>85</v>
      </c>
      <c r="AW883" s="12" t="s">
        <v>36</v>
      </c>
      <c r="AX883" s="12" t="s">
        <v>80</v>
      </c>
      <c r="AY883" s="144" t="s">
        <v>145</v>
      </c>
    </row>
    <row r="884" spans="2:65" s="12" customFormat="1" ht="11.25">
      <c r="B884" s="142"/>
      <c r="D884" s="143" t="s">
        <v>154</v>
      </c>
      <c r="E884" s="144" t="s">
        <v>1</v>
      </c>
      <c r="F884" s="145" t="s">
        <v>886</v>
      </c>
      <c r="H884" s="144" t="s">
        <v>1</v>
      </c>
      <c r="I884" s="146"/>
      <c r="L884" s="142"/>
      <c r="M884" s="147"/>
      <c r="T884" s="148"/>
      <c r="AT884" s="144" t="s">
        <v>154</v>
      </c>
      <c r="AU884" s="144" t="s">
        <v>89</v>
      </c>
      <c r="AV884" s="12" t="s">
        <v>85</v>
      </c>
      <c r="AW884" s="12" t="s">
        <v>36</v>
      </c>
      <c r="AX884" s="12" t="s">
        <v>80</v>
      </c>
      <c r="AY884" s="144" t="s">
        <v>145</v>
      </c>
    </row>
    <row r="885" spans="2:65" s="12" customFormat="1" ht="11.25">
      <c r="B885" s="142"/>
      <c r="D885" s="143" t="s">
        <v>154</v>
      </c>
      <c r="E885" s="144" t="s">
        <v>1</v>
      </c>
      <c r="F885" s="145" t="s">
        <v>1198</v>
      </c>
      <c r="H885" s="144" t="s">
        <v>1</v>
      </c>
      <c r="I885" s="146"/>
      <c r="L885" s="142"/>
      <c r="M885" s="147"/>
      <c r="T885" s="148"/>
      <c r="AT885" s="144" t="s">
        <v>154</v>
      </c>
      <c r="AU885" s="144" t="s">
        <v>89</v>
      </c>
      <c r="AV885" s="12" t="s">
        <v>85</v>
      </c>
      <c r="AW885" s="12" t="s">
        <v>36</v>
      </c>
      <c r="AX885" s="12" t="s">
        <v>80</v>
      </c>
      <c r="AY885" s="144" t="s">
        <v>145</v>
      </c>
    </row>
    <row r="886" spans="2:65" s="13" customFormat="1" ht="11.25">
      <c r="B886" s="149"/>
      <c r="D886" s="143" t="s">
        <v>154</v>
      </c>
      <c r="E886" s="150" t="s">
        <v>1</v>
      </c>
      <c r="F886" s="151" t="s">
        <v>1199</v>
      </c>
      <c r="H886" s="152">
        <v>10.362</v>
      </c>
      <c r="I886" s="153"/>
      <c r="L886" s="149"/>
      <c r="M886" s="154"/>
      <c r="T886" s="155"/>
      <c r="AT886" s="150" t="s">
        <v>154</v>
      </c>
      <c r="AU886" s="150" t="s">
        <v>89</v>
      </c>
      <c r="AV886" s="13" t="s">
        <v>89</v>
      </c>
      <c r="AW886" s="13" t="s">
        <v>36</v>
      </c>
      <c r="AX886" s="13" t="s">
        <v>80</v>
      </c>
      <c r="AY886" s="150" t="s">
        <v>145</v>
      </c>
    </row>
    <row r="887" spans="2:65" s="14" customFormat="1" ht="11.25">
      <c r="B887" s="156"/>
      <c r="D887" s="143" t="s">
        <v>154</v>
      </c>
      <c r="E887" s="157" t="s">
        <v>1</v>
      </c>
      <c r="F887" s="158" t="s">
        <v>157</v>
      </c>
      <c r="H887" s="159">
        <v>10.362</v>
      </c>
      <c r="I887" s="160"/>
      <c r="L887" s="156"/>
      <c r="M887" s="161"/>
      <c r="T887" s="162"/>
      <c r="AT887" s="157" t="s">
        <v>154</v>
      </c>
      <c r="AU887" s="157" t="s">
        <v>89</v>
      </c>
      <c r="AV887" s="14" t="s">
        <v>152</v>
      </c>
      <c r="AW887" s="14" t="s">
        <v>36</v>
      </c>
      <c r="AX887" s="14" t="s">
        <v>85</v>
      </c>
      <c r="AY887" s="157" t="s">
        <v>145</v>
      </c>
    </row>
    <row r="888" spans="2:65" s="1" customFormat="1" ht="24.2" customHeight="1">
      <c r="B888" s="128"/>
      <c r="C888" s="129" t="s">
        <v>1200</v>
      </c>
      <c r="D888" s="129" t="s">
        <v>147</v>
      </c>
      <c r="E888" s="130" t="s">
        <v>1201</v>
      </c>
      <c r="F888" s="131" t="s">
        <v>1202</v>
      </c>
      <c r="G888" s="132" t="s">
        <v>183</v>
      </c>
      <c r="H888" s="133">
        <v>6.1</v>
      </c>
      <c r="I888" s="134"/>
      <c r="J888" s="135">
        <f>ROUND(I888*H888,2)</f>
        <v>0</v>
      </c>
      <c r="K888" s="131" t="s">
        <v>151</v>
      </c>
      <c r="L888" s="32"/>
      <c r="M888" s="136" t="s">
        <v>1</v>
      </c>
      <c r="N888" s="137" t="s">
        <v>45</v>
      </c>
      <c r="P888" s="138">
        <f>O888*H888</f>
        <v>0</v>
      </c>
      <c r="Q888" s="138">
        <v>4.0000000000000003E-5</v>
      </c>
      <c r="R888" s="138">
        <f>Q888*H888</f>
        <v>2.4399999999999999E-4</v>
      </c>
      <c r="S888" s="138">
        <v>0</v>
      </c>
      <c r="T888" s="139">
        <f>S888*H888</f>
        <v>0</v>
      </c>
      <c r="AR888" s="140" t="s">
        <v>254</v>
      </c>
      <c r="AT888" s="140" t="s">
        <v>147</v>
      </c>
      <c r="AU888" s="140" t="s">
        <v>89</v>
      </c>
      <c r="AY888" s="17" t="s">
        <v>145</v>
      </c>
      <c r="BE888" s="141">
        <f>IF(N888="základní",J888,0)</f>
        <v>0</v>
      </c>
      <c r="BF888" s="141">
        <f>IF(N888="snížená",J888,0)</f>
        <v>0</v>
      </c>
      <c r="BG888" s="141">
        <f>IF(N888="zákl. přenesená",J888,0)</f>
        <v>0</v>
      </c>
      <c r="BH888" s="141">
        <f>IF(N888="sníž. přenesená",J888,0)</f>
        <v>0</v>
      </c>
      <c r="BI888" s="141">
        <f>IF(N888="nulová",J888,0)</f>
        <v>0</v>
      </c>
      <c r="BJ888" s="17" t="s">
        <v>85</v>
      </c>
      <c r="BK888" s="141">
        <f>ROUND(I888*H888,2)</f>
        <v>0</v>
      </c>
      <c r="BL888" s="17" t="s">
        <v>254</v>
      </c>
      <c r="BM888" s="140" t="s">
        <v>1203</v>
      </c>
    </row>
    <row r="889" spans="2:65" s="12" customFormat="1" ht="11.25">
      <c r="B889" s="142"/>
      <c r="D889" s="143" t="s">
        <v>154</v>
      </c>
      <c r="E889" s="144" t="s">
        <v>1</v>
      </c>
      <c r="F889" s="145" t="s">
        <v>1204</v>
      </c>
      <c r="H889" s="144" t="s">
        <v>1</v>
      </c>
      <c r="I889" s="146"/>
      <c r="L889" s="142"/>
      <c r="M889" s="147"/>
      <c r="T889" s="148"/>
      <c r="AT889" s="144" t="s">
        <v>154</v>
      </c>
      <c r="AU889" s="144" t="s">
        <v>89</v>
      </c>
      <c r="AV889" s="12" t="s">
        <v>85</v>
      </c>
      <c r="AW889" s="12" t="s">
        <v>36</v>
      </c>
      <c r="AX889" s="12" t="s">
        <v>80</v>
      </c>
      <c r="AY889" s="144" t="s">
        <v>145</v>
      </c>
    </row>
    <row r="890" spans="2:65" s="13" customFormat="1" ht="11.25">
      <c r="B890" s="149"/>
      <c r="D890" s="143" t="s">
        <v>154</v>
      </c>
      <c r="E890" s="150" t="s">
        <v>1</v>
      </c>
      <c r="F890" s="151" t="s">
        <v>1205</v>
      </c>
      <c r="H890" s="152">
        <v>6.8</v>
      </c>
      <c r="I890" s="153"/>
      <c r="L890" s="149"/>
      <c r="M890" s="154"/>
      <c r="T890" s="155"/>
      <c r="AT890" s="150" t="s">
        <v>154</v>
      </c>
      <c r="AU890" s="150" t="s">
        <v>89</v>
      </c>
      <c r="AV890" s="13" t="s">
        <v>89</v>
      </c>
      <c r="AW890" s="13" t="s">
        <v>36</v>
      </c>
      <c r="AX890" s="13" t="s">
        <v>80</v>
      </c>
      <c r="AY890" s="150" t="s">
        <v>145</v>
      </c>
    </row>
    <row r="891" spans="2:65" s="13" customFormat="1" ht="11.25">
      <c r="B891" s="149"/>
      <c r="D891" s="143" t="s">
        <v>154</v>
      </c>
      <c r="E891" s="150" t="s">
        <v>1</v>
      </c>
      <c r="F891" s="151" t="s">
        <v>1206</v>
      </c>
      <c r="H891" s="152">
        <v>-0.9</v>
      </c>
      <c r="I891" s="153"/>
      <c r="L891" s="149"/>
      <c r="M891" s="154"/>
      <c r="T891" s="155"/>
      <c r="AT891" s="150" t="s">
        <v>154</v>
      </c>
      <c r="AU891" s="150" t="s">
        <v>89</v>
      </c>
      <c r="AV891" s="13" t="s">
        <v>89</v>
      </c>
      <c r="AW891" s="13" t="s">
        <v>36</v>
      </c>
      <c r="AX891" s="13" t="s">
        <v>80</v>
      </c>
      <c r="AY891" s="150" t="s">
        <v>145</v>
      </c>
    </row>
    <row r="892" spans="2:65" s="13" customFormat="1" ht="11.25">
      <c r="B892" s="149"/>
      <c r="D892" s="143" t="s">
        <v>154</v>
      </c>
      <c r="E892" s="150" t="s">
        <v>1</v>
      </c>
      <c r="F892" s="151" t="s">
        <v>1207</v>
      </c>
      <c r="H892" s="152">
        <v>0.2</v>
      </c>
      <c r="I892" s="153"/>
      <c r="L892" s="149"/>
      <c r="M892" s="154"/>
      <c r="T892" s="155"/>
      <c r="AT892" s="150" t="s">
        <v>154</v>
      </c>
      <c r="AU892" s="150" t="s">
        <v>89</v>
      </c>
      <c r="AV892" s="13" t="s">
        <v>89</v>
      </c>
      <c r="AW892" s="13" t="s">
        <v>36</v>
      </c>
      <c r="AX892" s="13" t="s">
        <v>80</v>
      </c>
      <c r="AY892" s="150" t="s">
        <v>145</v>
      </c>
    </row>
    <row r="893" spans="2:65" s="14" customFormat="1" ht="11.25">
      <c r="B893" s="156"/>
      <c r="D893" s="143" t="s">
        <v>154</v>
      </c>
      <c r="E893" s="157" t="s">
        <v>1</v>
      </c>
      <c r="F893" s="158" t="s">
        <v>157</v>
      </c>
      <c r="H893" s="159">
        <v>6.1</v>
      </c>
      <c r="I893" s="160"/>
      <c r="L893" s="156"/>
      <c r="M893" s="161"/>
      <c r="T893" s="162"/>
      <c r="AT893" s="157" t="s">
        <v>154</v>
      </c>
      <c r="AU893" s="157" t="s">
        <v>89</v>
      </c>
      <c r="AV893" s="14" t="s">
        <v>152</v>
      </c>
      <c r="AW893" s="14" t="s">
        <v>36</v>
      </c>
      <c r="AX893" s="14" t="s">
        <v>85</v>
      </c>
      <c r="AY893" s="157" t="s">
        <v>145</v>
      </c>
    </row>
    <row r="894" spans="2:65" s="1" customFormat="1" ht="24.2" customHeight="1">
      <c r="B894" s="128"/>
      <c r="C894" s="170" t="s">
        <v>1208</v>
      </c>
      <c r="D894" s="170" t="s">
        <v>325</v>
      </c>
      <c r="E894" s="171" t="s">
        <v>1209</v>
      </c>
      <c r="F894" s="172" t="s">
        <v>1210</v>
      </c>
      <c r="G894" s="173" t="s">
        <v>183</v>
      </c>
      <c r="H894" s="174">
        <v>7.4480000000000004</v>
      </c>
      <c r="I894" s="175"/>
      <c r="J894" s="176">
        <f>ROUND(I894*H894,2)</f>
        <v>0</v>
      </c>
      <c r="K894" s="172" t="s">
        <v>151</v>
      </c>
      <c r="L894" s="177"/>
      <c r="M894" s="178" t="s">
        <v>1</v>
      </c>
      <c r="N894" s="179" t="s">
        <v>45</v>
      </c>
      <c r="P894" s="138">
        <f>O894*H894</f>
        <v>0</v>
      </c>
      <c r="Q894" s="138">
        <v>2.9999999999999997E-4</v>
      </c>
      <c r="R894" s="138">
        <f>Q894*H894</f>
        <v>2.2344000000000001E-3</v>
      </c>
      <c r="S894" s="138">
        <v>0</v>
      </c>
      <c r="T894" s="139">
        <f>S894*H894</f>
        <v>0</v>
      </c>
      <c r="AR894" s="140" t="s">
        <v>315</v>
      </c>
      <c r="AT894" s="140" t="s">
        <v>325</v>
      </c>
      <c r="AU894" s="140" t="s">
        <v>89</v>
      </c>
      <c r="AY894" s="17" t="s">
        <v>145</v>
      </c>
      <c r="BE894" s="141">
        <f>IF(N894="základní",J894,0)</f>
        <v>0</v>
      </c>
      <c r="BF894" s="141">
        <f>IF(N894="snížená",J894,0)</f>
        <v>0</v>
      </c>
      <c r="BG894" s="141">
        <f>IF(N894="zákl. přenesená",J894,0)</f>
        <v>0</v>
      </c>
      <c r="BH894" s="141">
        <f>IF(N894="sníž. přenesená",J894,0)</f>
        <v>0</v>
      </c>
      <c r="BI894" s="141">
        <f>IF(N894="nulová",J894,0)</f>
        <v>0</v>
      </c>
      <c r="BJ894" s="17" t="s">
        <v>85</v>
      </c>
      <c r="BK894" s="141">
        <f>ROUND(I894*H894,2)</f>
        <v>0</v>
      </c>
      <c r="BL894" s="17" t="s">
        <v>254</v>
      </c>
      <c r="BM894" s="140" t="s">
        <v>1211</v>
      </c>
    </row>
    <row r="895" spans="2:65" s="13" customFormat="1" ht="11.25">
      <c r="B895" s="149"/>
      <c r="D895" s="143" t="s">
        <v>154</v>
      </c>
      <c r="F895" s="151" t="s">
        <v>1212</v>
      </c>
      <c r="H895" s="152">
        <v>7.4480000000000004</v>
      </c>
      <c r="I895" s="153"/>
      <c r="L895" s="149"/>
      <c r="M895" s="154"/>
      <c r="T895" s="155"/>
      <c r="AT895" s="150" t="s">
        <v>154</v>
      </c>
      <c r="AU895" s="150" t="s">
        <v>89</v>
      </c>
      <c r="AV895" s="13" t="s">
        <v>89</v>
      </c>
      <c r="AW895" s="13" t="s">
        <v>3</v>
      </c>
      <c r="AX895" s="13" t="s">
        <v>85</v>
      </c>
      <c r="AY895" s="150" t="s">
        <v>145</v>
      </c>
    </row>
    <row r="896" spans="2:65" s="1" customFormat="1" ht="24.2" customHeight="1">
      <c r="B896" s="128"/>
      <c r="C896" s="129" t="s">
        <v>1213</v>
      </c>
      <c r="D896" s="129" t="s">
        <v>147</v>
      </c>
      <c r="E896" s="130" t="s">
        <v>1214</v>
      </c>
      <c r="F896" s="131" t="s">
        <v>1215</v>
      </c>
      <c r="G896" s="132" t="s">
        <v>199</v>
      </c>
      <c r="H896" s="133">
        <v>6.1</v>
      </c>
      <c r="I896" s="134"/>
      <c r="J896" s="135">
        <f>ROUND(I896*H896,2)</f>
        <v>0</v>
      </c>
      <c r="K896" s="131" t="s">
        <v>151</v>
      </c>
      <c r="L896" s="32"/>
      <c r="M896" s="136" t="s">
        <v>1</v>
      </c>
      <c r="N896" s="137" t="s">
        <v>45</v>
      </c>
      <c r="P896" s="138">
        <f>O896*H896</f>
        <v>0</v>
      </c>
      <c r="Q896" s="138">
        <v>1.6000000000000001E-4</v>
      </c>
      <c r="R896" s="138">
        <f>Q896*H896</f>
        <v>9.7599999999999998E-4</v>
      </c>
      <c r="S896" s="138">
        <v>0</v>
      </c>
      <c r="T896" s="139">
        <f>S896*H896</f>
        <v>0</v>
      </c>
      <c r="AR896" s="140" t="s">
        <v>254</v>
      </c>
      <c r="AT896" s="140" t="s">
        <v>147</v>
      </c>
      <c r="AU896" s="140" t="s">
        <v>89</v>
      </c>
      <c r="AY896" s="17" t="s">
        <v>145</v>
      </c>
      <c r="BE896" s="141">
        <f>IF(N896="základní",J896,0)</f>
        <v>0</v>
      </c>
      <c r="BF896" s="141">
        <f>IF(N896="snížená",J896,0)</f>
        <v>0</v>
      </c>
      <c r="BG896" s="141">
        <f>IF(N896="zákl. přenesená",J896,0)</f>
        <v>0</v>
      </c>
      <c r="BH896" s="141">
        <f>IF(N896="sníž. přenesená",J896,0)</f>
        <v>0</v>
      </c>
      <c r="BI896" s="141">
        <f>IF(N896="nulová",J896,0)</f>
        <v>0</v>
      </c>
      <c r="BJ896" s="17" t="s">
        <v>85</v>
      </c>
      <c r="BK896" s="141">
        <f>ROUND(I896*H896,2)</f>
        <v>0</v>
      </c>
      <c r="BL896" s="17" t="s">
        <v>254</v>
      </c>
      <c r="BM896" s="140" t="s">
        <v>1216</v>
      </c>
    </row>
    <row r="897" spans="2:65" s="13" customFormat="1" ht="11.25">
      <c r="B897" s="149"/>
      <c r="D897" s="143" t="s">
        <v>154</v>
      </c>
      <c r="E897" s="150" t="s">
        <v>1</v>
      </c>
      <c r="F897" s="151" t="s">
        <v>1217</v>
      </c>
      <c r="H897" s="152">
        <v>7</v>
      </c>
      <c r="I897" s="153"/>
      <c r="L897" s="149"/>
      <c r="M897" s="154"/>
      <c r="T897" s="155"/>
      <c r="AT897" s="150" t="s">
        <v>154</v>
      </c>
      <c r="AU897" s="150" t="s">
        <v>89</v>
      </c>
      <c r="AV897" s="13" t="s">
        <v>89</v>
      </c>
      <c r="AW897" s="13" t="s">
        <v>36</v>
      </c>
      <c r="AX897" s="13" t="s">
        <v>80</v>
      </c>
      <c r="AY897" s="150" t="s">
        <v>145</v>
      </c>
    </row>
    <row r="898" spans="2:65" s="13" customFormat="1" ht="11.25">
      <c r="B898" s="149"/>
      <c r="D898" s="143" t="s">
        <v>154</v>
      </c>
      <c r="E898" s="150" t="s">
        <v>1</v>
      </c>
      <c r="F898" s="151" t="s">
        <v>1218</v>
      </c>
      <c r="H898" s="152">
        <v>-0.9</v>
      </c>
      <c r="I898" s="153"/>
      <c r="L898" s="149"/>
      <c r="M898" s="154"/>
      <c r="T898" s="155"/>
      <c r="AT898" s="150" t="s">
        <v>154</v>
      </c>
      <c r="AU898" s="150" t="s">
        <v>89</v>
      </c>
      <c r="AV898" s="13" t="s">
        <v>89</v>
      </c>
      <c r="AW898" s="13" t="s">
        <v>36</v>
      </c>
      <c r="AX898" s="13" t="s">
        <v>80</v>
      </c>
      <c r="AY898" s="150" t="s">
        <v>145</v>
      </c>
    </row>
    <row r="899" spans="2:65" s="14" customFormat="1" ht="11.25">
      <c r="B899" s="156"/>
      <c r="D899" s="143" t="s">
        <v>154</v>
      </c>
      <c r="E899" s="157" t="s">
        <v>1</v>
      </c>
      <c r="F899" s="158" t="s">
        <v>157</v>
      </c>
      <c r="H899" s="159">
        <v>6.1</v>
      </c>
      <c r="I899" s="160"/>
      <c r="L899" s="156"/>
      <c r="M899" s="161"/>
      <c r="T899" s="162"/>
      <c r="AT899" s="157" t="s">
        <v>154</v>
      </c>
      <c r="AU899" s="157" t="s">
        <v>89</v>
      </c>
      <c r="AV899" s="14" t="s">
        <v>152</v>
      </c>
      <c r="AW899" s="14" t="s">
        <v>36</v>
      </c>
      <c r="AX899" s="14" t="s">
        <v>85</v>
      </c>
      <c r="AY899" s="157" t="s">
        <v>145</v>
      </c>
    </row>
    <row r="900" spans="2:65" s="1" customFormat="1" ht="24.2" customHeight="1">
      <c r="B900" s="128"/>
      <c r="C900" s="129" t="s">
        <v>1219</v>
      </c>
      <c r="D900" s="129" t="s">
        <v>147</v>
      </c>
      <c r="E900" s="130" t="s">
        <v>1220</v>
      </c>
      <c r="F900" s="131" t="s">
        <v>1221</v>
      </c>
      <c r="G900" s="132" t="s">
        <v>183</v>
      </c>
      <c r="H900" s="133">
        <v>6.1</v>
      </c>
      <c r="I900" s="134"/>
      <c r="J900" s="135">
        <f>ROUND(I900*H900,2)</f>
        <v>0</v>
      </c>
      <c r="K900" s="131" t="s">
        <v>151</v>
      </c>
      <c r="L900" s="32"/>
      <c r="M900" s="136" t="s">
        <v>1</v>
      </c>
      <c r="N900" s="137" t="s">
        <v>45</v>
      </c>
      <c r="P900" s="138">
        <f>O900*H900</f>
        <v>0</v>
      </c>
      <c r="Q900" s="138">
        <v>0</v>
      </c>
      <c r="R900" s="138">
        <f>Q900*H900</f>
        <v>0</v>
      </c>
      <c r="S900" s="138">
        <v>0</v>
      </c>
      <c r="T900" s="139">
        <f>S900*H900</f>
        <v>0</v>
      </c>
      <c r="AR900" s="140" t="s">
        <v>254</v>
      </c>
      <c r="AT900" s="140" t="s">
        <v>147</v>
      </c>
      <c r="AU900" s="140" t="s">
        <v>89</v>
      </c>
      <c r="AY900" s="17" t="s">
        <v>145</v>
      </c>
      <c r="BE900" s="141">
        <f>IF(N900="základní",J900,0)</f>
        <v>0</v>
      </c>
      <c r="BF900" s="141">
        <f>IF(N900="snížená",J900,0)</f>
        <v>0</v>
      </c>
      <c r="BG900" s="141">
        <f>IF(N900="zákl. přenesená",J900,0)</f>
        <v>0</v>
      </c>
      <c r="BH900" s="141">
        <f>IF(N900="sníž. přenesená",J900,0)</f>
        <v>0</v>
      </c>
      <c r="BI900" s="141">
        <f>IF(N900="nulová",J900,0)</f>
        <v>0</v>
      </c>
      <c r="BJ900" s="17" t="s">
        <v>85</v>
      </c>
      <c r="BK900" s="141">
        <f>ROUND(I900*H900,2)</f>
        <v>0</v>
      </c>
      <c r="BL900" s="17" t="s">
        <v>254</v>
      </c>
      <c r="BM900" s="140" t="s">
        <v>1222</v>
      </c>
    </row>
    <row r="901" spans="2:65" s="1" customFormat="1" ht="24.2" customHeight="1">
      <c r="B901" s="128"/>
      <c r="C901" s="129" t="s">
        <v>1223</v>
      </c>
      <c r="D901" s="129" t="s">
        <v>147</v>
      </c>
      <c r="E901" s="130" t="s">
        <v>1224</v>
      </c>
      <c r="F901" s="131" t="s">
        <v>1225</v>
      </c>
      <c r="G901" s="132" t="s">
        <v>1226</v>
      </c>
      <c r="H901" s="180"/>
      <c r="I901" s="134"/>
      <c r="J901" s="135">
        <f>ROUND(I901*H901,2)</f>
        <v>0</v>
      </c>
      <c r="K901" s="131" t="s">
        <v>151</v>
      </c>
      <c r="L901" s="32"/>
      <c r="M901" s="136" t="s">
        <v>1</v>
      </c>
      <c r="N901" s="137" t="s">
        <v>45</v>
      </c>
      <c r="P901" s="138">
        <f>O901*H901</f>
        <v>0</v>
      </c>
      <c r="Q901" s="138">
        <v>0</v>
      </c>
      <c r="R901" s="138">
        <f>Q901*H901</f>
        <v>0</v>
      </c>
      <c r="S901" s="138">
        <v>0</v>
      </c>
      <c r="T901" s="139">
        <f>S901*H901</f>
        <v>0</v>
      </c>
      <c r="AR901" s="140" t="s">
        <v>254</v>
      </c>
      <c r="AT901" s="140" t="s">
        <v>147</v>
      </c>
      <c r="AU901" s="140" t="s">
        <v>89</v>
      </c>
      <c r="AY901" s="17" t="s">
        <v>145</v>
      </c>
      <c r="BE901" s="141">
        <f>IF(N901="základní",J901,0)</f>
        <v>0</v>
      </c>
      <c r="BF901" s="141">
        <f>IF(N901="snížená",J901,0)</f>
        <v>0</v>
      </c>
      <c r="BG901" s="141">
        <f>IF(N901="zákl. přenesená",J901,0)</f>
        <v>0</v>
      </c>
      <c r="BH901" s="141">
        <f>IF(N901="sníž. přenesená",J901,0)</f>
        <v>0</v>
      </c>
      <c r="BI901" s="141">
        <f>IF(N901="nulová",J901,0)</f>
        <v>0</v>
      </c>
      <c r="BJ901" s="17" t="s">
        <v>85</v>
      </c>
      <c r="BK901" s="141">
        <f>ROUND(I901*H901,2)</f>
        <v>0</v>
      </c>
      <c r="BL901" s="17" t="s">
        <v>254</v>
      </c>
      <c r="BM901" s="140" t="s">
        <v>1227</v>
      </c>
    </row>
    <row r="902" spans="2:65" s="11" customFormat="1" ht="22.9" customHeight="1">
      <c r="B902" s="116"/>
      <c r="D902" s="117" t="s">
        <v>79</v>
      </c>
      <c r="E902" s="126" t="s">
        <v>1228</v>
      </c>
      <c r="F902" s="126" t="s">
        <v>1229</v>
      </c>
      <c r="I902" s="119"/>
      <c r="J902" s="127">
        <f>BK902</f>
        <v>0</v>
      </c>
      <c r="L902" s="116"/>
      <c r="M902" s="121"/>
      <c r="P902" s="122">
        <f>SUM(P903:P908)</f>
        <v>0</v>
      </c>
      <c r="R902" s="122">
        <f>SUM(R903:R908)</f>
        <v>1.1519999999999999E-2</v>
      </c>
      <c r="T902" s="123">
        <f>SUM(T903:T908)</f>
        <v>0</v>
      </c>
      <c r="AR902" s="117" t="s">
        <v>89</v>
      </c>
      <c r="AT902" s="124" t="s">
        <v>79</v>
      </c>
      <c r="AU902" s="124" t="s">
        <v>85</v>
      </c>
      <c r="AY902" s="117" t="s">
        <v>145</v>
      </c>
      <c r="BK902" s="125">
        <f>SUM(BK903:BK908)</f>
        <v>0</v>
      </c>
    </row>
    <row r="903" spans="2:65" s="1" customFormat="1" ht="24.2" customHeight="1">
      <c r="B903" s="128"/>
      <c r="C903" s="129" t="s">
        <v>1230</v>
      </c>
      <c r="D903" s="129" t="s">
        <v>147</v>
      </c>
      <c r="E903" s="130" t="s">
        <v>1231</v>
      </c>
      <c r="F903" s="131" t="s">
        <v>1232</v>
      </c>
      <c r="G903" s="132" t="s">
        <v>183</v>
      </c>
      <c r="H903" s="133">
        <v>1.2</v>
      </c>
      <c r="I903" s="134"/>
      <c r="J903" s="135">
        <f>ROUND(I903*H903,2)</f>
        <v>0</v>
      </c>
      <c r="K903" s="131" t="s">
        <v>151</v>
      </c>
      <c r="L903" s="32"/>
      <c r="M903" s="136" t="s">
        <v>1</v>
      </c>
      <c r="N903" s="137" t="s">
        <v>45</v>
      </c>
      <c r="P903" s="138">
        <f>O903*H903</f>
        <v>0</v>
      </c>
      <c r="Q903" s="138">
        <v>6.0000000000000001E-3</v>
      </c>
      <c r="R903" s="138">
        <f>Q903*H903</f>
        <v>7.1999999999999998E-3</v>
      </c>
      <c r="S903" s="138">
        <v>0</v>
      </c>
      <c r="T903" s="139">
        <f>S903*H903</f>
        <v>0</v>
      </c>
      <c r="AR903" s="140" t="s">
        <v>254</v>
      </c>
      <c r="AT903" s="140" t="s">
        <v>147</v>
      </c>
      <c r="AU903" s="140" t="s">
        <v>89</v>
      </c>
      <c r="AY903" s="17" t="s">
        <v>145</v>
      </c>
      <c r="BE903" s="141">
        <f>IF(N903="základní",J903,0)</f>
        <v>0</v>
      </c>
      <c r="BF903" s="141">
        <f>IF(N903="snížená",J903,0)</f>
        <v>0</v>
      </c>
      <c r="BG903" s="141">
        <f>IF(N903="zákl. přenesená",J903,0)</f>
        <v>0</v>
      </c>
      <c r="BH903" s="141">
        <f>IF(N903="sníž. přenesená",J903,0)</f>
        <v>0</v>
      </c>
      <c r="BI903" s="141">
        <f>IF(N903="nulová",J903,0)</f>
        <v>0</v>
      </c>
      <c r="BJ903" s="17" t="s">
        <v>85</v>
      </c>
      <c r="BK903" s="141">
        <f>ROUND(I903*H903,2)</f>
        <v>0</v>
      </c>
      <c r="BL903" s="17" t="s">
        <v>254</v>
      </c>
      <c r="BM903" s="140" t="s">
        <v>1233</v>
      </c>
    </row>
    <row r="904" spans="2:65" s="12" customFormat="1" ht="11.25">
      <c r="B904" s="142"/>
      <c r="D904" s="143" t="s">
        <v>154</v>
      </c>
      <c r="E904" s="144" t="s">
        <v>1</v>
      </c>
      <c r="F904" s="145" t="s">
        <v>1234</v>
      </c>
      <c r="H904" s="144" t="s">
        <v>1</v>
      </c>
      <c r="I904" s="146"/>
      <c r="L904" s="142"/>
      <c r="M904" s="147"/>
      <c r="T904" s="148"/>
      <c r="AT904" s="144" t="s">
        <v>154</v>
      </c>
      <c r="AU904" s="144" t="s">
        <v>89</v>
      </c>
      <c r="AV904" s="12" t="s">
        <v>85</v>
      </c>
      <c r="AW904" s="12" t="s">
        <v>36</v>
      </c>
      <c r="AX904" s="12" t="s">
        <v>80</v>
      </c>
      <c r="AY904" s="144" t="s">
        <v>145</v>
      </c>
    </row>
    <row r="905" spans="2:65" s="13" customFormat="1" ht="11.25">
      <c r="B905" s="149"/>
      <c r="D905" s="143" t="s">
        <v>154</v>
      </c>
      <c r="E905" s="150" t="s">
        <v>1</v>
      </c>
      <c r="F905" s="151" t="s">
        <v>467</v>
      </c>
      <c r="H905" s="152">
        <v>1.2</v>
      </c>
      <c r="I905" s="153"/>
      <c r="L905" s="149"/>
      <c r="M905" s="154"/>
      <c r="T905" s="155"/>
      <c r="AT905" s="150" t="s">
        <v>154</v>
      </c>
      <c r="AU905" s="150" t="s">
        <v>89</v>
      </c>
      <c r="AV905" s="13" t="s">
        <v>89</v>
      </c>
      <c r="AW905" s="13" t="s">
        <v>36</v>
      </c>
      <c r="AX905" s="13" t="s">
        <v>80</v>
      </c>
      <c r="AY905" s="150" t="s">
        <v>145</v>
      </c>
    </row>
    <row r="906" spans="2:65" s="14" customFormat="1" ht="11.25">
      <c r="B906" s="156"/>
      <c r="D906" s="143" t="s">
        <v>154</v>
      </c>
      <c r="E906" s="157" t="s">
        <v>1</v>
      </c>
      <c r="F906" s="158" t="s">
        <v>157</v>
      </c>
      <c r="H906" s="159">
        <v>1.2</v>
      </c>
      <c r="I906" s="160"/>
      <c r="L906" s="156"/>
      <c r="M906" s="161"/>
      <c r="T906" s="162"/>
      <c r="AT906" s="157" t="s">
        <v>154</v>
      </c>
      <c r="AU906" s="157" t="s">
        <v>89</v>
      </c>
      <c r="AV906" s="14" t="s">
        <v>152</v>
      </c>
      <c r="AW906" s="14" t="s">
        <v>36</v>
      </c>
      <c r="AX906" s="14" t="s">
        <v>85</v>
      </c>
      <c r="AY906" s="157" t="s">
        <v>145</v>
      </c>
    </row>
    <row r="907" spans="2:65" s="1" customFormat="1" ht="24.2" customHeight="1">
      <c r="B907" s="128"/>
      <c r="C907" s="170" t="s">
        <v>1235</v>
      </c>
      <c r="D907" s="170" t="s">
        <v>325</v>
      </c>
      <c r="E907" s="171" t="s">
        <v>1236</v>
      </c>
      <c r="F907" s="172" t="s">
        <v>1237</v>
      </c>
      <c r="G907" s="173" t="s">
        <v>183</v>
      </c>
      <c r="H907" s="174">
        <v>1.2</v>
      </c>
      <c r="I907" s="175"/>
      <c r="J907" s="176">
        <f>ROUND(I907*H907,2)</f>
        <v>0</v>
      </c>
      <c r="K907" s="172" t="s">
        <v>151</v>
      </c>
      <c r="L907" s="177"/>
      <c r="M907" s="178" t="s">
        <v>1</v>
      </c>
      <c r="N907" s="179" t="s">
        <v>45</v>
      </c>
      <c r="P907" s="138">
        <f>O907*H907</f>
        <v>0</v>
      </c>
      <c r="Q907" s="138">
        <v>3.5999999999999999E-3</v>
      </c>
      <c r="R907" s="138">
        <f>Q907*H907</f>
        <v>4.3200000000000001E-3</v>
      </c>
      <c r="S907" s="138">
        <v>0</v>
      </c>
      <c r="T907" s="139">
        <f>S907*H907</f>
        <v>0</v>
      </c>
      <c r="AR907" s="140" t="s">
        <v>315</v>
      </c>
      <c r="AT907" s="140" t="s">
        <v>325</v>
      </c>
      <c r="AU907" s="140" t="s">
        <v>89</v>
      </c>
      <c r="AY907" s="17" t="s">
        <v>145</v>
      </c>
      <c r="BE907" s="141">
        <f>IF(N907="základní",J907,0)</f>
        <v>0</v>
      </c>
      <c r="BF907" s="141">
        <f>IF(N907="snížená",J907,0)</f>
        <v>0</v>
      </c>
      <c r="BG907" s="141">
        <f>IF(N907="zákl. přenesená",J907,0)</f>
        <v>0</v>
      </c>
      <c r="BH907" s="141">
        <f>IF(N907="sníž. přenesená",J907,0)</f>
        <v>0</v>
      </c>
      <c r="BI907" s="141">
        <f>IF(N907="nulová",J907,0)</f>
        <v>0</v>
      </c>
      <c r="BJ907" s="17" t="s">
        <v>85</v>
      </c>
      <c r="BK907" s="141">
        <f>ROUND(I907*H907,2)</f>
        <v>0</v>
      </c>
      <c r="BL907" s="17" t="s">
        <v>254</v>
      </c>
      <c r="BM907" s="140" t="s">
        <v>1238</v>
      </c>
    </row>
    <row r="908" spans="2:65" s="1" customFormat="1" ht="24.2" customHeight="1">
      <c r="B908" s="128"/>
      <c r="C908" s="129" t="s">
        <v>1239</v>
      </c>
      <c r="D908" s="129" t="s">
        <v>147</v>
      </c>
      <c r="E908" s="130" t="s">
        <v>1240</v>
      </c>
      <c r="F908" s="131" t="s">
        <v>1241</v>
      </c>
      <c r="G908" s="132" t="s">
        <v>1226</v>
      </c>
      <c r="H908" s="180"/>
      <c r="I908" s="134"/>
      <c r="J908" s="135">
        <f>ROUND(I908*H908,2)</f>
        <v>0</v>
      </c>
      <c r="K908" s="131" t="s">
        <v>151</v>
      </c>
      <c r="L908" s="32"/>
      <c r="M908" s="136" t="s">
        <v>1</v>
      </c>
      <c r="N908" s="137" t="s">
        <v>45</v>
      </c>
      <c r="P908" s="138">
        <f>O908*H908</f>
        <v>0</v>
      </c>
      <c r="Q908" s="138">
        <v>0</v>
      </c>
      <c r="R908" s="138">
        <f>Q908*H908</f>
        <v>0</v>
      </c>
      <c r="S908" s="138">
        <v>0</v>
      </c>
      <c r="T908" s="139">
        <f>S908*H908</f>
        <v>0</v>
      </c>
      <c r="AR908" s="140" t="s">
        <v>254</v>
      </c>
      <c r="AT908" s="140" t="s">
        <v>147</v>
      </c>
      <c r="AU908" s="140" t="s">
        <v>89</v>
      </c>
      <c r="AY908" s="17" t="s">
        <v>145</v>
      </c>
      <c r="BE908" s="141">
        <f>IF(N908="základní",J908,0)</f>
        <v>0</v>
      </c>
      <c r="BF908" s="141">
        <f>IF(N908="snížená",J908,0)</f>
        <v>0</v>
      </c>
      <c r="BG908" s="141">
        <f>IF(N908="zákl. přenesená",J908,0)</f>
        <v>0</v>
      </c>
      <c r="BH908" s="141">
        <f>IF(N908="sníž. přenesená",J908,0)</f>
        <v>0</v>
      </c>
      <c r="BI908" s="141">
        <f>IF(N908="nulová",J908,0)</f>
        <v>0</v>
      </c>
      <c r="BJ908" s="17" t="s">
        <v>85</v>
      </c>
      <c r="BK908" s="141">
        <f>ROUND(I908*H908,2)</f>
        <v>0</v>
      </c>
      <c r="BL908" s="17" t="s">
        <v>254</v>
      </c>
      <c r="BM908" s="140" t="s">
        <v>1242</v>
      </c>
    </row>
    <row r="909" spans="2:65" s="11" customFormat="1" ht="22.9" customHeight="1">
      <c r="B909" s="116"/>
      <c r="D909" s="117" t="s">
        <v>79</v>
      </c>
      <c r="E909" s="126" t="s">
        <v>1243</v>
      </c>
      <c r="F909" s="126" t="s">
        <v>1244</v>
      </c>
      <c r="I909" s="119"/>
      <c r="J909" s="127">
        <f>BK909</f>
        <v>0</v>
      </c>
      <c r="L909" s="116"/>
      <c r="M909" s="121"/>
      <c r="P909" s="122">
        <f>SUM(P910:P939)</f>
        <v>0</v>
      </c>
      <c r="R909" s="122">
        <f>SUM(R910:R939)</f>
        <v>0</v>
      </c>
      <c r="T909" s="123">
        <f>SUM(T910:T939)</f>
        <v>0</v>
      </c>
      <c r="AR909" s="117" t="s">
        <v>89</v>
      </c>
      <c r="AT909" s="124" t="s">
        <v>79</v>
      </c>
      <c r="AU909" s="124" t="s">
        <v>85</v>
      </c>
      <c r="AY909" s="117" t="s">
        <v>145</v>
      </c>
      <c r="BK909" s="125">
        <f>SUM(BK910:BK939)</f>
        <v>0</v>
      </c>
    </row>
    <row r="910" spans="2:65" s="1" customFormat="1" ht="24.2" customHeight="1">
      <c r="B910" s="128"/>
      <c r="C910" s="129" t="s">
        <v>1245</v>
      </c>
      <c r="D910" s="129" t="s">
        <v>147</v>
      </c>
      <c r="E910" s="130" t="s">
        <v>1246</v>
      </c>
      <c r="F910" s="131" t="s">
        <v>1247</v>
      </c>
      <c r="G910" s="132" t="s">
        <v>199</v>
      </c>
      <c r="H910" s="133">
        <v>19</v>
      </c>
      <c r="I910" s="134"/>
      <c r="J910" s="135">
        <f>ROUND(I910*H910,2)</f>
        <v>0</v>
      </c>
      <c r="K910" s="131" t="s">
        <v>1</v>
      </c>
      <c r="L910" s="32"/>
      <c r="M910" s="136" t="s">
        <v>1</v>
      </c>
      <c r="N910" s="137" t="s">
        <v>45</v>
      </c>
      <c r="P910" s="138">
        <f>O910*H910</f>
        <v>0</v>
      </c>
      <c r="Q910" s="138">
        <v>0</v>
      </c>
      <c r="R910" s="138">
        <f>Q910*H910</f>
        <v>0</v>
      </c>
      <c r="S910" s="138">
        <v>0</v>
      </c>
      <c r="T910" s="139">
        <f>S910*H910</f>
        <v>0</v>
      </c>
      <c r="AR910" s="140" t="s">
        <v>254</v>
      </c>
      <c r="AT910" s="140" t="s">
        <v>147</v>
      </c>
      <c r="AU910" s="140" t="s">
        <v>89</v>
      </c>
      <c r="AY910" s="17" t="s">
        <v>145</v>
      </c>
      <c r="BE910" s="141">
        <f>IF(N910="základní",J910,0)</f>
        <v>0</v>
      </c>
      <c r="BF910" s="141">
        <f>IF(N910="snížená",J910,0)</f>
        <v>0</v>
      </c>
      <c r="BG910" s="141">
        <f>IF(N910="zákl. přenesená",J910,0)</f>
        <v>0</v>
      </c>
      <c r="BH910" s="141">
        <f>IF(N910="sníž. přenesená",J910,0)</f>
        <v>0</v>
      </c>
      <c r="BI910" s="141">
        <f>IF(N910="nulová",J910,0)</f>
        <v>0</v>
      </c>
      <c r="BJ910" s="17" t="s">
        <v>85</v>
      </c>
      <c r="BK910" s="141">
        <f>ROUND(I910*H910,2)</f>
        <v>0</v>
      </c>
      <c r="BL910" s="17" t="s">
        <v>254</v>
      </c>
      <c r="BM910" s="140" t="s">
        <v>1248</v>
      </c>
    </row>
    <row r="911" spans="2:65" s="12" customFormat="1" ht="11.25">
      <c r="B911" s="142"/>
      <c r="D911" s="143" t="s">
        <v>154</v>
      </c>
      <c r="E911" s="144" t="s">
        <v>1</v>
      </c>
      <c r="F911" s="145" t="s">
        <v>1249</v>
      </c>
      <c r="H911" s="144" t="s">
        <v>1</v>
      </c>
      <c r="I911" s="146"/>
      <c r="L911" s="142"/>
      <c r="M911" s="147"/>
      <c r="T911" s="148"/>
      <c r="AT911" s="144" t="s">
        <v>154</v>
      </c>
      <c r="AU911" s="144" t="s">
        <v>89</v>
      </c>
      <c r="AV911" s="12" t="s">
        <v>85</v>
      </c>
      <c r="AW911" s="12" t="s">
        <v>36</v>
      </c>
      <c r="AX911" s="12" t="s">
        <v>80</v>
      </c>
      <c r="AY911" s="144" t="s">
        <v>145</v>
      </c>
    </row>
    <row r="912" spans="2:65" s="12" customFormat="1" ht="11.25">
      <c r="B912" s="142"/>
      <c r="D912" s="143" t="s">
        <v>154</v>
      </c>
      <c r="E912" s="144" t="s">
        <v>1</v>
      </c>
      <c r="F912" s="145" t="s">
        <v>1250</v>
      </c>
      <c r="H912" s="144" t="s">
        <v>1</v>
      </c>
      <c r="I912" s="146"/>
      <c r="L912" s="142"/>
      <c r="M912" s="147"/>
      <c r="T912" s="148"/>
      <c r="AT912" s="144" t="s">
        <v>154</v>
      </c>
      <c r="AU912" s="144" t="s">
        <v>89</v>
      </c>
      <c r="AV912" s="12" t="s">
        <v>85</v>
      </c>
      <c r="AW912" s="12" t="s">
        <v>36</v>
      </c>
      <c r="AX912" s="12" t="s">
        <v>80</v>
      </c>
      <c r="AY912" s="144" t="s">
        <v>145</v>
      </c>
    </row>
    <row r="913" spans="2:65" s="12" customFormat="1" ht="11.25">
      <c r="B913" s="142"/>
      <c r="D913" s="143" t="s">
        <v>154</v>
      </c>
      <c r="E913" s="144" t="s">
        <v>1</v>
      </c>
      <c r="F913" s="145" t="s">
        <v>1251</v>
      </c>
      <c r="H913" s="144" t="s">
        <v>1</v>
      </c>
      <c r="I913" s="146"/>
      <c r="L913" s="142"/>
      <c r="M913" s="147"/>
      <c r="T913" s="148"/>
      <c r="AT913" s="144" t="s">
        <v>154</v>
      </c>
      <c r="AU913" s="144" t="s">
        <v>89</v>
      </c>
      <c r="AV913" s="12" t="s">
        <v>85</v>
      </c>
      <c r="AW913" s="12" t="s">
        <v>36</v>
      </c>
      <c r="AX913" s="12" t="s">
        <v>80</v>
      </c>
      <c r="AY913" s="144" t="s">
        <v>145</v>
      </c>
    </row>
    <row r="914" spans="2:65" s="13" customFormat="1" ht="11.25">
      <c r="B914" s="149"/>
      <c r="D914" s="143" t="s">
        <v>154</v>
      </c>
      <c r="E914" s="150" t="s">
        <v>1</v>
      </c>
      <c r="F914" s="151" t="s">
        <v>260</v>
      </c>
      <c r="H914" s="152">
        <v>18</v>
      </c>
      <c r="I914" s="153"/>
      <c r="L914" s="149"/>
      <c r="M914" s="154"/>
      <c r="T914" s="155"/>
      <c r="AT914" s="150" t="s">
        <v>154</v>
      </c>
      <c r="AU914" s="150" t="s">
        <v>89</v>
      </c>
      <c r="AV914" s="13" t="s">
        <v>89</v>
      </c>
      <c r="AW914" s="13" t="s">
        <v>36</v>
      </c>
      <c r="AX914" s="13" t="s">
        <v>80</v>
      </c>
      <c r="AY914" s="150" t="s">
        <v>145</v>
      </c>
    </row>
    <row r="915" spans="2:65" s="12" customFormat="1" ht="11.25">
      <c r="B915" s="142"/>
      <c r="D915" s="143" t="s">
        <v>154</v>
      </c>
      <c r="E915" s="144" t="s">
        <v>1</v>
      </c>
      <c r="F915" s="145" t="s">
        <v>1252</v>
      </c>
      <c r="H915" s="144" t="s">
        <v>1</v>
      </c>
      <c r="I915" s="146"/>
      <c r="L915" s="142"/>
      <c r="M915" s="147"/>
      <c r="T915" s="148"/>
      <c r="AT915" s="144" t="s">
        <v>154</v>
      </c>
      <c r="AU915" s="144" t="s">
        <v>89</v>
      </c>
      <c r="AV915" s="12" t="s">
        <v>85</v>
      </c>
      <c r="AW915" s="12" t="s">
        <v>36</v>
      </c>
      <c r="AX915" s="12" t="s">
        <v>80</v>
      </c>
      <c r="AY915" s="144" t="s">
        <v>145</v>
      </c>
    </row>
    <row r="916" spans="2:65" s="13" customFormat="1" ht="11.25">
      <c r="B916" s="149"/>
      <c r="D916" s="143" t="s">
        <v>154</v>
      </c>
      <c r="E916" s="150" t="s">
        <v>1</v>
      </c>
      <c r="F916" s="151" t="s">
        <v>85</v>
      </c>
      <c r="H916" s="152">
        <v>1</v>
      </c>
      <c r="I916" s="153"/>
      <c r="L916" s="149"/>
      <c r="M916" s="154"/>
      <c r="T916" s="155"/>
      <c r="AT916" s="150" t="s">
        <v>154</v>
      </c>
      <c r="AU916" s="150" t="s">
        <v>89</v>
      </c>
      <c r="AV916" s="13" t="s">
        <v>89</v>
      </c>
      <c r="AW916" s="13" t="s">
        <v>36</v>
      </c>
      <c r="AX916" s="13" t="s">
        <v>80</v>
      </c>
      <c r="AY916" s="150" t="s">
        <v>145</v>
      </c>
    </row>
    <row r="917" spans="2:65" s="14" customFormat="1" ht="11.25">
      <c r="B917" s="156"/>
      <c r="D917" s="143" t="s">
        <v>154</v>
      </c>
      <c r="E917" s="157" t="s">
        <v>1</v>
      </c>
      <c r="F917" s="158" t="s">
        <v>157</v>
      </c>
      <c r="H917" s="159">
        <v>19</v>
      </c>
      <c r="I917" s="160"/>
      <c r="L917" s="156"/>
      <c r="M917" s="161"/>
      <c r="T917" s="162"/>
      <c r="AT917" s="157" t="s">
        <v>154</v>
      </c>
      <c r="AU917" s="157" t="s">
        <v>89</v>
      </c>
      <c r="AV917" s="14" t="s">
        <v>152</v>
      </c>
      <c r="AW917" s="14" t="s">
        <v>36</v>
      </c>
      <c r="AX917" s="14" t="s">
        <v>85</v>
      </c>
      <c r="AY917" s="157" t="s">
        <v>145</v>
      </c>
    </row>
    <row r="918" spans="2:65" s="1" customFormat="1" ht="24.2" customHeight="1">
      <c r="B918" s="128"/>
      <c r="C918" s="129" t="s">
        <v>1253</v>
      </c>
      <c r="D918" s="129" t="s">
        <v>147</v>
      </c>
      <c r="E918" s="130" t="s">
        <v>1254</v>
      </c>
      <c r="F918" s="131" t="s">
        <v>1255</v>
      </c>
      <c r="G918" s="132" t="s">
        <v>199</v>
      </c>
      <c r="H918" s="133">
        <v>4</v>
      </c>
      <c r="I918" s="134"/>
      <c r="J918" s="135">
        <f>ROUND(I918*H918,2)</f>
        <v>0</v>
      </c>
      <c r="K918" s="131" t="s">
        <v>1</v>
      </c>
      <c r="L918" s="32"/>
      <c r="M918" s="136" t="s">
        <v>1</v>
      </c>
      <c r="N918" s="137" t="s">
        <v>45</v>
      </c>
      <c r="P918" s="138">
        <f>O918*H918</f>
        <v>0</v>
      </c>
      <c r="Q918" s="138">
        <v>0</v>
      </c>
      <c r="R918" s="138">
        <f>Q918*H918</f>
        <v>0</v>
      </c>
      <c r="S918" s="138">
        <v>0</v>
      </c>
      <c r="T918" s="139">
        <f>S918*H918</f>
        <v>0</v>
      </c>
      <c r="AR918" s="140" t="s">
        <v>254</v>
      </c>
      <c r="AT918" s="140" t="s">
        <v>147</v>
      </c>
      <c r="AU918" s="140" t="s">
        <v>89</v>
      </c>
      <c r="AY918" s="17" t="s">
        <v>145</v>
      </c>
      <c r="BE918" s="141">
        <f>IF(N918="základní",J918,0)</f>
        <v>0</v>
      </c>
      <c r="BF918" s="141">
        <f>IF(N918="snížená",J918,0)</f>
        <v>0</v>
      </c>
      <c r="BG918" s="141">
        <f>IF(N918="zákl. přenesená",J918,0)</f>
        <v>0</v>
      </c>
      <c r="BH918" s="141">
        <f>IF(N918="sníž. přenesená",J918,0)</f>
        <v>0</v>
      </c>
      <c r="BI918" s="141">
        <f>IF(N918="nulová",J918,0)</f>
        <v>0</v>
      </c>
      <c r="BJ918" s="17" t="s">
        <v>85</v>
      </c>
      <c r="BK918" s="141">
        <f>ROUND(I918*H918,2)</f>
        <v>0</v>
      </c>
      <c r="BL918" s="17" t="s">
        <v>254</v>
      </c>
      <c r="BM918" s="140" t="s">
        <v>1256</v>
      </c>
    </row>
    <row r="919" spans="2:65" s="12" customFormat="1" ht="11.25">
      <c r="B919" s="142"/>
      <c r="D919" s="143" t="s">
        <v>154</v>
      </c>
      <c r="E919" s="144" t="s">
        <v>1</v>
      </c>
      <c r="F919" s="145" t="s">
        <v>1249</v>
      </c>
      <c r="H919" s="144" t="s">
        <v>1</v>
      </c>
      <c r="I919" s="146"/>
      <c r="L919" s="142"/>
      <c r="M919" s="147"/>
      <c r="T919" s="148"/>
      <c r="AT919" s="144" t="s">
        <v>154</v>
      </c>
      <c r="AU919" s="144" t="s">
        <v>89</v>
      </c>
      <c r="AV919" s="12" t="s">
        <v>85</v>
      </c>
      <c r="AW919" s="12" t="s">
        <v>36</v>
      </c>
      <c r="AX919" s="12" t="s">
        <v>80</v>
      </c>
      <c r="AY919" s="144" t="s">
        <v>145</v>
      </c>
    </row>
    <row r="920" spans="2:65" s="12" customFormat="1" ht="11.25">
      <c r="B920" s="142"/>
      <c r="D920" s="143" t="s">
        <v>154</v>
      </c>
      <c r="E920" s="144" t="s">
        <v>1</v>
      </c>
      <c r="F920" s="145" t="s">
        <v>1250</v>
      </c>
      <c r="H920" s="144" t="s">
        <v>1</v>
      </c>
      <c r="I920" s="146"/>
      <c r="L920" s="142"/>
      <c r="M920" s="147"/>
      <c r="T920" s="148"/>
      <c r="AT920" s="144" t="s">
        <v>154</v>
      </c>
      <c r="AU920" s="144" t="s">
        <v>89</v>
      </c>
      <c r="AV920" s="12" t="s">
        <v>85</v>
      </c>
      <c r="AW920" s="12" t="s">
        <v>36</v>
      </c>
      <c r="AX920" s="12" t="s">
        <v>80</v>
      </c>
      <c r="AY920" s="144" t="s">
        <v>145</v>
      </c>
    </row>
    <row r="921" spans="2:65" s="12" customFormat="1" ht="11.25">
      <c r="B921" s="142"/>
      <c r="D921" s="143" t="s">
        <v>154</v>
      </c>
      <c r="E921" s="144" t="s">
        <v>1</v>
      </c>
      <c r="F921" s="145" t="s">
        <v>1251</v>
      </c>
      <c r="H921" s="144" t="s">
        <v>1</v>
      </c>
      <c r="I921" s="146"/>
      <c r="L921" s="142"/>
      <c r="M921" s="147"/>
      <c r="T921" s="148"/>
      <c r="AT921" s="144" t="s">
        <v>154</v>
      </c>
      <c r="AU921" s="144" t="s">
        <v>89</v>
      </c>
      <c r="AV921" s="12" t="s">
        <v>85</v>
      </c>
      <c r="AW921" s="12" t="s">
        <v>36</v>
      </c>
      <c r="AX921" s="12" t="s">
        <v>80</v>
      </c>
      <c r="AY921" s="144" t="s">
        <v>145</v>
      </c>
    </row>
    <row r="922" spans="2:65" s="13" customFormat="1" ht="11.25">
      <c r="B922" s="149"/>
      <c r="D922" s="143" t="s">
        <v>154</v>
      </c>
      <c r="E922" s="150" t="s">
        <v>1</v>
      </c>
      <c r="F922" s="151" t="s">
        <v>152</v>
      </c>
      <c r="H922" s="152">
        <v>4</v>
      </c>
      <c r="I922" s="153"/>
      <c r="L922" s="149"/>
      <c r="M922" s="154"/>
      <c r="T922" s="155"/>
      <c r="AT922" s="150" t="s">
        <v>154</v>
      </c>
      <c r="AU922" s="150" t="s">
        <v>89</v>
      </c>
      <c r="AV922" s="13" t="s">
        <v>89</v>
      </c>
      <c r="AW922" s="13" t="s">
        <v>36</v>
      </c>
      <c r="AX922" s="13" t="s">
        <v>80</v>
      </c>
      <c r="AY922" s="150" t="s">
        <v>145</v>
      </c>
    </row>
    <row r="923" spans="2:65" s="14" customFormat="1" ht="11.25">
      <c r="B923" s="156"/>
      <c r="D923" s="143" t="s">
        <v>154</v>
      </c>
      <c r="E923" s="157" t="s">
        <v>1</v>
      </c>
      <c r="F923" s="158" t="s">
        <v>157</v>
      </c>
      <c r="H923" s="159">
        <v>4</v>
      </c>
      <c r="I923" s="160"/>
      <c r="L923" s="156"/>
      <c r="M923" s="161"/>
      <c r="T923" s="162"/>
      <c r="AT923" s="157" t="s">
        <v>154</v>
      </c>
      <c r="AU923" s="157" t="s">
        <v>89</v>
      </c>
      <c r="AV923" s="14" t="s">
        <v>152</v>
      </c>
      <c r="AW923" s="14" t="s">
        <v>36</v>
      </c>
      <c r="AX923" s="14" t="s">
        <v>85</v>
      </c>
      <c r="AY923" s="157" t="s">
        <v>145</v>
      </c>
    </row>
    <row r="924" spans="2:65" s="1" customFormat="1" ht="24.2" customHeight="1">
      <c r="B924" s="128"/>
      <c r="C924" s="129" t="s">
        <v>1257</v>
      </c>
      <c r="D924" s="129" t="s">
        <v>147</v>
      </c>
      <c r="E924" s="130" t="s">
        <v>1258</v>
      </c>
      <c r="F924" s="131" t="s">
        <v>1259</v>
      </c>
      <c r="G924" s="132" t="s">
        <v>150</v>
      </c>
      <c r="H924" s="133">
        <v>11</v>
      </c>
      <c r="I924" s="134"/>
      <c r="J924" s="135">
        <f>ROUND(I924*H924,2)</f>
        <v>0</v>
      </c>
      <c r="K924" s="131" t="s">
        <v>1</v>
      </c>
      <c r="L924" s="32"/>
      <c r="M924" s="136" t="s">
        <v>1</v>
      </c>
      <c r="N924" s="137" t="s">
        <v>45</v>
      </c>
      <c r="P924" s="138">
        <f>O924*H924</f>
        <v>0</v>
      </c>
      <c r="Q924" s="138">
        <v>0</v>
      </c>
      <c r="R924" s="138">
        <f>Q924*H924</f>
        <v>0</v>
      </c>
      <c r="S924" s="138">
        <v>0</v>
      </c>
      <c r="T924" s="139">
        <f>S924*H924</f>
        <v>0</v>
      </c>
      <c r="AR924" s="140" t="s">
        <v>254</v>
      </c>
      <c r="AT924" s="140" t="s">
        <v>147</v>
      </c>
      <c r="AU924" s="140" t="s">
        <v>89</v>
      </c>
      <c r="AY924" s="17" t="s">
        <v>145</v>
      </c>
      <c r="BE924" s="141">
        <f>IF(N924="základní",J924,0)</f>
        <v>0</v>
      </c>
      <c r="BF924" s="141">
        <f>IF(N924="snížená",J924,0)</f>
        <v>0</v>
      </c>
      <c r="BG924" s="141">
        <f>IF(N924="zákl. přenesená",J924,0)</f>
        <v>0</v>
      </c>
      <c r="BH924" s="141">
        <f>IF(N924="sníž. přenesená",J924,0)</f>
        <v>0</v>
      </c>
      <c r="BI924" s="141">
        <f>IF(N924="nulová",J924,0)</f>
        <v>0</v>
      </c>
      <c r="BJ924" s="17" t="s">
        <v>85</v>
      </c>
      <c r="BK924" s="141">
        <f>ROUND(I924*H924,2)</f>
        <v>0</v>
      </c>
      <c r="BL924" s="17" t="s">
        <v>254</v>
      </c>
      <c r="BM924" s="140" t="s">
        <v>1260</v>
      </c>
    </row>
    <row r="925" spans="2:65" s="13" customFormat="1" ht="11.25">
      <c r="B925" s="149"/>
      <c r="D925" s="143" t="s">
        <v>154</v>
      </c>
      <c r="E925" s="150" t="s">
        <v>1</v>
      </c>
      <c r="F925" s="151" t="s">
        <v>1261</v>
      </c>
      <c r="H925" s="152">
        <v>11</v>
      </c>
      <c r="I925" s="153"/>
      <c r="L925" s="149"/>
      <c r="M925" s="154"/>
      <c r="T925" s="155"/>
      <c r="AT925" s="150" t="s">
        <v>154</v>
      </c>
      <c r="AU925" s="150" t="s">
        <v>89</v>
      </c>
      <c r="AV925" s="13" t="s">
        <v>89</v>
      </c>
      <c r="AW925" s="13" t="s">
        <v>36</v>
      </c>
      <c r="AX925" s="13" t="s">
        <v>80</v>
      </c>
      <c r="AY925" s="150" t="s">
        <v>145</v>
      </c>
    </row>
    <row r="926" spans="2:65" s="14" customFormat="1" ht="11.25">
      <c r="B926" s="156"/>
      <c r="D926" s="143" t="s">
        <v>154</v>
      </c>
      <c r="E926" s="157" t="s">
        <v>1</v>
      </c>
      <c r="F926" s="158" t="s">
        <v>157</v>
      </c>
      <c r="H926" s="159">
        <v>11</v>
      </c>
      <c r="I926" s="160"/>
      <c r="L926" s="156"/>
      <c r="M926" s="161"/>
      <c r="T926" s="162"/>
      <c r="AT926" s="157" t="s">
        <v>154</v>
      </c>
      <c r="AU926" s="157" t="s">
        <v>89</v>
      </c>
      <c r="AV926" s="14" t="s">
        <v>152</v>
      </c>
      <c r="AW926" s="14" t="s">
        <v>36</v>
      </c>
      <c r="AX926" s="14" t="s">
        <v>85</v>
      </c>
      <c r="AY926" s="157" t="s">
        <v>145</v>
      </c>
    </row>
    <row r="927" spans="2:65" s="1" customFormat="1" ht="16.5" customHeight="1">
      <c r="B927" s="128"/>
      <c r="C927" s="170" t="s">
        <v>1262</v>
      </c>
      <c r="D927" s="170" t="s">
        <v>325</v>
      </c>
      <c r="E927" s="171" t="s">
        <v>1263</v>
      </c>
      <c r="F927" s="172" t="s">
        <v>1264</v>
      </c>
      <c r="G927" s="173" t="s">
        <v>150</v>
      </c>
      <c r="H927" s="174">
        <v>5</v>
      </c>
      <c r="I927" s="175"/>
      <c r="J927" s="176">
        <f t="shared" ref="J927:J939" si="20">ROUND(I927*H927,2)</f>
        <v>0</v>
      </c>
      <c r="K927" s="172" t="s">
        <v>1</v>
      </c>
      <c r="L927" s="177"/>
      <c r="M927" s="178" t="s">
        <v>1</v>
      </c>
      <c r="N927" s="179" t="s">
        <v>45</v>
      </c>
      <c r="P927" s="138">
        <f t="shared" ref="P927:P939" si="21">O927*H927</f>
        <v>0</v>
      </c>
      <c r="Q927" s="138">
        <v>0</v>
      </c>
      <c r="R927" s="138">
        <f t="shared" ref="R927:R939" si="22">Q927*H927</f>
        <v>0</v>
      </c>
      <c r="S927" s="138">
        <v>0</v>
      </c>
      <c r="T927" s="139">
        <f t="shared" ref="T927:T939" si="23">S927*H927</f>
        <v>0</v>
      </c>
      <c r="AR927" s="140" t="s">
        <v>315</v>
      </c>
      <c r="AT927" s="140" t="s">
        <v>325</v>
      </c>
      <c r="AU927" s="140" t="s">
        <v>89</v>
      </c>
      <c r="AY927" s="17" t="s">
        <v>145</v>
      </c>
      <c r="BE927" s="141">
        <f t="shared" ref="BE927:BE939" si="24">IF(N927="základní",J927,0)</f>
        <v>0</v>
      </c>
      <c r="BF927" s="141">
        <f t="shared" ref="BF927:BF939" si="25">IF(N927="snížená",J927,0)</f>
        <v>0</v>
      </c>
      <c r="BG927" s="141">
        <f t="shared" ref="BG927:BG939" si="26">IF(N927="zákl. přenesená",J927,0)</f>
        <v>0</v>
      </c>
      <c r="BH927" s="141">
        <f t="shared" ref="BH927:BH939" si="27">IF(N927="sníž. přenesená",J927,0)</f>
        <v>0</v>
      </c>
      <c r="BI927" s="141">
        <f t="shared" ref="BI927:BI939" si="28">IF(N927="nulová",J927,0)</f>
        <v>0</v>
      </c>
      <c r="BJ927" s="17" t="s">
        <v>85</v>
      </c>
      <c r="BK927" s="141">
        <f t="shared" ref="BK927:BK939" si="29">ROUND(I927*H927,2)</f>
        <v>0</v>
      </c>
      <c r="BL927" s="17" t="s">
        <v>254</v>
      </c>
      <c r="BM927" s="140" t="s">
        <v>1265</v>
      </c>
    </row>
    <row r="928" spans="2:65" s="1" customFormat="1" ht="16.5" customHeight="1">
      <c r="B928" s="128"/>
      <c r="C928" s="170" t="s">
        <v>1266</v>
      </c>
      <c r="D928" s="170" t="s">
        <v>325</v>
      </c>
      <c r="E928" s="171" t="s">
        <v>1267</v>
      </c>
      <c r="F928" s="172" t="s">
        <v>1268</v>
      </c>
      <c r="G928" s="173" t="s">
        <v>150</v>
      </c>
      <c r="H928" s="174">
        <v>6</v>
      </c>
      <c r="I928" s="175"/>
      <c r="J928" s="176">
        <f t="shared" si="20"/>
        <v>0</v>
      </c>
      <c r="K928" s="172" t="s">
        <v>1</v>
      </c>
      <c r="L928" s="177"/>
      <c r="M928" s="178" t="s">
        <v>1</v>
      </c>
      <c r="N928" s="179" t="s">
        <v>45</v>
      </c>
      <c r="P928" s="138">
        <f t="shared" si="21"/>
        <v>0</v>
      </c>
      <c r="Q928" s="138">
        <v>0</v>
      </c>
      <c r="R928" s="138">
        <f t="shared" si="22"/>
        <v>0</v>
      </c>
      <c r="S928" s="138">
        <v>0</v>
      </c>
      <c r="T928" s="139">
        <f t="shared" si="23"/>
        <v>0</v>
      </c>
      <c r="AR928" s="140" t="s">
        <v>315</v>
      </c>
      <c r="AT928" s="140" t="s">
        <v>325</v>
      </c>
      <c r="AU928" s="140" t="s">
        <v>89</v>
      </c>
      <c r="AY928" s="17" t="s">
        <v>145</v>
      </c>
      <c r="BE928" s="141">
        <f t="shared" si="24"/>
        <v>0</v>
      </c>
      <c r="BF928" s="141">
        <f t="shared" si="25"/>
        <v>0</v>
      </c>
      <c r="BG928" s="141">
        <f t="shared" si="26"/>
        <v>0</v>
      </c>
      <c r="BH928" s="141">
        <f t="shared" si="27"/>
        <v>0</v>
      </c>
      <c r="BI928" s="141">
        <f t="shared" si="28"/>
        <v>0</v>
      </c>
      <c r="BJ928" s="17" t="s">
        <v>85</v>
      </c>
      <c r="BK928" s="141">
        <f t="shared" si="29"/>
        <v>0</v>
      </c>
      <c r="BL928" s="17" t="s">
        <v>254</v>
      </c>
      <c r="BM928" s="140" t="s">
        <v>1269</v>
      </c>
    </row>
    <row r="929" spans="2:65" s="1" customFormat="1" ht="24.2" customHeight="1">
      <c r="B929" s="128"/>
      <c r="C929" s="129" t="s">
        <v>1270</v>
      </c>
      <c r="D929" s="129" t="s">
        <v>147</v>
      </c>
      <c r="E929" s="130" t="s">
        <v>1271</v>
      </c>
      <c r="F929" s="131" t="s">
        <v>1272</v>
      </c>
      <c r="G929" s="132" t="s">
        <v>150</v>
      </c>
      <c r="H929" s="133">
        <v>9</v>
      </c>
      <c r="I929" s="134"/>
      <c r="J929" s="135">
        <f t="shared" si="20"/>
        <v>0</v>
      </c>
      <c r="K929" s="131" t="s">
        <v>1</v>
      </c>
      <c r="L929" s="32"/>
      <c r="M929" s="136" t="s">
        <v>1</v>
      </c>
      <c r="N929" s="137" t="s">
        <v>45</v>
      </c>
      <c r="P929" s="138">
        <f t="shared" si="21"/>
        <v>0</v>
      </c>
      <c r="Q929" s="138">
        <v>0</v>
      </c>
      <c r="R929" s="138">
        <f t="shared" si="22"/>
        <v>0</v>
      </c>
      <c r="S929" s="138">
        <v>0</v>
      </c>
      <c r="T929" s="139">
        <f t="shared" si="23"/>
        <v>0</v>
      </c>
      <c r="AR929" s="140" t="s">
        <v>254</v>
      </c>
      <c r="AT929" s="140" t="s">
        <v>147</v>
      </c>
      <c r="AU929" s="140" t="s">
        <v>89</v>
      </c>
      <c r="AY929" s="17" t="s">
        <v>145</v>
      </c>
      <c r="BE929" s="141">
        <f t="shared" si="24"/>
        <v>0</v>
      </c>
      <c r="BF929" s="141">
        <f t="shared" si="25"/>
        <v>0</v>
      </c>
      <c r="BG929" s="141">
        <f t="shared" si="26"/>
        <v>0</v>
      </c>
      <c r="BH929" s="141">
        <f t="shared" si="27"/>
        <v>0</v>
      </c>
      <c r="BI929" s="141">
        <f t="shared" si="28"/>
        <v>0</v>
      </c>
      <c r="BJ929" s="17" t="s">
        <v>85</v>
      </c>
      <c r="BK929" s="141">
        <f t="shared" si="29"/>
        <v>0</v>
      </c>
      <c r="BL929" s="17" t="s">
        <v>254</v>
      </c>
      <c r="BM929" s="140" t="s">
        <v>1273</v>
      </c>
    </row>
    <row r="930" spans="2:65" s="1" customFormat="1" ht="16.5" customHeight="1">
      <c r="B930" s="128"/>
      <c r="C930" s="170" t="s">
        <v>1274</v>
      </c>
      <c r="D930" s="170" t="s">
        <v>325</v>
      </c>
      <c r="E930" s="171" t="s">
        <v>1275</v>
      </c>
      <c r="F930" s="172" t="s">
        <v>1276</v>
      </c>
      <c r="G930" s="173" t="s">
        <v>150</v>
      </c>
      <c r="H930" s="174">
        <v>9</v>
      </c>
      <c r="I930" s="175"/>
      <c r="J930" s="176">
        <f t="shared" si="20"/>
        <v>0</v>
      </c>
      <c r="K930" s="172" t="s">
        <v>1</v>
      </c>
      <c r="L930" s="177"/>
      <c r="M930" s="178" t="s">
        <v>1</v>
      </c>
      <c r="N930" s="179" t="s">
        <v>45</v>
      </c>
      <c r="P930" s="138">
        <f t="shared" si="21"/>
        <v>0</v>
      </c>
      <c r="Q930" s="138">
        <v>0</v>
      </c>
      <c r="R930" s="138">
        <f t="shared" si="22"/>
        <v>0</v>
      </c>
      <c r="S930" s="138">
        <v>0</v>
      </c>
      <c r="T930" s="139">
        <f t="shared" si="23"/>
        <v>0</v>
      </c>
      <c r="AR930" s="140" t="s">
        <v>315</v>
      </c>
      <c r="AT930" s="140" t="s">
        <v>325</v>
      </c>
      <c r="AU930" s="140" t="s">
        <v>89</v>
      </c>
      <c r="AY930" s="17" t="s">
        <v>145</v>
      </c>
      <c r="BE930" s="141">
        <f t="shared" si="24"/>
        <v>0</v>
      </c>
      <c r="BF930" s="141">
        <f t="shared" si="25"/>
        <v>0</v>
      </c>
      <c r="BG930" s="141">
        <f t="shared" si="26"/>
        <v>0</v>
      </c>
      <c r="BH930" s="141">
        <f t="shared" si="27"/>
        <v>0</v>
      </c>
      <c r="BI930" s="141">
        <f t="shared" si="28"/>
        <v>0</v>
      </c>
      <c r="BJ930" s="17" t="s">
        <v>85</v>
      </c>
      <c r="BK930" s="141">
        <f t="shared" si="29"/>
        <v>0</v>
      </c>
      <c r="BL930" s="17" t="s">
        <v>254</v>
      </c>
      <c r="BM930" s="140" t="s">
        <v>1277</v>
      </c>
    </row>
    <row r="931" spans="2:65" s="1" customFormat="1" ht="16.5" customHeight="1">
      <c r="B931" s="128"/>
      <c r="C931" s="129" t="s">
        <v>1278</v>
      </c>
      <c r="D931" s="129" t="s">
        <v>147</v>
      </c>
      <c r="E931" s="130" t="s">
        <v>1279</v>
      </c>
      <c r="F931" s="131" t="s">
        <v>1280</v>
      </c>
      <c r="G931" s="132" t="s">
        <v>150</v>
      </c>
      <c r="H931" s="133">
        <v>2</v>
      </c>
      <c r="I931" s="134"/>
      <c r="J931" s="135">
        <f t="shared" si="20"/>
        <v>0</v>
      </c>
      <c r="K931" s="131" t="s">
        <v>1</v>
      </c>
      <c r="L931" s="32"/>
      <c r="M931" s="136" t="s">
        <v>1</v>
      </c>
      <c r="N931" s="137" t="s">
        <v>45</v>
      </c>
      <c r="P931" s="138">
        <f t="shared" si="21"/>
        <v>0</v>
      </c>
      <c r="Q931" s="138">
        <v>0</v>
      </c>
      <c r="R931" s="138">
        <f t="shared" si="22"/>
        <v>0</v>
      </c>
      <c r="S931" s="138">
        <v>0</v>
      </c>
      <c r="T931" s="139">
        <f t="shared" si="23"/>
        <v>0</v>
      </c>
      <c r="AR931" s="140" t="s">
        <v>254</v>
      </c>
      <c r="AT931" s="140" t="s">
        <v>147</v>
      </c>
      <c r="AU931" s="140" t="s">
        <v>89</v>
      </c>
      <c r="AY931" s="17" t="s">
        <v>145</v>
      </c>
      <c r="BE931" s="141">
        <f t="shared" si="24"/>
        <v>0</v>
      </c>
      <c r="BF931" s="141">
        <f t="shared" si="25"/>
        <v>0</v>
      </c>
      <c r="BG931" s="141">
        <f t="shared" si="26"/>
        <v>0</v>
      </c>
      <c r="BH931" s="141">
        <f t="shared" si="27"/>
        <v>0</v>
      </c>
      <c r="BI931" s="141">
        <f t="shared" si="28"/>
        <v>0</v>
      </c>
      <c r="BJ931" s="17" t="s">
        <v>85</v>
      </c>
      <c r="BK931" s="141">
        <f t="shared" si="29"/>
        <v>0</v>
      </c>
      <c r="BL931" s="17" t="s">
        <v>254</v>
      </c>
      <c r="BM931" s="140" t="s">
        <v>1281</v>
      </c>
    </row>
    <row r="932" spans="2:65" s="1" customFormat="1" ht="24.2" customHeight="1">
      <c r="B932" s="128"/>
      <c r="C932" s="129" t="s">
        <v>1282</v>
      </c>
      <c r="D932" s="129" t="s">
        <v>147</v>
      </c>
      <c r="E932" s="130" t="s">
        <v>1283</v>
      </c>
      <c r="F932" s="131" t="s">
        <v>1284</v>
      </c>
      <c r="G932" s="132" t="s">
        <v>199</v>
      </c>
      <c r="H932" s="133">
        <v>19</v>
      </c>
      <c r="I932" s="134"/>
      <c r="J932" s="135">
        <f t="shared" si="20"/>
        <v>0</v>
      </c>
      <c r="K932" s="131" t="s">
        <v>1</v>
      </c>
      <c r="L932" s="32"/>
      <c r="M932" s="136" t="s">
        <v>1</v>
      </c>
      <c r="N932" s="137" t="s">
        <v>45</v>
      </c>
      <c r="P932" s="138">
        <f t="shared" si="21"/>
        <v>0</v>
      </c>
      <c r="Q932" s="138">
        <v>0</v>
      </c>
      <c r="R932" s="138">
        <f t="shared" si="22"/>
        <v>0</v>
      </c>
      <c r="S932" s="138">
        <v>0</v>
      </c>
      <c r="T932" s="139">
        <f t="shared" si="23"/>
        <v>0</v>
      </c>
      <c r="AR932" s="140" t="s">
        <v>254</v>
      </c>
      <c r="AT932" s="140" t="s">
        <v>147</v>
      </c>
      <c r="AU932" s="140" t="s">
        <v>89</v>
      </c>
      <c r="AY932" s="17" t="s">
        <v>145</v>
      </c>
      <c r="BE932" s="141">
        <f t="shared" si="24"/>
        <v>0</v>
      </c>
      <c r="BF932" s="141">
        <f t="shared" si="25"/>
        <v>0</v>
      </c>
      <c r="BG932" s="141">
        <f t="shared" si="26"/>
        <v>0</v>
      </c>
      <c r="BH932" s="141">
        <f t="shared" si="27"/>
        <v>0</v>
      </c>
      <c r="BI932" s="141">
        <f t="shared" si="28"/>
        <v>0</v>
      </c>
      <c r="BJ932" s="17" t="s">
        <v>85</v>
      </c>
      <c r="BK932" s="141">
        <f t="shared" si="29"/>
        <v>0</v>
      </c>
      <c r="BL932" s="17" t="s">
        <v>254</v>
      </c>
      <c r="BM932" s="140" t="s">
        <v>1285</v>
      </c>
    </row>
    <row r="933" spans="2:65" s="1" customFormat="1" ht="33" customHeight="1">
      <c r="B933" s="128"/>
      <c r="C933" s="129" t="s">
        <v>1286</v>
      </c>
      <c r="D933" s="129" t="s">
        <v>147</v>
      </c>
      <c r="E933" s="130" t="s">
        <v>1287</v>
      </c>
      <c r="F933" s="131" t="s">
        <v>1288</v>
      </c>
      <c r="G933" s="132" t="s">
        <v>199</v>
      </c>
      <c r="H933" s="133">
        <v>4</v>
      </c>
      <c r="I933" s="134"/>
      <c r="J933" s="135">
        <f t="shared" si="20"/>
        <v>0</v>
      </c>
      <c r="K933" s="131" t="s">
        <v>1</v>
      </c>
      <c r="L933" s="32"/>
      <c r="M933" s="136" t="s">
        <v>1</v>
      </c>
      <c r="N933" s="137" t="s">
        <v>45</v>
      </c>
      <c r="P933" s="138">
        <f t="shared" si="21"/>
        <v>0</v>
      </c>
      <c r="Q933" s="138">
        <v>0</v>
      </c>
      <c r="R933" s="138">
        <f t="shared" si="22"/>
        <v>0</v>
      </c>
      <c r="S933" s="138">
        <v>0</v>
      </c>
      <c r="T933" s="139">
        <f t="shared" si="23"/>
        <v>0</v>
      </c>
      <c r="AR933" s="140" t="s">
        <v>254</v>
      </c>
      <c r="AT933" s="140" t="s">
        <v>147</v>
      </c>
      <c r="AU933" s="140" t="s">
        <v>89</v>
      </c>
      <c r="AY933" s="17" t="s">
        <v>145</v>
      </c>
      <c r="BE933" s="141">
        <f t="shared" si="24"/>
        <v>0</v>
      </c>
      <c r="BF933" s="141">
        <f t="shared" si="25"/>
        <v>0</v>
      </c>
      <c r="BG933" s="141">
        <f t="shared" si="26"/>
        <v>0</v>
      </c>
      <c r="BH933" s="141">
        <f t="shared" si="27"/>
        <v>0</v>
      </c>
      <c r="BI933" s="141">
        <f t="shared" si="28"/>
        <v>0</v>
      </c>
      <c r="BJ933" s="17" t="s">
        <v>85</v>
      </c>
      <c r="BK933" s="141">
        <f t="shared" si="29"/>
        <v>0</v>
      </c>
      <c r="BL933" s="17" t="s">
        <v>254</v>
      </c>
      <c r="BM933" s="140" t="s">
        <v>1289</v>
      </c>
    </row>
    <row r="934" spans="2:65" s="1" customFormat="1" ht="21.75" customHeight="1">
      <c r="B934" s="128"/>
      <c r="C934" s="129" t="s">
        <v>1290</v>
      </c>
      <c r="D934" s="129" t="s">
        <v>147</v>
      </c>
      <c r="E934" s="130" t="s">
        <v>1291</v>
      </c>
      <c r="F934" s="131" t="s">
        <v>1292</v>
      </c>
      <c r="G934" s="132" t="s">
        <v>199</v>
      </c>
      <c r="H934" s="133">
        <v>19</v>
      </c>
      <c r="I934" s="134"/>
      <c r="J934" s="135">
        <f t="shared" si="20"/>
        <v>0</v>
      </c>
      <c r="K934" s="131" t="s">
        <v>1</v>
      </c>
      <c r="L934" s="32"/>
      <c r="M934" s="136" t="s">
        <v>1</v>
      </c>
      <c r="N934" s="137" t="s">
        <v>45</v>
      </c>
      <c r="P934" s="138">
        <f t="shared" si="21"/>
        <v>0</v>
      </c>
      <c r="Q934" s="138">
        <v>0</v>
      </c>
      <c r="R934" s="138">
        <f t="shared" si="22"/>
        <v>0</v>
      </c>
      <c r="S934" s="138">
        <v>0</v>
      </c>
      <c r="T934" s="139">
        <f t="shared" si="23"/>
        <v>0</v>
      </c>
      <c r="AR934" s="140" t="s">
        <v>254</v>
      </c>
      <c r="AT934" s="140" t="s">
        <v>147</v>
      </c>
      <c r="AU934" s="140" t="s">
        <v>89</v>
      </c>
      <c r="AY934" s="17" t="s">
        <v>145</v>
      </c>
      <c r="BE934" s="141">
        <f t="shared" si="24"/>
        <v>0</v>
      </c>
      <c r="BF934" s="141">
        <f t="shared" si="25"/>
        <v>0</v>
      </c>
      <c r="BG934" s="141">
        <f t="shared" si="26"/>
        <v>0</v>
      </c>
      <c r="BH934" s="141">
        <f t="shared" si="27"/>
        <v>0</v>
      </c>
      <c r="BI934" s="141">
        <f t="shared" si="28"/>
        <v>0</v>
      </c>
      <c r="BJ934" s="17" t="s">
        <v>85</v>
      </c>
      <c r="BK934" s="141">
        <f t="shared" si="29"/>
        <v>0</v>
      </c>
      <c r="BL934" s="17" t="s">
        <v>254</v>
      </c>
      <c r="BM934" s="140" t="s">
        <v>1293</v>
      </c>
    </row>
    <row r="935" spans="2:65" s="1" customFormat="1" ht="24.2" customHeight="1">
      <c r="B935" s="128"/>
      <c r="C935" s="129" t="s">
        <v>1294</v>
      </c>
      <c r="D935" s="129" t="s">
        <v>147</v>
      </c>
      <c r="E935" s="130" t="s">
        <v>1295</v>
      </c>
      <c r="F935" s="131" t="s">
        <v>1296</v>
      </c>
      <c r="G935" s="132" t="s">
        <v>199</v>
      </c>
      <c r="H935" s="133">
        <v>4</v>
      </c>
      <c r="I935" s="134"/>
      <c r="J935" s="135">
        <f t="shared" si="20"/>
        <v>0</v>
      </c>
      <c r="K935" s="131" t="s">
        <v>1</v>
      </c>
      <c r="L935" s="32"/>
      <c r="M935" s="136" t="s">
        <v>1</v>
      </c>
      <c r="N935" s="137" t="s">
        <v>45</v>
      </c>
      <c r="P935" s="138">
        <f t="shared" si="21"/>
        <v>0</v>
      </c>
      <c r="Q935" s="138">
        <v>0</v>
      </c>
      <c r="R935" s="138">
        <f t="shared" si="22"/>
        <v>0</v>
      </c>
      <c r="S935" s="138">
        <v>0</v>
      </c>
      <c r="T935" s="139">
        <f t="shared" si="23"/>
        <v>0</v>
      </c>
      <c r="AR935" s="140" t="s">
        <v>254</v>
      </c>
      <c r="AT935" s="140" t="s">
        <v>147</v>
      </c>
      <c r="AU935" s="140" t="s">
        <v>89</v>
      </c>
      <c r="AY935" s="17" t="s">
        <v>145</v>
      </c>
      <c r="BE935" s="141">
        <f t="shared" si="24"/>
        <v>0</v>
      </c>
      <c r="BF935" s="141">
        <f t="shared" si="25"/>
        <v>0</v>
      </c>
      <c r="BG935" s="141">
        <f t="shared" si="26"/>
        <v>0</v>
      </c>
      <c r="BH935" s="141">
        <f t="shared" si="27"/>
        <v>0</v>
      </c>
      <c r="BI935" s="141">
        <f t="shared" si="28"/>
        <v>0</v>
      </c>
      <c r="BJ935" s="17" t="s">
        <v>85</v>
      </c>
      <c r="BK935" s="141">
        <f t="shared" si="29"/>
        <v>0</v>
      </c>
      <c r="BL935" s="17" t="s">
        <v>254</v>
      </c>
      <c r="BM935" s="140" t="s">
        <v>1297</v>
      </c>
    </row>
    <row r="936" spans="2:65" s="1" customFormat="1" ht="24.2" customHeight="1">
      <c r="B936" s="128"/>
      <c r="C936" s="129" t="s">
        <v>1298</v>
      </c>
      <c r="D936" s="129" t="s">
        <v>147</v>
      </c>
      <c r="E936" s="130" t="s">
        <v>1299</v>
      </c>
      <c r="F936" s="131" t="s">
        <v>1300</v>
      </c>
      <c r="G936" s="132" t="s">
        <v>271</v>
      </c>
      <c r="H936" s="133">
        <v>1</v>
      </c>
      <c r="I936" s="134"/>
      <c r="J936" s="135">
        <f t="shared" si="20"/>
        <v>0</v>
      </c>
      <c r="K936" s="131" t="s">
        <v>1</v>
      </c>
      <c r="L936" s="32"/>
      <c r="M936" s="136" t="s">
        <v>1</v>
      </c>
      <c r="N936" s="137" t="s">
        <v>45</v>
      </c>
      <c r="P936" s="138">
        <f t="shared" si="21"/>
        <v>0</v>
      </c>
      <c r="Q936" s="138">
        <v>0</v>
      </c>
      <c r="R936" s="138">
        <f t="shared" si="22"/>
        <v>0</v>
      </c>
      <c r="S936" s="138">
        <v>0</v>
      </c>
      <c r="T936" s="139">
        <f t="shared" si="23"/>
        <v>0</v>
      </c>
      <c r="AR936" s="140" t="s">
        <v>254</v>
      </c>
      <c r="AT936" s="140" t="s">
        <v>147</v>
      </c>
      <c r="AU936" s="140" t="s">
        <v>89</v>
      </c>
      <c r="AY936" s="17" t="s">
        <v>145</v>
      </c>
      <c r="BE936" s="141">
        <f t="shared" si="24"/>
        <v>0</v>
      </c>
      <c r="BF936" s="141">
        <f t="shared" si="25"/>
        <v>0</v>
      </c>
      <c r="BG936" s="141">
        <f t="shared" si="26"/>
        <v>0</v>
      </c>
      <c r="BH936" s="141">
        <f t="shared" si="27"/>
        <v>0</v>
      </c>
      <c r="BI936" s="141">
        <f t="shared" si="28"/>
        <v>0</v>
      </c>
      <c r="BJ936" s="17" t="s">
        <v>85</v>
      </c>
      <c r="BK936" s="141">
        <f t="shared" si="29"/>
        <v>0</v>
      </c>
      <c r="BL936" s="17" t="s">
        <v>254</v>
      </c>
      <c r="BM936" s="140" t="s">
        <v>1301</v>
      </c>
    </row>
    <row r="937" spans="2:65" s="1" customFormat="1" ht="21.75" customHeight="1">
      <c r="B937" s="128"/>
      <c r="C937" s="129" t="s">
        <v>1302</v>
      </c>
      <c r="D937" s="129" t="s">
        <v>147</v>
      </c>
      <c r="E937" s="130" t="s">
        <v>1303</v>
      </c>
      <c r="F937" s="131" t="s">
        <v>1304</v>
      </c>
      <c r="G937" s="132" t="s">
        <v>271</v>
      </c>
      <c r="H937" s="133">
        <v>6</v>
      </c>
      <c r="I937" s="134"/>
      <c r="J937" s="135">
        <f t="shared" si="20"/>
        <v>0</v>
      </c>
      <c r="K937" s="131" t="s">
        <v>1</v>
      </c>
      <c r="L937" s="32"/>
      <c r="M937" s="136" t="s">
        <v>1</v>
      </c>
      <c r="N937" s="137" t="s">
        <v>45</v>
      </c>
      <c r="P937" s="138">
        <f t="shared" si="21"/>
        <v>0</v>
      </c>
      <c r="Q937" s="138">
        <v>0</v>
      </c>
      <c r="R937" s="138">
        <f t="shared" si="22"/>
        <v>0</v>
      </c>
      <c r="S937" s="138">
        <v>0</v>
      </c>
      <c r="T937" s="139">
        <f t="shared" si="23"/>
        <v>0</v>
      </c>
      <c r="AR937" s="140" t="s">
        <v>254</v>
      </c>
      <c r="AT937" s="140" t="s">
        <v>147</v>
      </c>
      <c r="AU937" s="140" t="s">
        <v>89</v>
      </c>
      <c r="AY937" s="17" t="s">
        <v>145</v>
      </c>
      <c r="BE937" s="141">
        <f t="shared" si="24"/>
        <v>0</v>
      </c>
      <c r="BF937" s="141">
        <f t="shared" si="25"/>
        <v>0</v>
      </c>
      <c r="BG937" s="141">
        <f t="shared" si="26"/>
        <v>0</v>
      </c>
      <c r="BH937" s="141">
        <f t="shared" si="27"/>
        <v>0</v>
      </c>
      <c r="BI937" s="141">
        <f t="shared" si="28"/>
        <v>0</v>
      </c>
      <c r="BJ937" s="17" t="s">
        <v>85</v>
      </c>
      <c r="BK937" s="141">
        <f t="shared" si="29"/>
        <v>0</v>
      </c>
      <c r="BL937" s="17" t="s">
        <v>254</v>
      </c>
      <c r="BM937" s="140" t="s">
        <v>1305</v>
      </c>
    </row>
    <row r="938" spans="2:65" s="1" customFormat="1" ht="21.75" customHeight="1">
      <c r="B938" s="128"/>
      <c r="C938" s="129" t="s">
        <v>1306</v>
      </c>
      <c r="D938" s="129" t="s">
        <v>147</v>
      </c>
      <c r="E938" s="130" t="s">
        <v>1307</v>
      </c>
      <c r="F938" s="131" t="s">
        <v>1308</v>
      </c>
      <c r="G938" s="132" t="s">
        <v>150</v>
      </c>
      <c r="H938" s="133">
        <v>22</v>
      </c>
      <c r="I938" s="134"/>
      <c r="J938" s="135">
        <f t="shared" si="20"/>
        <v>0</v>
      </c>
      <c r="K938" s="131" t="s">
        <v>1</v>
      </c>
      <c r="L938" s="32"/>
      <c r="M938" s="136" t="s">
        <v>1</v>
      </c>
      <c r="N938" s="137" t="s">
        <v>45</v>
      </c>
      <c r="P938" s="138">
        <f t="shared" si="21"/>
        <v>0</v>
      </c>
      <c r="Q938" s="138">
        <v>0</v>
      </c>
      <c r="R938" s="138">
        <f t="shared" si="22"/>
        <v>0</v>
      </c>
      <c r="S938" s="138">
        <v>0</v>
      </c>
      <c r="T938" s="139">
        <f t="shared" si="23"/>
        <v>0</v>
      </c>
      <c r="AR938" s="140" t="s">
        <v>254</v>
      </c>
      <c r="AT938" s="140" t="s">
        <v>147</v>
      </c>
      <c r="AU938" s="140" t="s">
        <v>89</v>
      </c>
      <c r="AY938" s="17" t="s">
        <v>145</v>
      </c>
      <c r="BE938" s="141">
        <f t="shared" si="24"/>
        <v>0</v>
      </c>
      <c r="BF938" s="141">
        <f t="shared" si="25"/>
        <v>0</v>
      </c>
      <c r="BG938" s="141">
        <f t="shared" si="26"/>
        <v>0</v>
      </c>
      <c r="BH938" s="141">
        <f t="shared" si="27"/>
        <v>0</v>
      </c>
      <c r="BI938" s="141">
        <f t="shared" si="28"/>
        <v>0</v>
      </c>
      <c r="BJ938" s="17" t="s">
        <v>85</v>
      </c>
      <c r="BK938" s="141">
        <f t="shared" si="29"/>
        <v>0</v>
      </c>
      <c r="BL938" s="17" t="s">
        <v>254</v>
      </c>
      <c r="BM938" s="140" t="s">
        <v>1309</v>
      </c>
    </row>
    <row r="939" spans="2:65" s="1" customFormat="1" ht="24.2" customHeight="1">
      <c r="B939" s="128"/>
      <c r="C939" s="129" t="s">
        <v>1310</v>
      </c>
      <c r="D939" s="129" t="s">
        <v>147</v>
      </c>
      <c r="E939" s="130" t="s">
        <v>1311</v>
      </c>
      <c r="F939" s="131" t="s">
        <v>1312</v>
      </c>
      <c r="G939" s="132" t="s">
        <v>1226</v>
      </c>
      <c r="H939" s="180"/>
      <c r="I939" s="134"/>
      <c r="J939" s="135">
        <f t="shared" si="20"/>
        <v>0</v>
      </c>
      <c r="K939" s="131" t="s">
        <v>1</v>
      </c>
      <c r="L939" s="32"/>
      <c r="M939" s="136" t="s">
        <v>1</v>
      </c>
      <c r="N939" s="137" t="s">
        <v>45</v>
      </c>
      <c r="P939" s="138">
        <f t="shared" si="21"/>
        <v>0</v>
      </c>
      <c r="Q939" s="138">
        <v>0</v>
      </c>
      <c r="R939" s="138">
        <f t="shared" si="22"/>
        <v>0</v>
      </c>
      <c r="S939" s="138">
        <v>0</v>
      </c>
      <c r="T939" s="139">
        <f t="shared" si="23"/>
        <v>0</v>
      </c>
      <c r="AR939" s="140" t="s">
        <v>254</v>
      </c>
      <c r="AT939" s="140" t="s">
        <v>147</v>
      </c>
      <c r="AU939" s="140" t="s">
        <v>89</v>
      </c>
      <c r="AY939" s="17" t="s">
        <v>145</v>
      </c>
      <c r="BE939" s="141">
        <f t="shared" si="24"/>
        <v>0</v>
      </c>
      <c r="BF939" s="141">
        <f t="shared" si="25"/>
        <v>0</v>
      </c>
      <c r="BG939" s="141">
        <f t="shared" si="26"/>
        <v>0</v>
      </c>
      <c r="BH939" s="141">
        <f t="shared" si="27"/>
        <v>0</v>
      </c>
      <c r="BI939" s="141">
        <f t="shared" si="28"/>
        <v>0</v>
      </c>
      <c r="BJ939" s="17" t="s">
        <v>85</v>
      </c>
      <c r="BK939" s="141">
        <f t="shared" si="29"/>
        <v>0</v>
      </c>
      <c r="BL939" s="17" t="s">
        <v>254</v>
      </c>
      <c r="BM939" s="140" t="s">
        <v>1313</v>
      </c>
    </row>
    <row r="940" spans="2:65" s="11" customFormat="1" ht="22.9" customHeight="1">
      <c r="B940" s="116"/>
      <c r="D940" s="117" t="s">
        <v>79</v>
      </c>
      <c r="E940" s="126" t="s">
        <v>1314</v>
      </c>
      <c r="F940" s="126" t="s">
        <v>1315</v>
      </c>
      <c r="I940" s="119"/>
      <c r="J940" s="127">
        <f>BK940</f>
        <v>0</v>
      </c>
      <c r="L940" s="116"/>
      <c r="M940" s="121"/>
      <c r="P940" s="122">
        <f>SUM(P941:P942)</f>
        <v>0</v>
      </c>
      <c r="R940" s="122">
        <f>SUM(R941:R942)</f>
        <v>2.7200000000000002E-3</v>
      </c>
      <c r="T940" s="123">
        <f>SUM(T941:T942)</f>
        <v>0</v>
      </c>
      <c r="AR940" s="117" t="s">
        <v>89</v>
      </c>
      <c r="AT940" s="124" t="s">
        <v>79</v>
      </c>
      <c r="AU940" s="124" t="s">
        <v>85</v>
      </c>
      <c r="AY940" s="117" t="s">
        <v>145</v>
      </c>
      <c r="BK940" s="125">
        <f>SUM(BK941:BK942)</f>
        <v>0</v>
      </c>
    </row>
    <row r="941" spans="2:65" s="1" customFormat="1" ht="24.2" customHeight="1">
      <c r="B941" s="128"/>
      <c r="C941" s="129" t="s">
        <v>1316</v>
      </c>
      <c r="D941" s="129" t="s">
        <v>147</v>
      </c>
      <c r="E941" s="130" t="s">
        <v>1317</v>
      </c>
      <c r="F941" s="131" t="s">
        <v>1318</v>
      </c>
      <c r="G941" s="132" t="s">
        <v>271</v>
      </c>
      <c r="H941" s="133">
        <v>1</v>
      </c>
      <c r="I941" s="134"/>
      <c r="J941" s="135">
        <f>ROUND(I941*H941,2)</f>
        <v>0</v>
      </c>
      <c r="K941" s="131" t="s">
        <v>1</v>
      </c>
      <c r="L941" s="32"/>
      <c r="M941" s="136" t="s">
        <v>1</v>
      </c>
      <c r="N941" s="137" t="s">
        <v>45</v>
      </c>
      <c r="P941" s="138">
        <f>O941*H941</f>
        <v>0</v>
      </c>
      <c r="Q941" s="138">
        <v>2.7200000000000002E-3</v>
      </c>
      <c r="R941" s="138">
        <f>Q941*H941</f>
        <v>2.7200000000000002E-3</v>
      </c>
      <c r="S941" s="138">
        <v>0</v>
      </c>
      <c r="T941" s="139">
        <f>S941*H941</f>
        <v>0</v>
      </c>
      <c r="AR941" s="140" t="s">
        <v>254</v>
      </c>
      <c r="AT941" s="140" t="s">
        <v>147</v>
      </c>
      <c r="AU941" s="140" t="s">
        <v>89</v>
      </c>
      <c r="AY941" s="17" t="s">
        <v>145</v>
      </c>
      <c r="BE941" s="141">
        <f>IF(N941="základní",J941,0)</f>
        <v>0</v>
      </c>
      <c r="BF941" s="141">
        <f>IF(N941="snížená",J941,0)</f>
        <v>0</v>
      </c>
      <c r="BG941" s="141">
        <f>IF(N941="zákl. přenesená",J941,0)</f>
        <v>0</v>
      </c>
      <c r="BH941" s="141">
        <f>IF(N941="sníž. přenesená",J941,0)</f>
        <v>0</v>
      </c>
      <c r="BI941" s="141">
        <f>IF(N941="nulová",J941,0)</f>
        <v>0</v>
      </c>
      <c r="BJ941" s="17" t="s">
        <v>85</v>
      </c>
      <c r="BK941" s="141">
        <f>ROUND(I941*H941,2)</f>
        <v>0</v>
      </c>
      <c r="BL941" s="17" t="s">
        <v>254</v>
      </c>
      <c r="BM941" s="140" t="s">
        <v>1319</v>
      </c>
    </row>
    <row r="942" spans="2:65" s="1" customFormat="1" ht="24.2" customHeight="1">
      <c r="B942" s="128"/>
      <c r="C942" s="129" t="s">
        <v>1320</v>
      </c>
      <c r="D942" s="129" t="s">
        <v>147</v>
      </c>
      <c r="E942" s="130" t="s">
        <v>1321</v>
      </c>
      <c r="F942" s="131" t="s">
        <v>1322</v>
      </c>
      <c r="G942" s="132" t="s">
        <v>1226</v>
      </c>
      <c r="H942" s="180"/>
      <c r="I942" s="134"/>
      <c r="J942" s="135">
        <f>ROUND(I942*H942,2)</f>
        <v>0</v>
      </c>
      <c r="K942" s="131" t="s">
        <v>151</v>
      </c>
      <c r="L942" s="32"/>
      <c r="M942" s="136" t="s">
        <v>1</v>
      </c>
      <c r="N942" s="137" t="s">
        <v>45</v>
      </c>
      <c r="P942" s="138">
        <f>O942*H942</f>
        <v>0</v>
      </c>
      <c r="Q942" s="138">
        <v>0</v>
      </c>
      <c r="R942" s="138">
        <f>Q942*H942</f>
        <v>0</v>
      </c>
      <c r="S942" s="138">
        <v>0</v>
      </c>
      <c r="T942" s="139">
        <f>S942*H942</f>
        <v>0</v>
      </c>
      <c r="AR942" s="140" t="s">
        <v>254</v>
      </c>
      <c r="AT942" s="140" t="s">
        <v>147</v>
      </c>
      <c r="AU942" s="140" t="s">
        <v>89</v>
      </c>
      <c r="AY942" s="17" t="s">
        <v>145</v>
      </c>
      <c r="BE942" s="141">
        <f>IF(N942="základní",J942,0)</f>
        <v>0</v>
      </c>
      <c r="BF942" s="141">
        <f>IF(N942="snížená",J942,0)</f>
        <v>0</v>
      </c>
      <c r="BG942" s="141">
        <f>IF(N942="zákl. přenesená",J942,0)</f>
        <v>0</v>
      </c>
      <c r="BH942" s="141">
        <f>IF(N942="sníž. přenesená",J942,0)</f>
        <v>0</v>
      </c>
      <c r="BI942" s="141">
        <f>IF(N942="nulová",J942,0)</f>
        <v>0</v>
      </c>
      <c r="BJ942" s="17" t="s">
        <v>85</v>
      </c>
      <c r="BK942" s="141">
        <f>ROUND(I942*H942,2)</f>
        <v>0</v>
      </c>
      <c r="BL942" s="17" t="s">
        <v>254</v>
      </c>
      <c r="BM942" s="140" t="s">
        <v>1323</v>
      </c>
    </row>
    <row r="943" spans="2:65" s="11" customFormat="1" ht="22.9" customHeight="1">
      <c r="B943" s="116"/>
      <c r="D943" s="117" t="s">
        <v>79</v>
      </c>
      <c r="E943" s="126" t="s">
        <v>1324</v>
      </c>
      <c r="F943" s="126" t="s">
        <v>1325</v>
      </c>
      <c r="I943" s="119"/>
      <c r="J943" s="127">
        <f>BK943</f>
        <v>0</v>
      </c>
      <c r="L943" s="116"/>
      <c r="M943" s="121"/>
      <c r="P943" s="122">
        <f>SUM(P944:P960)</f>
        <v>0</v>
      </c>
      <c r="R943" s="122">
        <f>SUM(R944:R960)</f>
        <v>9.74E-2</v>
      </c>
      <c r="T943" s="123">
        <f>SUM(T944:T960)</f>
        <v>0</v>
      </c>
      <c r="AR943" s="117" t="s">
        <v>89</v>
      </c>
      <c r="AT943" s="124" t="s">
        <v>79</v>
      </c>
      <c r="AU943" s="124" t="s">
        <v>85</v>
      </c>
      <c r="AY943" s="117" t="s">
        <v>145</v>
      </c>
      <c r="BK943" s="125">
        <f>SUM(BK944:BK960)</f>
        <v>0</v>
      </c>
    </row>
    <row r="944" spans="2:65" s="1" customFormat="1" ht="37.9" customHeight="1">
      <c r="B944" s="128"/>
      <c r="C944" s="129" t="s">
        <v>1326</v>
      </c>
      <c r="D944" s="129" t="s">
        <v>147</v>
      </c>
      <c r="E944" s="130" t="s">
        <v>1327</v>
      </c>
      <c r="F944" s="131" t="s">
        <v>1328</v>
      </c>
      <c r="G944" s="132" t="s">
        <v>150</v>
      </c>
      <c r="H944" s="133">
        <v>1</v>
      </c>
      <c r="I944" s="134"/>
      <c r="J944" s="135">
        <f>ROUND(I944*H944,2)</f>
        <v>0</v>
      </c>
      <c r="K944" s="131" t="s">
        <v>1</v>
      </c>
      <c r="L944" s="32"/>
      <c r="M944" s="136" t="s">
        <v>1</v>
      </c>
      <c r="N944" s="137" t="s">
        <v>45</v>
      </c>
      <c r="P944" s="138">
        <f>O944*H944</f>
        <v>0</v>
      </c>
      <c r="Q944" s="138">
        <v>0</v>
      </c>
      <c r="R944" s="138">
        <f>Q944*H944</f>
        <v>0</v>
      </c>
      <c r="S944" s="138">
        <v>0</v>
      </c>
      <c r="T944" s="139">
        <f>S944*H944</f>
        <v>0</v>
      </c>
      <c r="AR944" s="140" t="s">
        <v>254</v>
      </c>
      <c r="AT944" s="140" t="s">
        <v>147</v>
      </c>
      <c r="AU944" s="140" t="s">
        <v>89</v>
      </c>
      <c r="AY944" s="17" t="s">
        <v>145</v>
      </c>
      <c r="BE944" s="141">
        <f>IF(N944="základní",J944,0)</f>
        <v>0</v>
      </c>
      <c r="BF944" s="141">
        <f>IF(N944="snížená",J944,0)</f>
        <v>0</v>
      </c>
      <c r="BG944" s="141">
        <f>IF(N944="zákl. přenesená",J944,0)</f>
        <v>0</v>
      </c>
      <c r="BH944" s="141">
        <f>IF(N944="sníž. přenesená",J944,0)</f>
        <v>0</v>
      </c>
      <c r="BI944" s="141">
        <f>IF(N944="nulová",J944,0)</f>
        <v>0</v>
      </c>
      <c r="BJ944" s="17" t="s">
        <v>85</v>
      </c>
      <c r="BK944" s="141">
        <f>ROUND(I944*H944,2)</f>
        <v>0</v>
      </c>
      <c r="BL944" s="17" t="s">
        <v>254</v>
      </c>
      <c r="BM944" s="140" t="s">
        <v>1329</v>
      </c>
    </row>
    <row r="945" spans="2:65" s="1" customFormat="1" ht="24.2" customHeight="1">
      <c r="B945" s="128"/>
      <c r="C945" s="129" t="s">
        <v>1330</v>
      </c>
      <c r="D945" s="129" t="s">
        <v>147</v>
      </c>
      <c r="E945" s="130" t="s">
        <v>1331</v>
      </c>
      <c r="F945" s="131" t="s">
        <v>1332</v>
      </c>
      <c r="G945" s="132" t="s">
        <v>150</v>
      </c>
      <c r="H945" s="133">
        <v>1</v>
      </c>
      <c r="I945" s="134"/>
      <c r="J945" s="135">
        <f>ROUND(I945*H945,2)</f>
        <v>0</v>
      </c>
      <c r="K945" s="131" t="s">
        <v>151</v>
      </c>
      <c r="L945" s="32"/>
      <c r="M945" s="136" t="s">
        <v>1</v>
      </c>
      <c r="N945" s="137" t="s">
        <v>45</v>
      </c>
      <c r="P945" s="138">
        <f>O945*H945</f>
        <v>0</v>
      </c>
      <c r="Q945" s="138">
        <v>0</v>
      </c>
      <c r="R945" s="138">
        <f>Q945*H945</f>
        <v>0</v>
      </c>
      <c r="S945" s="138">
        <v>0</v>
      </c>
      <c r="T945" s="139">
        <f>S945*H945</f>
        <v>0</v>
      </c>
      <c r="AR945" s="140" t="s">
        <v>254</v>
      </c>
      <c r="AT945" s="140" t="s">
        <v>147</v>
      </c>
      <c r="AU945" s="140" t="s">
        <v>89</v>
      </c>
      <c r="AY945" s="17" t="s">
        <v>145</v>
      </c>
      <c r="BE945" s="141">
        <f>IF(N945="základní",J945,0)</f>
        <v>0</v>
      </c>
      <c r="BF945" s="141">
        <f>IF(N945="snížená",J945,0)</f>
        <v>0</v>
      </c>
      <c r="BG945" s="141">
        <f>IF(N945="zákl. přenesená",J945,0)</f>
        <v>0</v>
      </c>
      <c r="BH945" s="141">
        <f>IF(N945="sníž. přenesená",J945,0)</f>
        <v>0</v>
      </c>
      <c r="BI945" s="141">
        <f>IF(N945="nulová",J945,0)</f>
        <v>0</v>
      </c>
      <c r="BJ945" s="17" t="s">
        <v>85</v>
      </c>
      <c r="BK945" s="141">
        <f>ROUND(I945*H945,2)</f>
        <v>0</v>
      </c>
      <c r="BL945" s="17" t="s">
        <v>254</v>
      </c>
      <c r="BM945" s="140" t="s">
        <v>1333</v>
      </c>
    </row>
    <row r="946" spans="2:65" s="12" customFormat="1" ht="11.25">
      <c r="B946" s="142"/>
      <c r="D946" s="143" t="s">
        <v>154</v>
      </c>
      <c r="E946" s="144" t="s">
        <v>1</v>
      </c>
      <c r="F946" s="145" t="s">
        <v>1334</v>
      </c>
      <c r="H946" s="144" t="s">
        <v>1</v>
      </c>
      <c r="I946" s="146"/>
      <c r="L946" s="142"/>
      <c r="M946" s="147"/>
      <c r="T946" s="148"/>
      <c r="AT946" s="144" t="s">
        <v>154</v>
      </c>
      <c r="AU946" s="144" t="s">
        <v>89</v>
      </c>
      <c r="AV946" s="12" t="s">
        <v>85</v>
      </c>
      <c r="AW946" s="12" t="s">
        <v>36</v>
      </c>
      <c r="AX946" s="12" t="s">
        <v>80</v>
      </c>
      <c r="AY946" s="144" t="s">
        <v>145</v>
      </c>
    </row>
    <row r="947" spans="2:65" s="13" customFormat="1" ht="11.25">
      <c r="B947" s="149"/>
      <c r="D947" s="143" t="s">
        <v>154</v>
      </c>
      <c r="E947" s="150" t="s">
        <v>1</v>
      </c>
      <c r="F947" s="151" t="s">
        <v>85</v>
      </c>
      <c r="H947" s="152">
        <v>1</v>
      </c>
      <c r="I947" s="153"/>
      <c r="L947" s="149"/>
      <c r="M947" s="154"/>
      <c r="T947" s="155"/>
      <c r="AT947" s="150" t="s">
        <v>154</v>
      </c>
      <c r="AU947" s="150" t="s">
        <v>89</v>
      </c>
      <c r="AV947" s="13" t="s">
        <v>89</v>
      </c>
      <c r="AW947" s="13" t="s">
        <v>36</v>
      </c>
      <c r="AX947" s="13" t="s">
        <v>80</v>
      </c>
      <c r="AY947" s="150" t="s">
        <v>145</v>
      </c>
    </row>
    <row r="948" spans="2:65" s="14" customFormat="1" ht="11.25">
      <c r="B948" s="156"/>
      <c r="D948" s="143" t="s">
        <v>154</v>
      </c>
      <c r="E948" s="157" t="s">
        <v>1</v>
      </c>
      <c r="F948" s="158" t="s">
        <v>157</v>
      </c>
      <c r="H948" s="159">
        <v>1</v>
      </c>
      <c r="I948" s="160"/>
      <c r="L948" s="156"/>
      <c r="M948" s="161"/>
      <c r="T948" s="162"/>
      <c r="AT948" s="157" t="s">
        <v>154</v>
      </c>
      <c r="AU948" s="157" t="s">
        <v>89</v>
      </c>
      <c r="AV948" s="14" t="s">
        <v>152</v>
      </c>
      <c r="AW948" s="14" t="s">
        <v>36</v>
      </c>
      <c r="AX948" s="14" t="s">
        <v>85</v>
      </c>
      <c r="AY948" s="157" t="s">
        <v>145</v>
      </c>
    </row>
    <row r="949" spans="2:65" s="1" customFormat="1" ht="37.9" customHeight="1">
      <c r="B949" s="128"/>
      <c r="C949" s="170" t="s">
        <v>1335</v>
      </c>
      <c r="D949" s="170" t="s">
        <v>325</v>
      </c>
      <c r="E949" s="171" t="s">
        <v>1336</v>
      </c>
      <c r="F949" s="172" t="s">
        <v>1337</v>
      </c>
      <c r="G949" s="173" t="s">
        <v>150</v>
      </c>
      <c r="H949" s="174">
        <v>1</v>
      </c>
      <c r="I949" s="175"/>
      <c r="J949" s="176">
        <f>ROUND(I949*H949,2)</f>
        <v>0</v>
      </c>
      <c r="K949" s="172" t="s">
        <v>151</v>
      </c>
      <c r="L949" s="177"/>
      <c r="M949" s="178" t="s">
        <v>1</v>
      </c>
      <c r="N949" s="179" t="s">
        <v>45</v>
      </c>
      <c r="P949" s="138">
        <f>O949*H949</f>
        <v>0</v>
      </c>
      <c r="Q949" s="138">
        <v>8.4000000000000005E-2</v>
      </c>
      <c r="R949" s="138">
        <f>Q949*H949</f>
        <v>8.4000000000000005E-2</v>
      </c>
      <c r="S949" s="138">
        <v>0</v>
      </c>
      <c r="T949" s="139">
        <f>S949*H949</f>
        <v>0</v>
      </c>
      <c r="AR949" s="140" t="s">
        <v>315</v>
      </c>
      <c r="AT949" s="140" t="s">
        <v>325</v>
      </c>
      <c r="AU949" s="140" t="s">
        <v>89</v>
      </c>
      <c r="AY949" s="17" t="s">
        <v>145</v>
      </c>
      <c r="BE949" s="141">
        <f>IF(N949="základní",J949,0)</f>
        <v>0</v>
      </c>
      <c r="BF949" s="141">
        <f>IF(N949="snížená",J949,0)</f>
        <v>0</v>
      </c>
      <c r="BG949" s="141">
        <f>IF(N949="zákl. přenesená",J949,0)</f>
        <v>0</v>
      </c>
      <c r="BH949" s="141">
        <f>IF(N949="sníž. přenesená",J949,0)</f>
        <v>0</v>
      </c>
      <c r="BI949" s="141">
        <f>IF(N949="nulová",J949,0)</f>
        <v>0</v>
      </c>
      <c r="BJ949" s="17" t="s">
        <v>85</v>
      </c>
      <c r="BK949" s="141">
        <f>ROUND(I949*H949,2)</f>
        <v>0</v>
      </c>
      <c r="BL949" s="17" t="s">
        <v>254</v>
      </c>
      <c r="BM949" s="140" t="s">
        <v>1338</v>
      </c>
    </row>
    <row r="950" spans="2:65" s="1" customFormat="1" ht="21.75" customHeight="1">
      <c r="B950" s="128"/>
      <c r="C950" s="129" t="s">
        <v>1339</v>
      </c>
      <c r="D950" s="129" t="s">
        <v>147</v>
      </c>
      <c r="E950" s="130" t="s">
        <v>1340</v>
      </c>
      <c r="F950" s="131" t="s">
        <v>1341</v>
      </c>
      <c r="G950" s="132" t="s">
        <v>150</v>
      </c>
      <c r="H950" s="133">
        <v>1</v>
      </c>
      <c r="I950" s="134"/>
      <c r="J950" s="135">
        <f>ROUND(I950*H950,2)</f>
        <v>0</v>
      </c>
      <c r="K950" s="131" t="s">
        <v>151</v>
      </c>
      <c r="L950" s="32"/>
      <c r="M950" s="136" t="s">
        <v>1</v>
      </c>
      <c r="N950" s="137" t="s">
        <v>45</v>
      </c>
      <c r="P950" s="138">
        <f>O950*H950</f>
        <v>0</v>
      </c>
      <c r="Q950" s="138">
        <v>0</v>
      </c>
      <c r="R950" s="138">
        <f>Q950*H950</f>
        <v>0</v>
      </c>
      <c r="S950" s="138">
        <v>0</v>
      </c>
      <c r="T950" s="139">
        <f>S950*H950</f>
        <v>0</v>
      </c>
      <c r="AR950" s="140" t="s">
        <v>254</v>
      </c>
      <c r="AT950" s="140" t="s">
        <v>147</v>
      </c>
      <c r="AU950" s="140" t="s">
        <v>89</v>
      </c>
      <c r="AY950" s="17" t="s">
        <v>145</v>
      </c>
      <c r="BE950" s="141">
        <f>IF(N950="základní",J950,0)</f>
        <v>0</v>
      </c>
      <c r="BF950" s="141">
        <f>IF(N950="snížená",J950,0)</f>
        <v>0</v>
      </c>
      <c r="BG950" s="141">
        <f>IF(N950="zákl. přenesená",J950,0)</f>
        <v>0</v>
      </c>
      <c r="BH950" s="141">
        <f>IF(N950="sníž. přenesená",J950,0)</f>
        <v>0</v>
      </c>
      <c r="BI950" s="141">
        <f>IF(N950="nulová",J950,0)</f>
        <v>0</v>
      </c>
      <c r="BJ950" s="17" t="s">
        <v>85</v>
      </c>
      <c r="BK950" s="141">
        <f>ROUND(I950*H950,2)</f>
        <v>0</v>
      </c>
      <c r="BL950" s="17" t="s">
        <v>254</v>
      </c>
      <c r="BM950" s="140" t="s">
        <v>1342</v>
      </c>
    </row>
    <row r="951" spans="2:65" s="1" customFormat="1" ht="24.2" customHeight="1">
      <c r="B951" s="128"/>
      <c r="C951" s="129" t="s">
        <v>1343</v>
      </c>
      <c r="D951" s="129" t="s">
        <v>147</v>
      </c>
      <c r="E951" s="130" t="s">
        <v>1344</v>
      </c>
      <c r="F951" s="131" t="s">
        <v>1345</v>
      </c>
      <c r="G951" s="132" t="s">
        <v>199</v>
      </c>
      <c r="H951" s="133">
        <v>6.3</v>
      </c>
      <c r="I951" s="134"/>
      <c r="J951" s="135">
        <f>ROUND(I951*H951,2)</f>
        <v>0</v>
      </c>
      <c r="K951" s="131" t="s">
        <v>151</v>
      </c>
      <c r="L951" s="32"/>
      <c r="M951" s="136" t="s">
        <v>1</v>
      </c>
      <c r="N951" s="137" t="s">
        <v>45</v>
      </c>
      <c r="P951" s="138">
        <f>O951*H951</f>
        <v>0</v>
      </c>
      <c r="Q951" s="138">
        <v>0</v>
      </c>
      <c r="R951" s="138">
        <f>Q951*H951</f>
        <v>0</v>
      </c>
      <c r="S951" s="138">
        <v>0</v>
      </c>
      <c r="T951" s="139">
        <f>S951*H951</f>
        <v>0</v>
      </c>
      <c r="AR951" s="140" t="s">
        <v>254</v>
      </c>
      <c r="AT951" s="140" t="s">
        <v>147</v>
      </c>
      <c r="AU951" s="140" t="s">
        <v>89</v>
      </c>
      <c r="AY951" s="17" t="s">
        <v>145</v>
      </c>
      <c r="BE951" s="141">
        <f>IF(N951="základní",J951,0)</f>
        <v>0</v>
      </c>
      <c r="BF951" s="141">
        <f>IF(N951="snížená",J951,0)</f>
        <v>0</v>
      </c>
      <c r="BG951" s="141">
        <f>IF(N951="zákl. přenesená",J951,0)</f>
        <v>0</v>
      </c>
      <c r="BH951" s="141">
        <f>IF(N951="sníž. přenesená",J951,0)</f>
        <v>0</v>
      </c>
      <c r="BI951" s="141">
        <f>IF(N951="nulová",J951,0)</f>
        <v>0</v>
      </c>
      <c r="BJ951" s="17" t="s">
        <v>85</v>
      </c>
      <c r="BK951" s="141">
        <f>ROUND(I951*H951,2)</f>
        <v>0</v>
      </c>
      <c r="BL951" s="17" t="s">
        <v>254</v>
      </c>
      <c r="BM951" s="140" t="s">
        <v>1346</v>
      </c>
    </row>
    <row r="952" spans="2:65" s="12" customFormat="1" ht="11.25">
      <c r="B952" s="142"/>
      <c r="D952" s="143" t="s">
        <v>154</v>
      </c>
      <c r="E952" s="144" t="s">
        <v>1</v>
      </c>
      <c r="F952" s="145" t="s">
        <v>730</v>
      </c>
      <c r="H952" s="144" t="s">
        <v>1</v>
      </c>
      <c r="I952" s="146"/>
      <c r="L952" s="142"/>
      <c r="M952" s="147"/>
      <c r="T952" s="148"/>
      <c r="AT952" s="144" t="s">
        <v>154</v>
      </c>
      <c r="AU952" s="144" t="s">
        <v>89</v>
      </c>
      <c r="AV952" s="12" t="s">
        <v>85</v>
      </c>
      <c r="AW952" s="12" t="s">
        <v>36</v>
      </c>
      <c r="AX952" s="12" t="s">
        <v>80</v>
      </c>
      <c r="AY952" s="144" t="s">
        <v>145</v>
      </c>
    </row>
    <row r="953" spans="2:65" s="13" customFormat="1" ht="11.25">
      <c r="B953" s="149"/>
      <c r="D953" s="143" t="s">
        <v>154</v>
      </c>
      <c r="E953" s="150" t="s">
        <v>1</v>
      </c>
      <c r="F953" s="151" t="s">
        <v>1347</v>
      </c>
      <c r="H953" s="152">
        <v>2.8</v>
      </c>
      <c r="I953" s="153"/>
      <c r="L953" s="149"/>
      <c r="M953" s="154"/>
      <c r="T953" s="155"/>
      <c r="AT953" s="150" t="s">
        <v>154</v>
      </c>
      <c r="AU953" s="150" t="s">
        <v>89</v>
      </c>
      <c r="AV953" s="13" t="s">
        <v>89</v>
      </c>
      <c r="AW953" s="13" t="s">
        <v>36</v>
      </c>
      <c r="AX953" s="13" t="s">
        <v>80</v>
      </c>
      <c r="AY953" s="150" t="s">
        <v>145</v>
      </c>
    </row>
    <row r="954" spans="2:65" s="12" customFormat="1" ht="11.25">
      <c r="B954" s="142"/>
      <c r="D954" s="143" t="s">
        <v>154</v>
      </c>
      <c r="E954" s="144" t="s">
        <v>1</v>
      </c>
      <c r="F954" s="145" t="s">
        <v>1348</v>
      </c>
      <c r="H954" s="144" t="s">
        <v>1</v>
      </c>
      <c r="I954" s="146"/>
      <c r="L954" s="142"/>
      <c r="M954" s="147"/>
      <c r="T954" s="148"/>
      <c r="AT954" s="144" t="s">
        <v>154</v>
      </c>
      <c r="AU954" s="144" t="s">
        <v>89</v>
      </c>
      <c r="AV954" s="12" t="s">
        <v>85</v>
      </c>
      <c r="AW954" s="12" t="s">
        <v>36</v>
      </c>
      <c r="AX954" s="12" t="s">
        <v>80</v>
      </c>
      <c r="AY954" s="144" t="s">
        <v>145</v>
      </c>
    </row>
    <row r="955" spans="2:65" s="13" customFormat="1" ht="11.25">
      <c r="B955" s="149"/>
      <c r="D955" s="143" t="s">
        <v>154</v>
      </c>
      <c r="E955" s="150" t="s">
        <v>1</v>
      </c>
      <c r="F955" s="151" t="s">
        <v>1349</v>
      </c>
      <c r="H955" s="152">
        <v>3.5</v>
      </c>
      <c r="I955" s="153"/>
      <c r="L955" s="149"/>
      <c r="M955" s="154"/>
      <c r="T955" s="155"/>
      <c r="AT955" s="150" t="s">
        <v>154</v>
      </c>
      <c r="AU955" s="150" t="s">
        <v>89</v>
      </c>
      <c r="AV955" s="13" t="s">
        <v>89</v>
      </c>
      <c r="AW955" s="13" t="s">
        <v>36</v>
      </c>
      <c r="AX955" s="13" t="s">
        <v>80</v>
      </c>
      <c r="AY955" s="150" t="s">
        <v>145</v>
      </c>
    </row>
    <row r="956" spans="2:65" s="14" customFormat="1" ht="11.25">
      <c r="B956" s="156"/>
      <c r="D956" s="143" t="s">
        <v>154</v>
      </c>
      <c r="E956" s="157" t="s">
        <v>1</v>
      </c>
      <c r="F956" s="158" t="s">
        <v>157</v>
      </c>
      <c r="H956" s="159">
        <v>6.3</v>
      </c>
      <c r="I956" s="160"/>
      <c r="L956" s="156"/>
      <c r="M956" s="161"/>
      <c r="T956" s="162"/>
      <c r="AT956" s="157" t="s">
        <v>154</v>
      </c>
      <c r="AU956" s="157" t="s">
        <v>89</v>
      </c>
      <c r="AV956" s="14" t="s">
        <v>152</v>
      </c>
      <c r="AW956" s="14" t="s">
        <v>36</v>
      </c>
      <c r="AX956" s="14" t="s">
        <v>85</v>
      </c>
      <c r="AY956" s="157" t="s">
        <v>145</v>
      </c>
    </row>
    <row r="957" spans="2:65" s="1" customFormat="1" ht="33" customHeight="1">
      <c r="B957" s="128"/>
      <c r="C957" s="170" t="s">
        <v>1350</v>
      </c>
      <c r="D957" s="170" t="s">
        <v>325</v>
      </c>
      <c r="E957" s="171" t="s">
        <v>1351</v>
      </c>
      <c r="F957" s="172" t="s">
        <v>1352</v>
      </c>
      <c r="G957" s="173" t="s">
        <v>150</v>
      </c>
      <c r="H957" s="174">
        <v>1</v>
      </c>
      <c r="I957" s="175"/>
      <c r="J957" s="176">
        <f>ROUND(I957*H957,2)</f>
        <v>0</v>
      </c>
      <c r="K957" s="172" t="s">
        <v>1</v>
      </c>
      <c r="L957" s="177"/>
      <c r="M957" s="178" t="s">
        <v>1</v>
      </c>
      <c r="N957" s="179" t="s">
        <v>45</v>
      </c>
      <c r="P957" s="138">
        <f>O957*H957</f>
        <v>0</v>
      </c>
      <c r="Q957" s="138">
        <v>6.7000000000000002E-3</v>
      </c>
      <c r="R957" s="138">
        <f>Q957*H957</f>
        <v>6.7000000000000002E-3</v>
      </c>
      <c r="S957" s="138">
        <v>0</v>
      </c>
      <c r="T957" s="139">
        <f>S957*H957</f>
        <v>0</v>
      </c>
      <c r="AR957" s="140" t="s">
        <v>315</v>
      </c>
      <c r="AT957" s="140" t="s">
        <v>325</v>
      </c>
      <c r="AU957" s="140" t="s">
        <v>89</v>
      </c>
      <c r="AY957" s="17" t="s">
        <v>145</v>
      </c>
      <c r="BE957" s="141">
        <f>IF(N957="základní",J957,0)</f>
        <v>0</v>
      </c>
      <c r="BF957" s="141">
        <f>IF(N957="snížená",J957,0)</f>
        <v>0</v>
      </c>
      <c r="BG957" s="141">
        <f>IF(N957="zákl. přenesená",J957,0)</f>
        <v>0</v>
      </c>
      <c r="BH957" s="141">
        <f>IF(N957="sníž. přenesená",J957,0)</f>
        <v>0</v>
      </c>
      <c r="BI957" s="141">
        <f>IF(N957="nulová",J957,0)</f>
        <v>0</v>
      </c>
      <c r="BJ957" s="17" t="s">
        <v>85</v>
      </c>
      <c r="BK957" s="141">
        <f>ROUND(I957*H957,2)</f>
        <v>0</v>
      </c>
      <c r="BL957" s="17" t="s">
        <v>254</v>
      </c>
      <c r="BM957" s="140" t="s">
        <v>1353</v>
      </c>
    </row>
    <row r="958" spans="2:65" s="1" customFormat="1" ht="37.9" customHeight="1">
      <c r="B958" s="128"/>
      <c r="C958" s="170" t="s">
        <v>1354</v>
      </c>
      <c r="D958" s="170" t="s">
        <v>325</v>
      </c>
      <c r="E958" s="171" t="s">
        <v>1355</v>
      </c>
      <c r="F958" s="172" t="s">
        <v>1356</v>
      </c>
      <c r="G958" s="173" t="s">
        <v>150</v>
      </c>
      <c r="H958" s="174">
        <v>1</v>
      </c>
      <c r="I958" s="175"/>
      <c r="J958" s="176">
        <f>ROUND(I958*H958,2)</f>
        <v>0</v>
      </c>
      <c r="K958" s="172" t="s">
        <v>1</v>
      </c>
      <c r="L958" s="177"/>
      <c r="M958" s="178" t="s">
        <v>1</v>
      </c>
      <c r="N958" s="179" t="s">
        <v>45</v>
      </c>
      <c r="P958" s="138">
        <f>O958*H958</f>
        <v>0</v>
      </c>
      <c r="Q958" s="138">
        <v>6.7000000000000002E-3</v>
      </c>
      <c r="R958" s="138">
        <f>Q958*H958</f>
        <v>6.7000000000000002E-3</v>
      </c>
      <c r="S958" s="138">
        <v>0</v>
      </c>
      <c r="T958" s="139">
        <f>S958*H958</f>
        <v>0</v>
      </c>
      <c r="AR958" s="140" t="s">
        <v>315</v>
      </c>
      <c r="AT958" s="140" t="s">
        <v>325</v>
      </c>
      <c r="AU958" s="140" t="s">
        <v>89</v>
      </c>
      <c r="AY958" s="17" t="s">
        <v>145</v>
      </c>
      <c r="BE958" s="141">
        <f>IF(N958="základní",J958,0)</f>
        <v>0</v>
      </c>
      <c r="BF958" s="141">
        <f>IF(N958="snížená",J958,0)</f>
        <v>0</v>
      </c>
      <c r="BG958" s="141">
        <f>IF(N958="zákl. přenesená",J958,0)</f>
        <v>0</v>
      </c>
      <c r="BH958" s="141">
        <f>IF(N958="sníž. přenesená",J958,0)</f>
        <v>0</v>
      </c>
      <c r="BI958" s="141">
        <f>IF(N958="nulová",J958,0)</f>
        <v>0</v>
      </c>
      <c r="BJ958" s="17" t="s">
        <v>85</v>
      </c>
      <c r="BK958" s="141">
        <f>ROUND(I958*H958,2)</f>
        <v>0</v>
      </c>
      <c r="BL958" s="17" t="s">
        <v>254</v>
      </c>
      <c r="BM958" s="140" t="s">
        <v>1357</v>
      </c>
    </row>
    <row r="959" spans="2:65" s="1" customFormat="1" ht="24.2" customHeight="1">
      <c r="B959" s="128"/>
      <c r="C959" s="129" t="s">
        <v>1358</v>
      </c>
      <c r="D959" s="129" t="s">
        <v>147</v>
      </c>
      <c r="E959" s="130" t="s">
        <v>1359</v>
      </c>
      <c r="F959" s="131" t="s">
        <v>1360</v>
      </c>
      <c r="G959" s="132" t="s">
        <v>271</v>
      </c>
      <c r="H959" s="133">
        <v>1</v>
      </c>
      <c r="I959" s="134"/>
      <c r="J959" s="135">
        <f>ROUND(I959*H959,2)</f>
        <v>0</v>
      </c>
      <c r="K959" s="131" t="s">
        <v>1</v>
      </c>
      <c r="L959" s="32"/>
      <c r="M959" s="136" t="s">
        <v>1</v>
      </c>
      <c r="N959" s="137" t="s">
        <v>45</v>
      </c>
      <c r="P959" s="138">
        <f>O959*H959</f>
        <v>0</v>
      </c>
      <c r="Q959" s="138">
        <v>0</v>
      </c>
      <c r="R959" s="138">
        <f>Q959*H959</f>
        <v>0</v>
      </c>
      <c r="S959" s="138">
        <v>0</v>
      </c>
      <c r="T959" s="139">
        <f>S959*H959</f>
        <v>0</v>
      </c>
      <c r="AR959" s="140" t="s">
        <v>254</v>
      </c>
      <c r="AT959" s="140" t="s">
        <v>147</v>
      </c>
      <c r="AU959" s="140" t="s">
        <v>89</v>
      </c>
      <c r="AY959" s="17" t="s">
        <v>145</v>
      </c>
      <c r="BE959" s="141">
        <f>IF(N959="základní",J959,0)</f>
        <v>0</v>
      </c>
      <c r="BF959" s="141">
        <f>IF(N959="snížená",J959,0)</f>
        <v>0</v>
      </c>
      <c r="BG959" s="141">
        <f>IF(N959="zákl. přenesená",J959,0)</f>
        <v>0</v>
      </c>
      <c r="BH959" s="141">
        <f>IF(N959="sníž. přenesená",J959,0)</f>
        <v>0</v>
      </c>
      <c r="BI959" s="141">
        <f>IF(N959="nulová",J959,0)</f>
        <v>0</v>
      </c>
      <c r="BJ959" s="17" t="s">
        <v>85</v>
      </c>
      <c r="BK959" s="141">
        <f>ROUND(I959*H959,2)</f>
        <v>0</v>
      </c>
      <c r="BL959" s="17" t="s">
        <v>254</v>
      </c>
      <c r="BM959" s="140" t="s">
        <v>1361</v>
      </c>
    </row>
    <row r="960" spans="2:65" s="1" customFormat="1" ht="24.2" customHeight="1">
      <c r="B960" s="128"/>
      <c r="C960" s="129" t="s">
        <v>1362</v>
      </c>
      <c r="D960" s="129" t="s">
        <v>147</v>
      </c>
      <c r="E960" s="130" t="s">
        <v>1363</v>
      </c>
      <c r="F960" s="131" t="s">
        <v>1364</v>
      </c>
      <c r="G960" s="132" t="s">
        <v>1226</v>
      </c>
      <c r="H960" s="180"/>
      <c r="I960" s="134"/>
      <c r="J960" s="135">
        <f>ROUND(I960*H960,2)</f>
        <v>0</v>
      </c>
      <c r="K960" s="131" t="s">
        <v>151</v>
      </c>
      <c r="L960" s="32"/>
      <c r="M960" s="136" t="s">
        <v>1</v>
      </c>
      <c r="N960" s="137" t="s">
        <v>45</v>
      </c>
      <c r="P960" s="138">
        <f>O960*H960</f>
        <v>0</v>
      </c>
      <c r="Q960" s="138">
        <v>0</v>
      </c>
      <c r="R960" s="138">
        <f>Q960*H960</f>
        <v>0</v>
      </c>
      <c r="S960" s="138">
        <v>0</v>
      </c>
      <c r="T960" s="139">
        <f>S960*H960</f>
        <v>0</v>
      </c>
      <c r="AR960" s="140" t="s">
        <v>254</v>
      </c>
      <c r="AT960" s="140" t="s">
        <v>147</v>
      </c>
      <c r="AU960" s="140" t="s">
        <v>89</v>
      </c>
      <c r="AY960" s="17" t="s">
        <v>145</v>
      </c>
      <c r="BE960" s="141">
        <f>IF(N960="základní",J960,0)</f>
        <v>0</v>
      </c>
      <c r="BF960" s="141">
        <f>IF(N960="snížená",J960,0)</f>
        <v>0</v>
      </c>
      <c r="BG960" s="141">
        <f>IF(N960="zákl. přenesená",J960,0)</f>
        <v>0</v>
      </c>
      <c r="BH960" s="141">
        <f>IF(N960="sníž. přenesená",J960,0)</f>
        <v>0</v>
      </c>
      <c r="BI960" s="141">
        <f>IF(N960="nulová",J960,0)</f>
        <v>0</v>
      </c>
      <c r="BJ960" s="17" t="s">
        <v>85</v>
      </c>
      <c r="BK960" s="141">
        <f>ROUND(I960*H960,2)</f>
        <v>0</v>
      </c>
      <c r="BL960" s="17" t="s">
        <v>254</v>
      </c>
      <c r="BM960" s="140" t="s">
        <v>1365</v>
      </c>
    </row>
    <row r="961" spans="2:65" s="11" customFormat="1" ht="22.9" customHeight="1">
      <c r="B961" s="116"/>
      <c r="D961" s="117" t="s">
        <v>79</v>
      </c>
      <c r="E961" s="126" t="s">
        <v>1366</v>
      </c>
      <c r="F961" s="126" t="s">
        <v>1367</v>
      </c>
      <c r="I961" s="119"/>
      <c r="J961" s="127">
        <f>BK961</f>
        <v>0</v>
      </c>
      <c r="L961" s="116"/>
      <c r="M961" s="121"/>
      <c r="P961" s="122">
        <f>SUM(P962:P991)</f>
        <v>0</v>
      </c>
      <c r="R961" s="122">
        <f>SUM(R962:R991)</f>
        <v>5.2522600000000003E-2</v>
      </c>
      <c r="T961" s="123">
        <f>SUM(T962:T991)</f>
        <v>0</v>
      </c>
      <c r="AR961" s="117" t="s">
        <v>89</v>
      </c>
      <c r="AT961" s="124" t="s">
        <v>79</v>
      </c>
      <c r="AU961" s="124" t="s">
        <v>85</v>
      </c>
      <c r="AY961" s="117" t="s">
        <v>145</v>
      </c>
      <c r="BK961" s="125">
        <f>SUM(BK962:BK991)</f>
        <v>0</v>
      </c>
    </row>
    <row r="962" spans="2:65" s="1" customFormat="1" ht="16.5" customHeight="1">
      <c r="B962" s="128"/>
      <c r="C962" s="129" t="s">
        <v>1368</v>
      </c>
      <c r="D962" s="129" t="s">
        <v>147</v>
      </c>
      <c r="E962" s="130" t="s">
        <v>1369</v>
      </c>
      <c r="F962" s="131" t="s">
        <v>1370</v>
      </c>
      <c r="G962" s="132" t="s">
        <v>183</v>
      </c>
      <c r="H962" s="133">
        <v>1</v>
      </c>
      <c r="I962" s="134"/>
      <c r="J962" s="135">
        <f>ROUND(I962*H962,2)</f>
        <v>0</v>
      </c>
      <c r="K962" s="131" t="s">
        <v>151</v>
      </c>
      <c r="L962" s="32"/>
      <c r="M962" s="136" t="s">
        <v>1</v>
      </c>
      <c r="N962" s="137" t="s">
        <v>45</v>
      </c>
      <c r="P962" s="138">
        <f>O962*H962</f>
        <v>0</v>
      </c>
      <c r="Q962" s="138">
        <v>0</v>
      </c>
      <c r="R962" s="138">
        <f>Q962*H962</f>
        <v>0</v>
      </c>
      <c r="S962" s="138">
        <v>0</v>
      </c>
      <c r="T962" s="139">
        <f>S962*H962</f>
        <v>0</v>
      </c>
      <c r="AR962" s="140" t="s">
        <v>254</v>
      </c>
      <c r="AT962" s="140" t="s">
        <v>147</v>
      </c>
      <c r="AU962" s="140" t="s">
        <v>89</v>
      </c>
      <c r="AY962" s="17" t="s">
        <v>145</v>
      </c>
      <c r="BE962" s="141">
        <f>IF(N962="základní",J962,0)</f>
        <v>0</v>
      </c>
      <c r="BF962" s="141">
        <f>IF(N962="snížená",J962,0)</f>
        <v>0</v>
      </c>
      <c r="BG962" s="141">
        <f>IF(N962="zákl. přenesená",J962,0)</f>
        <v>0</v>
      </c>
      <c r="BH962" s="141">
        <f>IF(N962="sníž. přenesená",J962,0)</f>
        <v>0</v>
      </c>
      <c r="BI962" s="141">
        <f>IF(N962="nulová",J962,0)</f>
        <v>0</v>
      </c>
      <c r="BJ962" s="17" t="s">
        <v>85</v>
      </c>
      <c r="BK962" s="141">
        <f>ROUND(I962*H962,2)</f>
        <v>0</v>
      </c>
      <c r="BL962" s="17" t="s">
        <v>254</v>
      </c>
      <c r="BM962" s="140" t="s">
        <v>1371</v>
      </c>
    </row>
    <row r="963" spans="2:65" s="12" customFormat="1" ht="11.25">
      <c r="B963" s="142"/>
      <c r="D963" s="143" t="s">
        <v>154</v>
      </c>
      <c r="E963" s="144" t="s">
        <v>1</v>
      </c>
      <c r="F963" s="145" t="s">
        <v>1372</v>
      </c>
      <c r="H963" s="144" t="s">
        <v>1</v>
      </c>
      <c r="I963" s="146"/>
      <c r="L963" s="142"/>
      <c r="M963" s="147"/>
      <c r="T963" s="148"/>
      <c r="AT963" s="144" t="s">
        <v>154</v>
      </c>
      <c r="AU963" s="144" t="s">
        <v>89</v>
      </c>
      <c r="AV963" s="12" t="s">
        <v>85</v>
      </c>
      <c r="AW963" s="12" t="s">
        <v>36</v>
      </c>
      <c r="AX963" s="12" t="s">
        <v>80</v>
      </c>
      <c r="AY963" s="144" t="s">
        <v>145</v>
      </c>
    </row>
    <row r="964" spans="2:65" s="13" customFormat="1" ht="11.25">
      <c r="B964" s="149"/>
      <c r="D964" s="143" t="s">
        <v>154</v>
      </c>
      <c r="E964" s="150" t="s">
        <v>1</v>
      </c>
      <c r="F964" s="151" t="s">
        <v>85</v>
      </c>
      <c r="H964" s="152">
        <v>1</v>
      </c>
      <c r="I964" s="153"/>
      <c r="L964" s="149"/>
      <c r="M964" s="154"/>
      <c r="T964" s="155"/>
      <c r="AT964" s="150" t="s">
        <v>154</v>
      </c>
      <c r="AU964" s="150" t="s">
        <v>89</v>
      </c>
      <c r="AV964" s="13" t="s">
        <v>89</v>
      </c>
      <c r="AW964" s="13" t="s">
        <v>36</v>
      </c>
      <c r="AX964" s="13" t="s">
        <v>80</v>
      </c>
      <c r="AY964" s="150" t="s">
        <v>145</v>
      </c>
    </row>
    <row r="965" spans="2:65" s="14" customFormat="1" ht="11.25">
      <c r="B965" s="156"/>
      <c r="D965" s="143" t="s">
        <v>154</v>
      </c>
      <c r="E965" s="157" t="s">
        <v>1</v>
      </c>
      <c r="F965" s="158" t="s">
        <v>157</v>
      </c>
      <c r="H965" s="159">
        <v>1</v>
      </c>
      <c r="I965" s="160"/>
      <c r="L965" s="156"/>
      <c r="M965" s="161"/>
      <c r="T965" s="162"/>
      <c r="AT965" s="157" t="s">
        <v>154</v>
      </c>
      <c r="AU965" s="157" t="s">
        <v>89</v>
      </c>
      <c r="AV965" s="14" t="s">
        <v>152</v>
      </c>
      <c r="AW965" s="14" t="s">
        <v>36</v>
      </c>
      <c r="AX965" s="14" t="s">
        <v>85</v>
      </c>
      <c r="AY965" s="157" t="s">
        <v>145</v>
      </c>
    </row>
    <row r="966" spans="2:65" s="1" customFormat="1" ht="16.5" customHeight="1">
      <c r="B966" s="128"/>
      <c r="C966" s="129" t="s">
        <v>1373</v>
      </c>
      <c r="D966" s="129" t="s">
        <v>147</v>
      </c>
      <c r="E966" s="130" t="s">
        <v>1374</v>
      </c>
      <c r="F966" s="131" t="s">
        <v>1375</v>
      </c>
      <c r="G966" s="132" t="s">
        <v>183</v>
      </c>
      <c r="H966" s="133">
        <v>1</v>
      </c>
      <c r="I966" s="134"/>
      <c r="J966" s="135">
        <f>ROUND(I966*H966,2)</f>
        <v>0</v>
      </c>
      <c r="K966" s="131" t="s">
        <v>151</v>
      </c>
      <c r="L966" s="32"/>
      <c r="M966" s="136" t="s">
        <v>1</v>
      </c>
      <c r="N966" s="137" t="s">
        <v>45</v>
      </c>
      <c r="P966" s="138">
        <f>O966*H966</f>
        <v>0</v>
      </c>
      <c r="Q966" s="138">
        <v>2.9999999999999997E-4</v>
      </c>
      <c r="R966" s="138">
        <f>Q966*H966</f>
        <v>2.9999999999999997E-4</v>
      </c>
      <c r="S966" s="138">
        <v>0</v>
      </c>
      <c r="T966" s="139">
        <f>S966*H966</f>
        <v>0</v>
      </c>
      <c r="AR966" s="140" t="s">
        <v>254</v>
      </c>
      <c r="AT966" s="140" t="s">
        <v>147</v>
      </c>
      <c r="AU966" s="140" t="s">
        <v>89</v>
      </c>
      <c r="AY966" s="17" t="s">
        <v>145</v>
      </c>
      <c r="BE966" s="141">
        <f>IF(N966="základní",J966,0)</f>
        <v>0</v>
      </c>
      <c r="BF966" s="141">
        <f>IF(N966="snížená",J966,0)</f>
        <v>0</v>
      </c>
      <c r="BG966" s="141">
        <f>IF(N966="zákl. přenesená",J966,0)</f>
        <v>0</v>
      </c>
      <c r="BH966" s="141">
        <f>IF(N966="sníž. přenesená",J966,0)</f>
        <v>0</v>
      </c>
      <c r="BI966" s="141">
        <f>IF(N966="nulová",J966,0)</f>
        <v>0</v>
      </c>
      <c r="BJ966" s="17" t="s">
        <v>85</v>
      </c>
      <c r="BK966" s="141">
        <f>ROUND(I966*H966,2)</f>
        <v>0</v>
      </c>
      <c r="BL966" s="17" t="s">
        <v>254</v>
      </c>
      <c r="BM966" s="140" t="s">
        <v>1376</v>
      </c>
    </row>
    <row r="967" spans="2:65" s="1" customFormat="1" ht="24.2" customHeight="1">
      <c r="B967" s="128"/>
      <c r="C967" s="129" t="s">
        <v>1377</v>
      </c>
      <c r="D967" s="129" t="s">
        <v>147</v>
      </c>
      <c r="E967" s="130" t="s">
        <v>1378</v>
      </c>
      <c r="F967" s="131" t="s">
        <v>1379</v>
      </c>
      <c r="G967" s="132" t="s">
        <v>183</v>
      </c>
      <c r="H967" s="133">
        <v>1</v>
      </c>
      <c r="I967" s="134"/>
      <c r="J967" s="135">
        <f>ROUND(I967*H967,2)</f>
        <v>0</v>
      </c>
      <c r="K967" s="131" t="s">
        <v>151</v>
      </c>
      <c r="L967" s="32"/>
      <c r="M967" s="136" t="s">
        <v>1</v>
      </c>
      <c r="N967" s="137" t="s">
        <v>45</v>
      </c>
      <c r="P967" s="138">
        <f>O967*H967</f>
        <v>0</v>
      </c>
      <c r="Q967" s="138">
        <v>0</v>
      </c>
      <c r="R967" s="138">
        <f>Q967*H967</f>
        <v>0</v>
      </c>
      <c r="S967" s="138">
        <v>0</v>
      </c>
      <c r="T967" s="139">
        <f>S967*H967</f>
        <v>0</v>
      </c>
      <c r="AR967" s="140" t="s">
        <v>254</v>
      </c>
      <c r="AT967" s="140" t="s">
        <v>147</v>
      </c>
      <c r="AU967" s="140" t="s">
        <v>89</v>
      </c>
      <c r="AY967" s="17" t="s">
        <v>145</v>
      </c>
      <c r="BE967" s="141">
        <f>IF(N967="základní",J967,0)</f>
        <v>0</v>
      </c>
      <c r="BF967" s="141">
        <f>IF(N967="snížená",J967,0)</f>
        <v>0</v>
      </c>
      <c r="BG967" s="141">
        <f>IF(N967="zákl. přenesená",J967,0)</f>
        <v>0</v>
      </c>
      <c r="BH967" s="141">
        <f>IF(N967="sníž. přenesená",J967,0)</f>
        <v>0</v>
      </c>
      <c r="BI967" s="141">
        <f>IF(N967="nulová",J967,0)</f>
        <v>0</v>
      </c>
      <c r="BJ967" s="17" t="s">
        <v>85</v>
      </c>
      <c r="BK967" s="141">
        <f>ROUND(I967*H967,2)</f>
        <v>0</v>
      </c>
      <c r="BL967" s="17" t="s">
        <v>254</v>
      </c>
      <c r="BM967" s="140" t="s">
        <v>1380</v>
      </c>
    </row>
    <row r="968" spans="2:65" s="1" customFormat="1" ht="24.2" customHeight="1">
      <c r="B968" s="128"/>
      <c r="C968" s="129" t="s">
        <v>1381</v>
      </c>
      <c r="D968" s="129" t="s">
        <v>147</v>
      </c>
      <c r="E968" s="130" t="s">
        <v>1382</v>
      </c>
      <c r="F968" s="131" t="s">
        <v>1383</v>
      </c>
      <c r="G968" s="132" t="s">
        <v>183</v>
      </c>
      <c r="H968" s="133">
        <v>1</v>
      </c>
      <c r="I968" s="134"/>
      <c r="J968" s="135">
        <f>ROUND(I968*H968,2)</f>
        <v>0</v>
      </c>
      <c r="K968" s="131" t="s">
        <v>151</v>
      </c>
      <c r="L968" s="32"/>
      <c r="M968" s="136" t="s">
        <v>1</v>
      </c>
      <c r="N968" s="137" t="s">
        <v>45</v>
      </c>
      <c r="P968" s="138">
        <f>O968*H968</f>
        <v>0</v>
      </c>
      <c r="Q968" s="138">
        <v>1.2E-2</v>
      </c>
      <c r="R968" s="138">
        <f>Q968*H968</f>
        <v>1.2E-2</v>
      </c>
      <c r="S968" s="138">
        <v>0</v>
      </c>
      <c r="T968" s="139">
        <f>S968*H968</f>
        <v>0</v>
      </c>
      <c r="AR968" s="140" t="s">
        <v>254</v>
      </c>
      <c r="AT968" s="140" t="s">
        <v>147</v>
      </c>
      <c r="AU968" s="140" t="s">
        <v>89</v>
      </c>
      <c r="AY968" s="17" t="s">
        <v>145</v>
      </c>
      <c r="BE968" s="141">
        <f>IF(N968="základní",J968,0)</f>
        <v>0</v>
      </c>
      <c r="BF968" s="141">
        <f>IF(N968="snížená",J968,0)</f>
        <v>0</v>
      </c>
      <c r="BG968" s="141">
        <f>IF(N968="zákl. přenesená",J968,0)</f>
        <v>0</v>
      </c>
      <c r="BH968" s="141">
        <f>IF(N968="sníž. přenesená",J968,0)</f>
        <v>0</v>
      </c>
      <c r="BI968" s="141">
        <f>IF(N968="nulová",J968,0)</f>
        <v>0</v>
      </c>
      <c r="BJ968" s="17" t="s">
        <v>85</v>
      </c>
      <c r="BK968" s="141">
        <f>ROUND(I968*H968,2)</f>
        <v>0</v>
      </c>
      <c r="BL968" s="17" t="s">
        <v>254</v>
      </c>
      <c r="BM968" s="140" t="s">
        <v>1384</v>
      </c>
    </row>
    <row r="969" spans="2:65" s="1" customFormat="1" ht="24.2" customHeight="1">
      <c r="B969" s="128"/>
      <c r="C969" s="129" t="s">
        <v>1385</v>
      </c>
      <c r="D969" s="129" t="s">
        <v>147</v>
      </c>
      <c r="E969" s="130" t="s">
        <v>1386</v>
      </c>
      <c r="F969" s="131" t="s">
        <v>1387</v>
      </c>
      <c r="G969" s="132" t="s">
        <v>199</v>
      </c>
      <c r="H969" s="133">
        <v>0.9</v>
      </c>
      <c r="I969" s="134"/>
      <c r="J969" s="135">
        <f>ROUND(I969*H969,2)</f>
        <v>0</v>
      </c>
      <c r="K969" s="131" t="s">
        <v>151</v>
      </c>
      <c r="L969" s="32"/>
      <c r="M969" s="136" t="s">
        <v>1</v>
      </c>
      <c r="N969" s="137" t="s">
        <v>45</v>
      </c>
      <c r="P969" s="138">
        <f>O969*H969</f>
        <v>0</v>
      </c>
      <c r="Q969" s="138">
        <v>3.4000000000000002E-4</v>
      </c>
      <c r="R969" s="138">
        <f>Q969*H969</f>
        <v>3.0600000000000001E-4</v>
      </c>
      <c r="S969" s="138">
        <v>0</v>
      </c>
      <c r="T969" s="139">
        <f>S969*H969</f>
        <v>0</v>
      </c>
      <c r="AR969" s="140" t="s">
        <v>254</v>
      </c>
      <c r="AT969" s="140" t="s">
        <v>147</v>
      </c>
      <c r="AU969" s="140" t="s">
        <v>89</v>
      </c>
      <c r="AY969" s="17" t="s">
        <v>145</v>
      </c>
      <c r="BE969" s="141">
        <f>IF(N969="základní",J969,0)</f>
        <v>0</v>
      </c>
      <c r="BF969" s="141">
        <f>IF(N969="snížená",J969,0)</f>
        <v>0</v>
      </c>
      <c r="BG969" s="141">
        <f>IF(N969="zákl. přenesená",J969,0)</f>
        <v>0</v>
      </c>
      <c r="BH969" s="141">
        <f>IF(N969="sníž. přenesená",J969,0)</f>
        <v>0</v>
      </c>
      <c r="BI969" s="141">
        <f>IF(N969="nulová",J969,0)</f>
        <v>0</v>
      </c>
      <c r="BJ969" s="17" t="s">
        <v>85</v>
      </c>
      <c r="BK969" s="141">
        <f>ROUND(I969*H969,2)</f>
        <v>0</v>
      </c>
      <c r="BL969" s="17" t="s">
        <v>254</v>
      </c>
      <c r="BM969" s="140" t="s">
        <v>1388</v>
      </c>
    </row>
    <row r="970" spans="2:65" s="12" customFormat="1" ht="11.25">
      <c r="B970" s="142"/>
      <c r="D970" s="143" t="s">
        <v>154</v>
      </c>
      <c r="E970" s="144" t="s">
        <v>1</v>
      </c>
      <c r="F970" s="145" t="s">
        <v>1389</v>
      </c>
      <c r="H970" s="144" t="s">
        <v>1</v>
      </c>
      <c r="I970" s="146"/>
      <c r="L970" s="142"/>
      <c r="M970" s="147"/>
      <c r="T970" s="148"/>
      <c r="AT970" s="144" t="s">
        <v>154</v>
      </c>
      <c r="AU970" s="144" t="s">
        <v>89</v>
      </c>
      <c r="AV970" s="12" t="s">
        <v>85</v>
      </c>
      <c r="AW970" s="12" t="s">
        <v>36</v>
      </c>
      <c r="AX970" s="12" t="s">
        <v>80</v>
      </c>
      <c r="AY970" s="144" t="s">
        <v>145</v>
      </c>
    </row>
    <row r="971" spans="2:65" s="13" customFormat="1" ht="11.25">
      <c r="B971" s="149"/>
      <c r="D971" s="143" t="s">
        <v>154</v>
      </c>
      <c r="E971" s="150" t="s">
        <v>1</v>
      </c>
      <c r="F971" s="151" t="s">
        <v>1390</v>
      </c>
      <c r="H971" s="152">
        <v>0.9</v>
      </c>
      <c r="I971" s="153"/>
      <c r="L971" s="149"/>
      <c r="M971" s="154"/>
      <c r="T971" s="155"/>
      <c r="AT971" s="150" t="s">
        <v>154</v>
      </c>
      <c r="AU971" s="150" t="s">
        <v>89</v>
      </c>
      <c r="AV971" s="13" t="s">
        <v>89</v>
      </c>
      <c r="AW971" s="13" t="s">
        <v>36</v>
      </c>
      <c r="AX971" s="13" t="s">
        <v>80</v>
      </c>
      <c r="AY971" s="150" t="s">
        <v>145</v>
      </c>
    </row>
    <row r="972" spans="2:65" s="14" customFormat="1" ht="11.25">
      <c r="B972" s="156"/>
      <c r="D972" s="143" t="s">
        <v>154</v>
      </c>
      <c r="E972" s="157" t="s">
        <v>1</v>
      </c>
      <c r="F972" s="158" t="s">
        <v>157</v>
      </c>
      <c r="H972" s="159">
        <v>0.9</v>
      </c>
      <c r="I972" s="160"/>
      <c r="L972" s="156"/>
      <c r="M972" s="161"/>
      <c r="T972" s="162"/>
      <c r="AT972" s="157" t="s">
        <v>154</v>
      </c>
      <c r="AU972" s="157" t="s">
        <v>89</v>
      </c>
      <c r="AV972" s="14" t="s">
        <v>152</v>
      </c>
      <c r="AW972" s="14" t="s">
        <v>36</v>
      </c>
      <c r="AX972" s="14" t="s">
        <v>85</v>
      </c>
      <c r="AY972" s="157" t="s">
        <v>145</v>
      </c>
    </row>
    <row r="973" spans="2:65" s="1" customFormat="1" ht="16.5" customHeight="1">
      <c r="B973" s="128"/>
      <c r="C973" s="170" t="s">
        <v>1391</v>
      </c>
      <c r="D973" s="170" t="s">
        <v>325</v>
      </c>
      <c r="E973" s="171" t="s">
        <v>1392</v>
      </c>
      <c r="F973" s="172" t="s">
        <v>1393</v>
      </c>
      <c r="G973" s="173" t="s">
        <v>199</v>
      </c>
      <c r="H973" s="174">
        <v>0.99</v>
      </c>
      <c r="I973" s="175"/>
      <c r="J973" s="176">
        <f>ROUND(I973*H973,2)</f>
        <v>0</v>
      </c>
      <c r="K973" s="172" t="s">
        <v>1</v>
      </c>
      <c r="L973" s="177"/>
      <c r="M973" s="178" t="s">
        <v>1</v>
      </c>
      <c r="N973" s="179" t="s">
        <v>45</v>
      </c>
      <c r="P973" s="138">
        <f>O973*H973</f>
        <v>0</v>
      </c>
      <c r="Q973" s="138">
        <v>3.6000000000000002E-4</v>
      </c>
      <c r="R973" s="138">
        <f>Q973*H973</f>
        <v>3.5640000000000004E-4</v>
      </c>
      <c r="S973" s="138">
        <v>0</v>
      </c>
      <c r="T973" s="139">
        <f>S973*H973</f>
        <v>0</v>
      </c>
      <c r="AR973" s="140" t="s">
        <v>315</v>
      </c>
      <c r="AT973" s="140" t="s">
        <v>325</v>
      </c>
      <c r="AU973" s="140" t="s">
        <v>89</v>
      </c>
      <c r="AY973" s="17" t="s">
        <v>145</v>
      </c>
      <c r="BE973" s="141">
        <f>IF(N973="základní",J973,0)</f>
        <v>0</v>
      </c>
      <c r="BF973" s="141">
        <f>IF(N973="snížená",J973,0)</f>
        <v>0</v>
      </c>
      <c r="BG973" s="141">
        <f>IF(N973="zákl. přenesená",J973,0)</f>
        <v>0</v>
      </c>
      <c r="BH973" s="141">
        <f>IF(N973="sníž. přenesená",J973,0)</f>
        <v>0</v>
      </c>
      <c r="BI973" s="141">
        <f>IF(N973="nulová",J973,0)</f>
        <v>0</v>
      </c>
      <c r="BJ973" s="17" t="s">
        <v>85</v>
      </c>
      <c r="BK973" s="141">
        <f>ROUND(I973*H973,2)</f>
        <v>0</v>
      </c>
      <c r="BL973" s="17" t="s">
        <v>254</v>
      </c>
      <c r="BM973" s="140" t="s">
        <v>1394</v>
      </c>
    </row>
    <row r="974" spans="2:65" s="13" customFormat="1" ht="11.25">
      <c r="B974" s="149"/>
      <c r="D974" s="143" t="s">
        <v>154</v>
      </c>
      <c r="F974" s="151" t="s">
        <v>1395</v>
      </c>
      <c r="H974" s="152">
        <v>0.99</v>
      </c>
      <c r="I974" s="153"/>
      <c r="L974" s="149"/>
      <c r="M974" s="154"/>
      <c r="T974" s="155"/>
      <c r="AT974" s="150" t="s">
        <v>154</v>
      </c>
      <c r="AU974" s="150" t="s">
        <v>89</v>
      </c>
      <c r="AV974" s="13" t="s">
        <v>89</v>
      </c>
      <c r="AW974" s="13" t="s">
        <v>3</v>
      </c>
      <c r="AX974" s="13" t="s">
        <v>85</v>
      </c>
      <c r="AY974" s="150" t="s">
        <v>145</v>
      </c>
    </row>
    <row r="975" spans="2:65" s="1" customFormat="1" ht="37.9" customHeight="1">
      <c r="B975" s="128"/>
      <c r="C975" s="129" t="s">
        <v>1396</v>
      </c>
      <c r="D975" s="129" t="s">
        <v>147</v>
      </c>
      <c r="E975" s="130" t="s">
        <v>1397</v>
      </c>
      <c r="F975" s="131" t="s">
        <v>1398</v>
      </c>
      <c r="G975" s="132" t="s">
        <v>183</v>
      </c>
      <c r="H975" s="133">
        <v>1</v>
      </c>
      <c r="I975" s="134"/>
      <c r="J975" s="135">
        <f>ROUND(I975*H975,2)</f>
        <v>0</v>
      </c>
      <c r="K975" s="131" t="s">
        <v>151</v>
      </c>
      <c r="L975" s="32"/>
      <c r="M975" s="136" t="s">
        <v>1</v>
      </c>
      <c r="N975" s="137" t="s">
        <v>45</v>
      </c>
      <c r="P975" s="138">
        <f>O975*H975</f>
        <v>0</v>
      </c>
      <c r="Q975" s="138">
        <v>5.64E-3</v>
      </c>
      <c r="R975" s="138">
        <f>Q975*H975</f>
        <v>5.64E-3</v>
      </c>
      <c r="S975" s="138">
        <v>0</v>
      </c>
      <c r="T975" s="139">
        <f>S975*H975</f>
        <v>0</v>
      </c>
      <c r="AR975" s="140" t="s">
        <v>254</v>
      </c>
      <c r="AT975" s="140" t="s">
        <v>147</v>
      </c>
      <c r="AU975" s="140" t="s">
        <v>89</v>
      </c>
      <c r="AY975" s="17" t="s">
        <v>145</v>
      </c>
      <c r="BE975" s="141">
        <f>IF(N975="základní",J975,0)</f>
        <v>0</v>
      </c>
      <c r="BF975" s="141">
        <f>IF(N975="snížená",J975,0)</f>
        <v>0</v>
      </c>
      <c r="BG975" s="141">
        <f>IF(N975="zákl. přenesená",J975,0)</f>
        <v>0</v>
      </c>
      <c r="BH975" s="141">
        <f>IF(N975="sníž. přenesená",J975,0)</f>
        <v>0</v>
      </c>
      <c r="BI975" s="141">
        <f>IF(N975="nulová",J975,0)</f>
        <v>0</v>
      </c>
      <c r="BJ975" s="17" t="s">
        <v>85</v>
      </c>
      <c r="BK975" s="141">
        <f>ROUND(I975*H975,2)</f>
        <v>0</v>
      </c>
      <c r="BL975" s="17" t="s">
        <v>254</v>
      </c>
      <c r="BM975" s="140" t="s">
        <v>1399</v>
      </c>
    </row>
    <row r="976" spans="2:65" s="1" customFormat="1" ht="24.2" customHeight="1">
      <c r="B976" s="128"/>
      <c r="C976" s="170" t="s">
        <v>1400</v>
      </c>
      <c r="D976" s="170" t="s">
        <v>325</v>
      </c>
      <c r="E976" s="171" t="s">
        <v>1401</v>
      </c>
      <c r="F976" s="172" t="s">
        <v>1402</v>
      </c>
      <c r="G976" s="173" t="s">
        <v>183</v>
      </c>
      <c r="H976" s="174">
        <v>1.2</v>
      </c>
      <c r="I976" s="175"/>
      <c r="J976" s="176">
        <f>ROUND(I976*H976,2)</f>
        <v>0</v>
      </c>
      <c r="K976" s="172" t="s">
        <v>151</v>
      </c>
      <c r="L976" s="177"/>
      <c r="M976" s="178" t="s">
        <v>1</v>
      </c>
      <c r="N976" s="179" t="s">
        <v>45</v>
      </c>
      <c r="P976" s="138">
        <f>O976*H976</f>
        <v>0</v>
      </c>
      <c r="Q976" s="138">
        <v>2.1999999999999999E-2</v>
      </c>
      <c r="R976" s="138">
        <f>Q976*H976</f>
        <v>2.6399999999999996E-2</v>
      </c>
      <c r="S976" s="138">
        <v>0</v>
      </c>
      <c r="T976" s="139">
        <f>S976*H976</f>
        <v>0</v>
      </c>
      <c r="AR976" s="140" t="s">
        <v>315</v>
      </c>
      <c r="AT976" s="140" t="s">
        <v>325</v>
      </c>
      <c r="AU976" s="140" t="s">
        <v>89</v>
      </c>
      <c r="AY976" s="17" t="s">
        <v>145</v>
      </c>
      <c r="BE976" s="141">
        <f>IF(N976="základní",J976,0)</f>
        <v>0</v>
      </c>
      <c r="BF976" s="141">
        <f>IF(N976="snížená",J976,0)</f>
        <v>0</v>
      </c>
      <c r="BG976" s="141">
        <f>IF(N976="zákl. přenesená",J976,0)</f>
        <v>0</v>
      </c>
      <c r="BH976" s="141">
        <f>IF(N976="sníž. přenesená",J976,0)</f>
        <v>0</v>
      </c>
      <c r="BI976" s="141">
        <f>IF(N976="nulová",J976,0)</f>
        <v>0</v>
      </c>
      <c r="BJ976" s="17" t="s">
        <v>85</v>
      </c>
      <c r="BK976" s="141">
        <f>ROUND(I976*H976,2)</f>
        <v>0</v>
      </c>
      <c r="BL976" s="17" t="s">
        <v>254</v>
      </c>
      <c r="BM976" s="140" t="s">
        <v>1403</v>
      </c>
    </row>
    <row r="977" spans="2:65" s="13" customFormat="1" ht="11.25">
      <c r="B977" s="149"/>
      <c r="D977" s="143" t="s">
        <v>154</v>
      </c>
      <c r="F977" s="151" t="s">
        <v>1404</v>
      </c>
      <c r="H977" s="152">
        <v>1.2</v>
      </c>
      <c r="I977" s="153"/>
      <c r="L977" s="149"/>
      <c r="M977" s="154"/>
      <c r="T977" s="155"/>
      <c r="AT977" s="150" t="s">
        <v>154</v>
      </c>
      <c r="AU977" s="150" t="s">
        <v>89</v>
      </c>
      <c r="AV977" s="13" t="s">
        <v>89</v>
      </c>
      <c r="AW977" s="13" t="s">
        <v>3</v>
      </c>
      <c r="AX977" s="13" t="s">
        <v>85</v>
      </c>
      <c r="AY977" s="150" t="s">
        <v>145</v>
      </c>
    </row>
    <row r="978" spans="2:65" s="1" customFormat="1" ht="33" customHeight="1">
      <c r="B978" s="128"/>
      <c r="C978" s="129" t="s">
        <v>1405</v>
      </c>
      <c r="D978" s="129" t="s">
        <v>147</v>
      </c>
      <c r="E978" s="130" t="s">
        <v>1406</v>
      </c>
      <c r="F978" s="131" t="s">
        <v>1407</v>
      </c>
      <c r="G978" s="132" t="s">
        <v>183</v>
      </c>
      <c r="H978" s="133">
        <v>1</v>
      </c>
      <c r="I978" s="134"/>
      <c r="J978" s="135">
        <f>ROUND(I978*H978,2)</f>
        <v>0</v>
      </c>
      <c r="K978" s="131" t="s">
        <v>151</v>
      </c>
      <c r="L978" s="32"/>
      <c r="M978" s="136" t="s">
        <v>1</v>
      </c>
      <c r="N978" s="137" t="s">
        <v>45</v>
      </c>
      <c r="P978" s="138">
        <f>O978*H978</f>
        <v>0</v>
      </c>
      <c r="Q978" s="138">
        <v>0</v>
      </c>
      <c r="R978" s="138">
        <f>Q978*H978</f>
        <v>0</v>
      </c>
      <c r="S978" s="138">
        <v>0</v>
      </c>
      <c r="T978" s="139">
        <f>S978*H978</f>
        <v>0</v>
      </c>
      <c r="AR978" s="140" t="s">
        <v>254</v>
      </c>
      <c r="AT978" s="140" t="s">
        <v>147</v>
      </c>
      <c r="AU978" s="140" t="s">
        <v>89</v>
      </c>
      <c r="AY978" s="17" t="s">
        <v>145</v>
      </c>
      <c r="BE978" s="141">
        <f>IF(N978="základní",J978,0)</f>
        <v>0</v>
      </c>
      <c r="BF978" s="141">
        <f>IF(N978="snížená",J978,0)</f>
        <v>0</v>
      </c>
      <c r="BG978" s="141">
        <f>IF(N978="zákl. přenesená",J978,0)</f>
        <v>0</v>
      </c>
      <c r="BH978" s="141">
        <f>IF(N978="sníž. přenesená",J978,0)</f>
        <v>0</v>
      </c>
      <c r="BI978" s="141">
        <f>IF(N978="nulová",J978,0)</f>
        <v>0</v>
      </c>
      <c r="BJ978" s="17" t="s">
        <v>85</v>
      </c>
      <c r="BK978" s="141">
        <f>ROUND(I978*H978,2)</f>
        <v>0</v>
      </c>
      <c r="BL978" s="17" t="s">
        <v>254</v>
      </c>
      <c r="BM978" s="140" t="s">
        <v>1408</v>
      </c>
    </row>
    <row r="979" spans="2:65" s="1" customFormat="1" ht="33" customHeight="1">
      <c r="B979" s="128"/>
      <c r="C979" s="129" t="s">
        <v>1409</v>
      </c>
      <c r="D979" s="129" t="s">
        <v>147</v>
      </c>
      <c r="E979" s="130" t="s">
        <v>1410</v>
      </c>
      <c r="F979" s="131" t="s">
        <v>1411</v>
      </c>
      <c r="G979" s="132" t="s">
        <v>183</v>
      </c>
      <c r="H979" s="133">
        <v>1</v>
      </c>
      <c r="I979" s="134"/>
      <c r="J979" s="135">
        <f>ROUND(I979*H979,2)</f>
        <v>0</v>
      </c>
      <c r="K979" s="131" t="s">
        <v>151</v>
      </c>
      <c r="L979" s="32"/>
      <c r="M979" s="136" t="s">
        <v>1</v>
      </c>
      <c r="N979" s="137" t="s">
        <v>45</v>
      </c>
      <c r="P979" s="138">
        <f>O979*H979</f>
        <v>0</v>
      </c>
      <c r="Q979" s="138">
        <v>0</v>
      </c>
      <c r="R979" s="138">
        <f>Q979*H979</f>
        <v>0</v>
      </c>
      <c r="S979" s="138">
        <v>0</v>
      </c>
      <c r="T979" s="139">
        <f>S979*H979</f>
        <v>0</v>
      </c>
      <c r="AR979" s="140" t="s">
        <v>254</v>
      </c>
      <c r="AT979" s="140" t="s">
        <v>147</v>
      </c>
      <c r="AU979" s="140" t="s">
        <v>89</v>
      </c>
      <c r="AY979" s="17" t="s">
        <v>145</v>
      </c>
      <c r="BE979" s="141">
        <f>IF(N979="základní",J979,0)</f>
        <v>0</v>
      </c>
      <c r="BF979" s="141">
        <f>IF(N979="snížená",J979,0)</f>
        <v>0</v>
      </c>
      <c r="BG979" s="141">
        <f>IF(N979="zákl. přenesená",J979,0)</f>
        <v>0</v>
      </c>
      <c r="BH979" s="141">
        <f>IF(N979="sníž. přenesená",J979,0)</f>
        <v>0</v>
      </c>
      <c r="BI979" s="141">
        <f>IF(N979="nulová",J979,0)</f>
        <v>0</v>
      </c>
      <c r="BJ979" s="17" t="s">
        <v>85</v>
      </c>
      <c r="BK979" s="141">
        <f>ROUND(I979*H979,2)</f>
        <v>0</v>
      </c>
      <c r="BL979" s="17" t="s">
        <v>254</v>
      </c>
      <c r="BM979" s="140" t="s">
        <v>1412</v>
      </c>
    </row>
    <row r="980" spans="2:65" s="1" customFormat="1" ht="24.2" customHeight="1">
      <c r="B980" s="128"/>
      <c r="C980" s="129" t="s">
        <v>1413</v>
      </c>
      <c r="D980" s="129" t="s">
        <v>147</v>
      </c>
      <c r="E980" s="130" t="s">
        <v>1414</v>
      </c>
      <c r="F980" s="131" t="s">
        <v>1415</v>
      </c>
      <c r="G980" s="132" t="s">
        <v>183</v>
      </c>
      <c r="H980" s="133">
        <v>1</v>
      </c>
      <c r="I980" s="134"/>
      <c r="J980" s="135">
        <f>ROUND(I980*H980,2)</f>
        <v>0</v>
      </c>
      <c r="K980" s="131" t="s">
        <v>151</v>
      </c>
      <c r="L980" s="32"/>
      <c r="M980" s="136" t="s">
        <v>1</v>
      </c>
      <c r="N980" s="137" t="s">
        <v>45</v>
      </c>
      <c r="P980" s="138">
        <f>O980*H980</f>
        <v>0</v>
      </c>
      <c r="Q980" s="138">
        <v>1.5E-3</v>
      </c>
      <c r="R980" s="138">
        <f>Q980*H980</f>
        <v>1.5E-3</v>
      </c>
      <c r="S980" s="138">
        <v>0</v>
      </c>
      <c r="T980" s="139">
        <f>S980*H980</f>
        <v>0</v>
      </c>
      <c r="AR980" s="140" t="s">
        <v>254</v>
      </c>
      <c r="AT980" s="140" t="s">
        <v>147</v>
      </c>
      <c r="AU980" s="140" t="s">
        <v>89</v>
      </c>
      <c r="AY980" s="17" t="s">
        <v>145</v>
      </c>
      <c r="BE980" s="141">
        <f>IF(N980="základní",J980,0)</f>
        <v>0</v>
      </c>
      <c r="BF980" s="141">
        <f>IF(N980="snížená",J980,0)</f>
        <v>0</v>
      </c>
      <c r="BG980" s="141">
        <f>IF(N980="zákl. přenesená",J980,0)</f>
        <v>0</v>
      </c>
      <c r="BH980" s="141">
        <f>IF(N980="sníž. přenesená",J980,0)</f>
        <v>0</v>
      </c>
      <c r="BI980" s="141">
        <f>IF(N980="nulová",J980,0)</f>
        <v>0</v>
      </c>
      <c r="BJ980" s="17" t="s">
        <v>85</v>
      </c>
      <c r="BK980" s="141">
        <f>ROUND(I980*H980,2)</f>
        <v>0</v>
      </c>
      <c r="BL980" s="17" t="s">
        <v>254</v>
      </c>
      <c r="BM980" s="140" t="s">
        <v>1416</v>
      </c>
    </row>
    <row r="981" spans="2:65" s="1" customFormat="1" ht="16.5" customHeight="1">
      <c r="B981" s="128"/>
      <c r="C981" s="129" t="s">
        <v>1417</v>
      </c>
      <c r="D981" s="129" t="s">
        <v>147</v>
      </c>
      <c r="E981" s="130" t="s">
        <v>1418</v>
      </c>
      <c r="F981" s="131" t="s">
        <v>1419</v>
      </c>
      <c r="G981" s="132" t="s">
        <v>199</v>
      </c>
      <c r="H981" s="133">
        <v>6.62</v>
      </c>
      <c r="I981" s="134"/>
      <c r="J981" s="135">
        <f>ROUND(I981*H981,2)</f>
        <v>0</v>
      </c>
      <c r="K981" s="131" t="s">
        <v>151</v>
      </c>
      <c r="L981" s="32"/>
      <c r="M981" s="136" t="s">
        <v>1</v>
      </c>
      <c r="N981" s="137" t="s">
        <v>45</v>
      </c>
      <c r="P981" s="138">
        <f>O981*H981</f>
        <v>0</v>
      </c>
      <c r="Q981" s="138">
        <v>9.0000000000000006E-5</v>
      </c>
      <c r="R981" s="138">
        <f>Q981*H981</f>
        <v>5.9580000000000006E-4</v>
      </c>
      <c r="S981" s="138">
        <v>0</v>
      </c>
      <c r="T981" s="139">
        <f>S981*H981</f>
        <v>0</v>
      </c>
      <c r="AR981" s="140" t="s">
        <v>254</v>
      </c>
      <c r="AT981" s="140" t="s">
        <v>147</v>
      </c>
      <c r="AU981" s="140" t="s">
        <v>89</v>
      </c>
      <c r="AY981" s="17" t="s">
        <v>145</v>
      </c>
      <c r="BE981" s="141">
        <f>IF(N981="základní",J981,0)</f>
        <v>0</v>
      </c>
      <c r="BF981" s="141">
        <f>IF(N981="snížená",J981,0)</f>
        <v>0</v>
      </c>
      <c r="BG981" s="141">
        <f>IF(N981="zákl. přenesená",J981,0)</f>
        <v>0</v>
      </c>
      <c r="BH981" s="141">
        <f>IF(N981="sníž. přenesená",J981,0)</f>
        <v>0</v>
      </c>
      <c r="BI981" s="141">
        <f>IF(N981="nulová",J981,0)</f>
        <v>0</v>
      </c>
      <c r="BJ981" s="17" t="s">
        <v>85</v>
      </c>
      <c r="BK981" s="141">
        <f>ROUND(I981*H981,2)</f>
        <v>0</v>
      </c>
      <c r="BL981" s="17" t="s">
        <v>254</v>
      </c>
      <c r="BM981" s="140" t="s">
        <v>1420</v>
      </c>
    </row>
    <row r="982" spans="2:65" s="13" customFormat="1" ht="11.25">
      <c r="B982" s="149"/>
      <c r="D982" s="143" t="s">
        <v>154</v>
      </c>
      <c r="E982" s="150" t="s">
        <v>1</v>
      </c>
      <c r="F982" s="151" t="s">
        <v>1421</v>
      </c>
      <c r="H982" s="152">
        <v>4.72</v>
      </c>
      <c r="I982" s="153"/>
      <c r="L982" s="149"/>
      <c r="M982" s="154"/>
      <c r="T982" s="155"/>
      <c r="AT982" s="150" t="s">
        <v>154</v>
      </c>
      <c r="AU982" s="150" t="s">
        <v>89</v>
      </c>
      <c r="AV982" s="13" t="s">
        <v>89</v>
      </c>
      <c r="AW982" s="13" t="s">
        <v>36</v>
      </c>
      <c r="AX982" s="13" t="s">
        <v>80</v>
      </c>
      <c r="AY982" s="150" t="s">
        <v>145</v>
      </c>
    </row>
    <row r="983" spans="2:65" s="13" customFormat="1" ht="11.25">
      <c r="B983" s="149"/>
      <c r="D983" s="143" t="s">
        <v>154</v>
      </c>
      <c r="E983" s="150" t="s">
        <v>1</v>
      </c>
      <c r="F983" s="151" t="s">
        <v>1218</v>
      </c>
      <c r="H983" s="152">
        <v>-0.9</v>
      </c>
      <c r="I983" s="153"/>
      <c r="L983" s="149"/>
      <c r="M983" s="154"/>
      <c r="T983" s="155"/>
      <c r="AT983" s="150" t="s">
        <v>154</v>
      </c>
      <c r="AU983" s="150" t="s">
        <v>89</v>
      </c>
      <c r="AV983" s="13" t="s">
        <v>89</v>
      </c>
      <c r="AW983" s="13" t="s">
        <v>36</v>
      </c>
      <c r="AX983" s="13" t="s">
        <v>80</v>
      </c>
      <c r="AY983" s="150" t="s">
        <v>145</v>
      </c>
    </row>
    <row r="984" spans="2:65" s="13" customFormat="1" ht="11.25">
      <c r="B984" s="149"/>
      <c r="D984" s="143" t="s">
        <v>154</v>
      </c>
      <c r="E984" s="150" t="s">
        <v>1</v>
      </c>
      <c r="F984" s="151" t="s">
        <v>1422</v>
      </c>
      <c r="H984" s="152">
        <v>2.8</v>
      </c>
      <c r="I984" s="153"/>
      <c r="L984" s="149"/>
      <c r="M984" s="154"/>
      <c r="T984" s="155"/>
      <c r="AT984" s="150" t="s">
        <v>154</v>
      </c>
      <c r="AU984" s="150" t="s">
        <v>89</v>
      </c>
      <c r="AV984" s="13" t="s">
        <v>89</v>
      </c>
      <c r="AW984" s="13" t="s">
        <v>36</v>
      </c>
      <c r="AX984" s="13" t="s">
        <v>80</v>
      </c>
      <c r="AY984" s="150" t="s">
        <v>145</v>
      </c>
    </row>
    <row r="985" spans="2:65" s="14" customFormat="1" ht="11.25">
      <c r="B985" s="156"/>
      <c r="D985" s="143" t="s">
        <v>154</v>
      </c>
      <c r="E985" s="157" t="s">
        <v>1</v>
      </c>
      <c r="F985" s="158" t="s">
        <v>157</v>
      </c>
      <c r="H985" s="159">
        <v>6.62</v>
      </c>
      <c r="I985" s="160"/>
      <c r="L985" s="156"/>
      <c r="M985" s="161"/>
      <c r="T985" s="162"/>
      <c r="AT985" s="157" t="s">
        <v>154</v>
      </c>
      <c r="AU985" s="157" t="s">
        <v>89</v>
      </c>
      <c r="AV985" s="14" t="s">
        <v>152</v>
      </c>
      <c r="AW985" s="14" t="s">
        <v>36</v>
      </c>
      <c r="AX985" s="14" t="s">
        <v>85</v>
      </c>
      <c r="AY985" s="157" t="s">
        <v>145</v>
      </c>
    </row>
    <row r="986" spans="2:65" s="1" customFormat="1" ht="21.75" customHeight="1">
      <c r="B986" s="128"/>
      <c r="C986" s="129" t="s">
        <v>1423</v>
      </c>
      <c r="D986" s="129" t="s">
        <v>147</v>
      </c>
      <c r="E986" s="130" t="s">
        <v>1424</v>
      </c>
      <c r="F986" s="131" t="s">
        <v>1425</v>
      </c>
      <c r="G986" s="132" t="s">
        <v>199</v>
      </c>
      <c r="H986" s="133">
        <v>7</v>
      </c>
      <c r="I986" s="134"/>
      <c r="J986" s="135">
        <f>ROUND(I986*H986,2)</f>
        <v>0</v>
      </c>
      <c r="K986" s="131" t="s">
        <v>151</v>
      </c>
      <c r="L986" s="32"/>
      <c r="M986" s="136" t="s">
        <v>1</v>
      </c>
      <c r="N986" s="137" t="s">
        <v>45</v>
      </c>
      <c r="P986" s="138">
        <f>O986*H986</f>
        <v>0</v>
      </c>
      <c r="Q986" s="138">
        <v>0</v>
      </c>
      <c r="R986" s="138">
        <f>Q986*H986</f>
        <v>0</v>
      </c>
      <c r="S986" s="138">
        <v>0</v>
      </c>
      <c r="T986" s="139">
        <f>S986*H986</f>
        <v>0</v>
      </c>
      <c r="AR986" s="140" t="s">
        <v>254</v>
      </c>
      <c r="AT986" s="140" t="s">
        <v>147</v>
      </c>
      <c r="AU986" s="140" t="s">
        <v>89</v>
      </c>
      <c r="AY986" s="17" t="s">
        <v>145</v>
      </c>
      <c r="BE986" s="141">
        <f>IF(N986="základní",J986,0)</f>
        <v>0</v>
      </c>
      <c r="BF986" s="141">
        <f>IF(N986="snížená",J986,0)</f>
        <v>0</v>
      </c>
      <c r="BG986" s="141">
        <f>IF(N986="zákl. přenesená",J986,0)</f>
        <v>0</v>
      </c>
      <c r="BH986" s="141">
        <f>IF(N986="sníž. přenesená",J986,0)</f>
        <v>0</v>
      </c>
      <c r="BI986" s="141">
        <f>IF(N986="nulová",J986,0)</f>
        <v>0</v>
      </c>
      <c r="BJ986" s="17" t="s">
        <v>85</v>
      </c>
      <c r="BK986" s="141">
        <f>ROUND(I986*H986,2)</f>
        <v>0</v>
      </c>
      <c r="BL986" s="17" t="s">
        <v>254</v>
      </c>
      <c r="BM986" s="140" t="s">
        <v>1426</v>
      </c>
    </row>
    <row r="987" spans="2:65" s="1" customFormat="1" ht="16.5" customHeight="1">
      <c r="B987" s="128"/>
      <c r="C987" s="129" t="s">
        <v>1427</v>
      </c>
      <c r="D987" s="129" t="s">
        <v>147</v>
      </c>
      <c r="E987" s="130" t="s">
        <v>1428</v>
      </c>
      <c r="F987" s="131" t="s">
        <v>1429</v>
      </c>
      <c r="G987" s="132" t="s">
        <v>199</v>
      </c>
      <c r="H987" s="133">
        <v>3.82</v>
      </c>
      <c r="I987" s="134"/>
      <c r="J987" s="135">
        <f>ROUND(I987*H987,2)</f>
        <v>0</v>
      </c>
      <c r="K987" s="131" t="s">
        <v>151</v>
      </c>
      <c r="L987" s="32"/>
      <c r="M987" s="136" t="s">
        <v>1</v>
      </c>
      <c r="N987" s="137" t="s">
        <v>45</v>
      </c>
      <c r="P987" s="138">
        <f>O987*H987</f>
        <v>0</v>
      </c>
      <c r="Q987" s="138">
        <v>1.42E-3</v>
      </c>
      <c r="R987" s="138">
        <f>Q987*H987</f>
        <v>5.4244000000000002E-3</v>
      </c>
      <c r="S987" s="138">
        <v>0</v>
      </c>
      <c r="T987" s="139">
        <f>S987*H987</f>
        <v>0</v>
      </c>
      <c r="AR987" s="140" t="s">
        <v>254</v>
      </c>
      <c r="AT987" s="140" t="s">
        <v>147</v>
      </c>
      <c r="AU987" s="140" t="s">
        <v>89</v>
      </c>
      <c r="AY987" s="17" t="s">
        <v>145</v>
      </c>
      <c r="BE987" s="141">
        <f>IF(N987="základní",J987,0)</f>
        <v>0</v>
      </c>
      <c r="BF987" s="141">
        <f>IF(N987="snížená",J987,0)</f>
        <v>0</v>
      </c>
      <c r="BG987" s="141">
        <f>IF(N987="zákl. přenesená",J987,0)</f>
        <v>0</v>
      </c>
      <c r="BH987" s="141">
        <f>IF(N987="sníž. přenesená",J987,0)</f>
        <v>0</v>
      </c>
      <c r="BI987" s="141">
        <f>IF(N987="nulová",J987,0)</f>
        <v>0</v>
      </c>
      <c r="BJ987" s="17" t="s">
        <v>85</v>
      </c>
      <c r="BK987" s="141">
        <f>ROUND(I987*H987,2)</f>
        <v>0</v>
      </c>
      <c r="BL987" s="17" t="s">
        <v>254</v>
      </c>
      <c r="BM987" s="140" t="s">
        <v>1430</v>
      </c>
    </row>
    <row r="988" spans="2:65" s="13" customFormat="1" ht="11.25">
      <c r="B988" s="149"/>
      <c r="D988" s="143" t="s">
        <v>154</v>
      </c>
      <c r="E988" s="150" t="s">
        <v>1</v>
      </c>
      <c r="F988" s="151" t="s">
        <v>1421</v>
      </c>
      <c r="H988" s="152">
        <v>4.72</v>
      </c>
      <c r="I988" s="153"/>
      <c r="L988" s="149"/>
      <c r="M988" s="154"/>
      <c r="T988" s="155"/>
      <c r="AT988" s="150" t="s">
        <v>154</v>
      </c>
      <c r="AU988" s="150" t="s">
        <v>89</v>
      </c>
      <c r="AV988" s="13" t="s">
        <v>89</v>
      </c>
      <c r="AW988" s="13" t="s">
        <v>36</v>
      </c>
      <c r="AX988" s="13" t="s">
        <v>80</v>
      </c>
      <c r="AY988" s="150" t="s">
        <v>145</v>
      </c>
    </row>
    <row r="989" spans="2:65" s="13" customFormat="1" ht="11.25">
      <c r="B989" s="149"/>
      <c r="D989" s="143" t="s">
        <v>154</v>
      </c>
      <c r="E989" s="150" t="s">
        <v>1</v>
      </c>
      <c r="F989" s="151" t="s">
        <v>1218</v>
      </c>
      <c r="H989" s="152">
        <v>-0.9</v>
      </c>
      <c r="I989" s="153"/>
      <c r="L989" s="149"/>
      <c r="M989" s="154"/>
      <c r="T989" s="155"/>
      <c r="AT989" s="150" t="s">
        <v>154</v>
      </c>
      <c r="AU989" s="150" t="s">
        <v>89</v>
      </c>
      <c r="AV989" s="13" t="s">
        <v>89</v>
      </c>
      <c r="AW989" s="13" t="s">
        <v>36</v>
      </c>
      <c r="AX989" s="13" t="s">
        <v>80</v>
      </c>
      <c r="AY989" s="150" t="s">
        <v>145</v>
      </c>
    </row>
    <row r="990" spans="2:65" s="14" customFormat="1" ht="11.25">
      <c r="B990" s="156"/>
      <c r="D990" s="143" t="s">
        <v>154</v>
      </c>
      <c r="E990" s="157" t="s">
        <v>1</v>
      </c>
      <c r="F990" s="158" t="s">
        <v>157</v>
      </c>
      <c r="H990" s="159">
        <v>3.82</v>
      </c>
      <c r="I990" s="160"/>
      <c r="L990" s="156"/>
      <c r="M990" s="161"/>
      <c r="T990" s="162"/>
      <c r="AT990" s="157" t="s">
        <v>154</v>
      </c>
      <c r="AU990" s="157" t="s">
        <v>89</v>
      </c>
      <c r="AV990" s="14" t="s">
        <v>152</v>
      </c>
      <c r="AW990" s="14" t="s">
        <v>36</v>
      </c>
      <c r="AX990" s="14" t="s">
        <v>85</v>
      </c>
      <c r="AY990" s="157" t="s">
        <v>145</v>
      </c>
    </row>
    <row r="991" spans="2:65" s="1" customFormat="1" ht="24.2" customHeight="1">
      <c r="B991" s="128"/>
      <c r="C991" s="129" t="s">
        <v>1431</v>
      </c>
      <c r="D991" s="129" t="s">
        <v>147</v>
      </c>
      <c r="E991" s="130" t="s">
        <v>1432</v>
      </c>
      <c r="F991" s="131" t="s">
        <v>1433</v>
      </c>
      <c r="G991" s="132" t="s">
        <v>1226</v>
      </c>
      <c r="H991" s="180"/>
      <c r="I991" s="134"/>
      <c r="J991" s="135">
        <f>ROUND(I991*H991,2)</f>
        <v>0</v>
      </c>
      <c r="K991" s="131" t="s">
        <v>151</v>
      </c>
      <c r="L991" s="32"/>
      <c r="M991" s="136" t="s">
        <v>1</v>
      </c>
      <c r="N991" s="137" t="s">
        <v>45</v>
      </c>
      <c r="P991" s="138">
        <f>O991*H991</f>
        <v>0</v>
      </c>
      <c r="Q991" s="138">
        <v>0</v>
      </c>
      <c r="R991" s="138">
        <f>Q991*H991</f>
        <v>0</v>
      </c>
      <c r="S991" s="138">
        <v>0</v>
      </c>
      <c r="T991" s="139">
        <f>S991*H991</f>
        <v>0</v>
      </c>
      <c r="AR991" s="140" t="s">
        <v>254</v>
      </c>
      <c r="AT991" s="140" t="s">
        <v>147</v>
      </c>
      <c r="AU991" s="140" t="s">
        <v>89</v>
      </c>
      <c r="AY991" s="17" t="s">
        <v>145</v>
      </c>
      <c r="BE991" s="141">
        <f>IF(N991="základní",J991,0)</f>
        <v>0</v>
      </c>
      <c r="BF991" s="141">
        <f>IF(N991="snížená",J991,0)</f>
        <v>0</v>
      </c>
      <c r="BG991" s="141">
        <f>IF(N991="zákl. přenesená",J991,0)</f>
        <v>0</v>
      </c>
      <c r="BH991" s="141">
        <f>IF(N991="sníž. přenesená",J991,0)</f>
        <v>0</v>
      </c>
      <c r="BI991" s="141">
        <f>IF(N991="nulová",J991,0)</f>
        <v>0</v>
      </c>
      <c r="BJ991" s="17" t="s">
        <v>85</v>
      </c>
      <c r="BK991" s="141">
        <f>ROUND(I991*H991,2)</f>
        <v>0</v>
      </c>
      <c r="BL991" s="17" t="s">
        <v>254</v>
      </c>
      <c r="BM991" s="140" t="s">
        <v>1434</v>
      </c>
    </row>
    <row r="992" spans="2:65" s="11" customFormat="1" ht="22.9" customHeight="1">
      <c r="B992" s="116"/>
      <c r="D992" s="117" t="s">
        <v>79</v>
      </c>
      <c r="E992" s="126" t="s">
        <v>1435</v>
      </c>
      <c r="F992" s="126" t="s">
        <v>1436</v>
      </c>
      <c r="I992" s="119"/>
      <c r="J992" s="127">
        <f>BK992</f>
        <v>0</v>
      </c>
      <c r="L992" s="116"/>
      <c r="M992" s="121"/>
      <c r="P992" s="122">
        <f>SUM(P993:P1016)</f>
        <v>0</v>
      </c>
      <c r="R992" s="122">
        <f>SUM(R993:R1016)</f>
        <v>0.20236499999999996</v>
      </c>
      <c r="T992" s="123">
        <f>SUM(T993:T1016)</f>
        <v>0</v>
      </c>
      <c r="AR992" s="117" t="s">
        <v>89</v>
      </c>
      <c r="AT992" s="124" t="s">
        <v>79</v>
      </c>
      <c r="AU992" s="124" t="s">
        <v>85</v>
      </c>
      <c r="AY992" s="117" t="s">
        <v>145</v>
      </c>
      <c r="BK992" s="125">
        <f>SUM(BK993:BK1016)</f>
        <v>0</v>
      </c>
    </row>
    <row r="993" spans="2:65" s="1" customFormat="1" ht="16.5" customHeight="1">
      <c r="B993" s="128"/>
      <c r="C993" s="129" t="s">
        <v>1437</v>
      </c>
      <c r="D993" s="129" t="s">
        <v>147</v>
      </c>
      <c r="E993" s="130" t="s">
        <v>1438</v>
      </c>
      <c r="F993" s="131" t="s">
        <v>1439</v>
      </c>
      <c r="G993" s="132" t="s">
        <v>183</v>
      </c>
      <c r="H993" s="133">
        <v>7.64</v>
      </c>
      <c r="I993" s="134"/>
      <c r="J993" s="135">
        <f>ROUND(I993*H993,2)</f>
        <v>0</v>
      </c>
      <c r="K993" s="131" t="s">
        <v>151</v>
      </c>
      <c r="L993" s="32"/>
      <c r="M993" s="136" t="s">
        <v>1</v>
      </c>
      <c r="N993" s="137" t="s">
        <v>45</v>
      </c>
      <c r="P993" s="138">
        <f>O993*H993</f>
        <v>0</v>
      </c>
      <c r="Q993" s="138">
        <v>2.9999999999999997E-4</v>
      </c>
      <c r="R993" s="138">
        <f>Q993*H993</f>
        <v>2.2919999999999998E-3</v>
      </c>
      <c r="S993" s="138">
        <v>0</v>
      </c>
      <c r="T993" s="139">
        <f>S993*H993</f>
        <v>0</v>
      </c>
      <c r="AR993" s="140" t="s">
        <v>254</v>
      </c>
      <c r="AT993" s="140" t="s">
        <v>147</v>
      </c>
      <c r="AU993" s="140" t="s">
        <v>89</v>
      </c>
      <c r="AY993" s="17" t="s">
        <v>145</v>
      </c>
      <c r="BE993" s="141">
        <f>IF(N993="základní",J993,0)</f>
        <v>0</v>
      </c>
      <c r="BF993" s="141">
        <f>IF(N993="snížená",J993,0)</f>
        <v>0</v>
      </c>
      <c r="BG993" s="141">
        <f>IF(N993="zákl. přenesená",J993,0)</f>
        <v>0</v>
      </c>
      <c r="BH993" s="141">
        <f>IF(N993="sníž. přenesená",J993,0)</f>
        <v>0</v>
      </c>
      <c r="BI993" s="141">
        <f>IF(N993="nulová",J993,0)</f>
        <v>0</v>
      </c>
      <c r="BJ993" s="17" t="s">
        <v>85</v>
      </c>
      <c r="BK993" s="141">
        <f>ROUND(I993*H993,2)</f>
        <v>0</v>
      </c>
      <c r="BL993" s="17" t="s">
        <v>254</v>
      </c>
      <c r="BM993" s="140" t="s">
        <v>1440</v>
      </c>
    </row>
    <row r="994" spans="2:65" s="1" customFormat="1" ht="24.2" customHeight="1">
      <c r="B994" s="128"/>
      <c r="C994" s="129" t="s">
        <v>1441</v>
      </c>
      <c r="D994" s="129" t="s">
        <v>147</v>
      </c>
      <c r="E994" s="130" t="s">
        <v>1442</v>
      </c>
      <c r="F994" s="131" t="s">
        <v>1443</v>
      </c>
      <c r="G994" s="132" t="s">
        <v>183</v>
      </c>
      <c r="H994" s="133">
        <v>7.64</v>
      </c>
      <c r="I994" s="134"/>
      <c r="J994" s="135">
        <f>ROUND(I994*H994,2)</f>
        <v>0</v>
      </c>
      <c r="K994" s="131" t="s">
        <v>151</v>
      </c>
      <c r="L994" s="32"/>
      <c r="M994" s="136" t="s">
        <v>1</v>
      </c>
      <c r="N994" s="137" t="s">
        <v>45</v>
      </c>
      <c r="P994" s="138">
        <f>O994*H994</f>
        <v>0</v>
      </c>
      <c r="Q994" s="138">
        <v>1.5E-3</v>
      </c>
      <c r="R994" s="138">
        <f>Q994*H994</f>
        <v>1.146E-2</v>
      </c>
      <c r="S994" s="138">
        <v>0</v>
      </c>
      <c r="T994" s="139">
        <f>S994*H994</f>
        <v>0</v>
      </c>
      <c r="AR994" s="140" t="s">
        <v>254</v>
      </c>
      <c r="AT994" s="140" t="s">
        <v>147</v>
      </c>
      <c r="AU994" s="140" t="s">
        <v>89</v>
      </c>
      <c r="AY994" s="17" t="s">
        <v>145</v>
      </c>
      <c r="BE994" s="141">
        <f>IF(N994="základní",J994,0)</f>
        <v>0</v>
      </c>
      <c r="BF994" s="141">
        <f>IF(N994="snížená",J994,0)</f>
        <v>0</v>
      </c>
      <c r="BG994" s="141">
        <f>IF(N994="zákl. přenesená",J994,0)</f>
        <v>0</v>
      </c>
      <c r="BH994" s="141">
        <f>IF(N994="sníž. přenesená",J994,0)</f>
        <v>0</v>
      </c>
      <c r="BI994" s="141">
        <f>IF(N994="nulová",J994,0)</f>
        <v>0</v>
      </c>
      <c r="BJ994" s="17" t="s">
        <v>85</v>
      </c>
      <c r="BK994" s="141">
        <f>ROUND(I994*H994,2)</f>
        <v>0</v>
      </c>
      <c r="BL994" s="17" t="s">
        <v>254</v>
      </c>
      <c r="BM994" s="140" t="s">
        <v>1444</v>
      </c>
    </row>
    <row r="995" spans="2:65" s="1" customFormat="1" ht="16.5" customHeight="1">
      <c r="B995" s="128"/>
      <c r="C995" s="129" t="s">
        <v>1445</v>
      </c>
      <c r="D995" s="129" t="s">
        <v>147</v>
      </c>
      <c r="E995" s="130" t="s">
        <v>1446</v>
      </c>
      <c r="F995" s="131" t="s">
        <v>1447</v>
      </c>
      <c r="G995" s="132" t="s">
        <v>150</v>
      </c>
      <c r="H995" s="133">
        <v>12</v>
      </c>
      <c r="I995" s="134"/>
      <c r="J995" s="135">
        <f>ROUND(I995*H995,2)</f>
        <v>0</v>
      </c>
      <c r="K995" s="131" t="s">
        <v>151</v>
      </c>
      <c r="L995" s="32"/>
      <c r="M995" s="136" t="s">
        <v>1</v>
      </c>
      <c r="N995" s="137" t="s">
        <v>45</v>
      </c>
      <c r="P995" s="138">
        <f>O995*H995</f>
        <v>0</v>
      </c>
      <c r="Q995" s="138">
        <v>2.1000000000000001E-4</v>
      </c>
      <c r="R995" s="138">
        <f>Q995*H995</f>
        <v>2.5200000000000001E-3</v>
      </c>
      <c r="S995" s="138">
        <v>0</v>
      </c>
      <c r="T995" s="139">
        <f>S995*H995</f>
        <v>0</v>
      </c>
      <c r="AR995" s="140" t="s">
        <v>254</v>
      </c>
      <c r="AT995" s="140" t="s">
        <v>147</v>
      </c>
      <c r="AU995" s="140" t="s">
        <v>89</v>
      </c>
      <c r="AY995" s="17" t="s">
        <v>145</v>
      </c>
      <c r="BE995" s="141">
        <f>IF(N995="základní",J995,0)</f>
        <v>0</v>
      </c>
      <c r="BF995" s="141">
        <f>IF(N995="snížená",J995,0)</f>
        <v>0</v>
      </c>
      <c r="BG995" s="141">
        <f>IF(N995="zákl. přenesená",J995,0)</f>
        <v>0</v>
      </c>
      <c r="BH995" s="141">
        <f>IF(N995="sníž. přenesená",J995,0)</f>
        <v>0</v>
      </c>
      <c r="BI995" s="141">
        <f>IF(N995="nulová",J995,0)</f>
        <v>0</v>
      </c>
      <c r="BJ995" s="17" t="s">
        <v>85</v>
      </c>
      <c r="BK995" s="141">
        <f>ROUND(I995*H995,2)</f>
        <v>0</v>
      </c>
      <c r="BL995" s="17" t="s">
        <v>254</v>
      </c>
      <c r="BM995" s="140" t="s">
        <v>1448</v>
      </c>
    </row>
    <row r="996" spans="2:65" s="13" customFormat="1" ht="11.25">
      <c r="B996" s="149"/>
      <c r="D996" s="143" t="s">
        <v>154</v>
      </c>
      <c r="E996" s="150" t="s">
        <v>1</v>
      </c>
      <c r="F996" s="151" t="s">
        <v>1449</v>
      </c>
      <c r="H996" s="152">
        <v>12</v>
      </c>
      <c r="I996" s="153"/>
      <c r="L996" s="149"/>
      <c r="M996" s="154"/>
      <c r="T996" s="155"/>
      <c r="AT996" s="150" t="s">
        <v>154</v>
      </c>
      <c r="AU996" s="150" t="s">
        <v>89</v>
      </c>
      <c r="AV996" s="13" t="s">
        <v>89</v>
      </c>
      <c r="AW996" s="13" t="s">
        <v>36</v>
      </c>
      <c r="AX996" s="13" t="s">
        <v>80</v>
      </c>
      <c r="AY996" s="150" t="s">
        <v>145</v>
      </c>
    </row>
    <row r="997" spans="2:65" s="14" customFormat="1" ht="11.25">
      <c r="B997" s="156"/>
      <c r="D997" s="143" t="s">
        <v>154</v>
      </c>
      <c r="E997" s="157" t="s">
        <v>1</v>
      </c>
      <c r="F997" s="158" t="s">
        <v>157</v>
      </c>
      <c r="H997" s="159">
        <v>12</v>
      </c>
      <c r="I997" s="160"/>
      <c r="L997" s="156"/>
      <c r="M997" s="161"/>
      <c r="T997" s="162"/>
      <c r="AT997" s="157" t="s">
        <v>154</v>
      </c>
      <c r="AU997" s="157" t="s">
        <v>89</v>
      </c>
      <c r="AV997" s="14" t="s">
        <v>152</v>
      </c>
      <c r="AW997" s="14" t="s">
        <v>36</v>
      </c>
      <c r="AX997" s="14" t="s">
        <v>85</v>
      </c>
      <c r="AY997" s="157" t="s">
        <v>145</v>
      </c>
    </row>
    <row r="998" spans="2:65" s="1" customFormat="1" ht="33" customHeight="1">
      <c r="B998" s="128"/>
      <c r="C998" s="129" t="s">
        <v>1450</v>
      </c>
      <c r="D998" s="129" t="s">
        <v>147</v>
      </c>
      <c r="E998" s="130" t="s">
        <v>1451</v>
      </c>
      <c r="F998" s="131" t="s">
        <v>1452</v>
      </c>
      <c r="G998" s="132" t="s">
        <v>183</v>
      </c>
      <c r="H998" s="133">
        <v>7.64</v>
      </c>
      <c r="I998" s="134"/>
      <c r="J998" s="135">
        <f>ROUND(I998*H998,2)</f>
        <v>0</v>
      </c>
      <c r="K998" s="131" t="s">
        <v>151</v>
      </c>
      <c r="L998" s="32"/>
      <c r="M998" s="136" t="s">
        <v>1</v>
      </c>
      <c r="N998" s="137" t="s">
        <v>45</v>
      </c>
      <c r="P998" s="138">
        <f>O998*H998</f>
        <v>0</v>
      </c>
      <c r="Q998" s="138">
        <v>5.3800000000000002E-3</v>
      </c>
      <c r="R998" s="138">
        <f>Q998*H998</f>
        <v>4.1103199999999999E-2</v>
      </c>
      <c r="S998" s="138">
        <v>0</v>
      </c>
      <c r="T998" s="139">
        <f>S998*H998</f>
        <v>0</v>
      </c>
      <c r="AR998" s="140" t="s">
        <v>254</v>
      </c>
      <c r="AT998" s="140" t="s">
        <v>147</v>
      </c>
      <c r="AU998" s="140" t="s">
        <v>89</v>
      </c>
      <c r="AY998" s="17" t="s">
        <v>145</v>
      </c>
      <c r="BE998" s="141">
        <f>IF(N998="základní",J998,0)</f>
        <v>0</v>
      </c>
      <c r="BF998" s="141">
        <f>IF(N998="snížená",J998,0)</f>
        <v>0</v>
      </c>
      <c r="BG998" s="141">
        <f>IF(N998="zákl. přenesená",J998,0)</f>
        <v>0</v>
      </c>
      <c r="BH998" s="141">
        <f>IF(N998="sníž. přenesená",J998,0)</f>
        <v>0</v>
      </c>
      <c r="BI998" s="141">
        <f>IF(N998="nulová",J998,0)</f>
        <v>0</v>
      </c>
      <c r="BJ998" s="17" t="s">
        <v>85</v>
      </c>
      <c r="BK998" s="141">
        <f>ROUND(I998*H998,2)</f>
        <v>0</v>
      </c>
      <c r="BL998" s="17" t="s">
        <v>254</v>
      </c>
      <c r="BM998" s="140" t="s">
        <v>1453</v>
      </c>
    </row>
    <row r="999" spans="2:65" s="1" customFormat="1" ht="33" customHeight="1">
      <c r="B999" s="128"/>
      <c r="C999" s="170" t="s">
        <v>1454</v>
      </c>
      <c r="D999" s="170" t="s">
        <v>325</v>
      </c>
      <c r="E999" s="171" t="s">
        <v>1455</v>
      </c>
      <c r="F999" s="172" t="s">
        <v>1456</v>
      </c>
      <c r="G999" s="173" t="s">
        <v>183</v>
      </c>
      <c r="H999" s="174">
        <v>8.7859999999999996</v>
      </c>
      <c r="I999" s="175"/>
      <c r="J999" s="176">
        <f>ROUND(I999*H999,2)</f>
        <v>0</v>
      </c>
      <c r="K999" s="172" t="s">
        <v>151</v>
      </c>
      <c r="L999" s="177"/>
      <c r="M999" s="178" t="s">
        <v>1</v>
      </c>
      <c r="N999" s="179" t="s">
        <v>45</v>
      </c>
      <c r="P999" s="138">
        <f>O999*H999</f>
        <v>0</v>
      </c>
      <c r="Q999" s="138">
        <v>1.6E-2</v>
      </c>
      <c r="R999" s="138">
        <f>Q999*H999</f>
        <v>0.14057600000000001</v>
      </c>
      <c r="S999" s="138">
        <v>0</v>
      </c>
      <c r="T999" s="139">
        <f>S999*H999</f>
        <v>0</v>
      </c>
      <c r="AR999" s="140" t="s">
        <v>315</v>
      </c>
      <c r="AT999" s="140" t="s">
        <v>325</v>
      </c>
      <c r="AU999" s="140" t="s">
        <v>89</v>
      </c>
      <c r="AY999" s="17" t="s">
        <v>145</v>
      </c>
      <c r="BE999" s="141">
        <f>IF(N999="základní",J999,0)</f>
        <v>0</v>
      </c>
      <c r="BF999" s="141">
        <f>IF(N999="snížená",J999,0)</f>
        <v>0</v>
      </c>
      <c r="BG999" s="141">
        <f>IF(N999="zákl. přenesená",J999,0)</f>
        <v>0</v>
      </c>
      <c r="BH999" s="141">
        <f>IF(N999="sníž. přenesená",J999,0)</f>
        <v>0</v>
      </c>
      <c r="BI999" s="141">
        <f>IF(N999="nulová",J999,0)</f>
        <v>0</v>
      </c>
      <c r="BJ999" s="17" t="s">
        <v>85</v>
      </c>
      <c r="BK999" s="141">
        <f>ROUND(I999*H999,2)</f>
        <v>0</v>
      </c>
      <c r="BL999" s="17" t="s">
        <v>254</v>
      </c>
      <c r="BM999" s="140" t="s">
        <v>1457</v>
      </c>
    </row>
    <row r="1000" spans="2:65" s="13" customFormat="1" ht="11.25">
      <c r="B1000" s="149"/>
      <c r="D1000" s="143" t="s">
        <v>154</v>
      </c>
      <c r="F1000" s="151" t="s">
        <v>1458</v>
      </c>
      <c r="H1000" s="152">
        <v>8.7859999999999996</v>
      </c>
      <c r="I1000" s="153"/>
      <c r="L1000" s="149"/>
      <c r="M1000" s="154"/>
      <c r="T1000" s="155"/>
      <c r="AT1000" s="150" t="s">
        <v>154</v>
      </c>
      <c r="AU1000" s="150" t="s">
        <v>89</v>
      </c>
      <c r="AV1000" s="13" t="s">
        <v>89</v>
      </c>
      <c r="AW1000" s="13" t="s">
        <v>3</v>
      </c>
      <c r="AX1000" s="13" t="s">
        <v>85</v>
      </c>
      <c r="AY1000" s="150" t="s">
        <v>145</v>
      </c>
    </row>
    <row r="1001" spans="2:65" s="1" customFormat="1" ht="33" customHeight="1">
      <c r="B1001" s="128"/>
      <c r="C1001" s="129" t="s">
        <v>1459</v>
      </c>
      <c r="D1001" s="129" t="s">
        <v>147</v>
      </c>
      <c r="E1001" s="130" t="s">
        <v>1460</v>
      </c>
      <c r="F1001" s="131" t="s">
        <v>1461</v>
      </c>
      <c r="G1001" s="132" t="s">
        <v>183</v>
      </c>
      <c r="H1001" s="133">
        <v>7.64</v>
      </c>
      <c r="I1001" s="134"/>
      <c r="J1001" s="135">
        <f>ROUND(I1001*H1001,2)</f>
        <v>0</v>
      </c>
      <c r="K1001" s="131" t="s">
        <v>151</v>
      </c>
      <c r="L1001" s="32"/>
      <c r="M1001" s="136" t="s">
        <v>1</v>
      </c>
      <c r="N1001" s="137" t="s">
        <v>45</v>
      </c>
      <c r="P1001" s="138">
        <f>O1001*H1001</f>
        <v>0</v>
      </c>
      <c r="Q1001" s="138">
        <v>0</v>
      </c>
      <c r="R1001" s="138">
        <f>Q1001*H1001</f>
        <v>0</v>
      </c>
      <c r="S1001" s="138">
        <v>0</v>
      </c>
      <c r="T1001" s="139">
        <f>S1001*H1001</f>
        <v>0</v>
      </c>
      <c r="AR1001" s="140" t="s">
        <v>254</v>
      </c>
      <c r="AT1001" s="140" t="s">
        <v>147</v>
      </c>
      <c r="AU1001" s="140" t="s">
        <v>89</v>
      </c>
      <c r="AY1001" s="17" t="s">
        <v>145</v>
      </c>
      <c r="BE1001" s="141">
        <f>IF(N1001="základní",J1001,0)</f>
        <v>0</v>
      </c>
      <c r="BF1001" s="141">
        <f>IF(N1001="snížená",J1001,0)</f>
        <v>0</v>
      </c>
      <c r="BG1001" s="141">
        <f>IF(N1001="zákl. přenesená",J1001,0)</f>
        <v>0</v>
      </c>
      <c r="BH1001" s="141">
        <f>IF(N1001="sníž. přenesená",J1001,0)</f>
        <v>0</v>
      </c>
      <c r="BI1001" s="141">
        <f>IF(N1001="nulová",J1001,0)</f>
        <v>0</v>
      </c>
      <c r="BJ1001" s="17" t="s">
        <v>85</v>
      </c>
      <c r="BK1001" s="141">
        <f>ROUND(I1001*H1001,2)</f>
        <v>0</v>
      </c>
      <c r="BL1001" s="17" t="s">
        <v>254</v>
      </c>
      <c r="BM1001" s="140" t="s">
        <v>1462</v>
      </c>
    </row>
    <row r="1002" spans="2:65" s="1" customFormat="1" ht="33" customHeight="1">
      <c r="B1002" s="128"/>
      <c r="C1002" s="129" t="s">
        <v>1463</v>
      </c>
      <c r="D1002" s="129" t="s">
        <v>147</v>
      </c>
      <c r="E1002" s="130" t="s">
        <v>1464</v>
      </c>
      <c r="F1002" s="131" t="s">
        <v>1465</v>
      </c>
      <c r="G1002" s="132" t="s">
        <v>183</v>
      </c>
      <c r="H1002" s="133">
        <v>7.64</v>
      </c>
      <c r="I1002" s="134"/>
      <c r="J1002" s="135">
        <f>ROUND(I1002*H1002,2)</f>
        <v>0</v>
      </c>
      <c r="K1002" s="131" t="s">
        <v>151</v>
      </c>
      <c r="L1002" s="32"/>
      <c r="M1002" s="136" t="s">
        <v>1</v>
      </c>
      <c r="N1002" s="137" t="s">
        <v>45</v>
      </c>
      <c r="P1002" s="138">
        <f>O1002*H1002</f>
        <v>0</v>
      </c>
      <c r="Q1002" s="138">
        <v>0</v>
      </c>
      <c r="R1002" s="138">
        <f>Q1002*H1002</f>
        <v>0</v>
      </c>
      <c r="S1002" s="138">
        <v>0</v>
      </c>
      <c r="T1002" s="139">
        <f>S1002*H1002</f>
        <v>0</v>
      </c>
      <c r="AR1002" s="140" t="s">
        <v>254</v>
      </c>
      <c r="AT1002" s="140" t="s">
        <v>147</v>
      </c>
      <c r="AU1002" s="140" t="s">
        <v>89</v>
      </c>
      <c r="AY1002" s="17" t="s">
        <v>145</v>
      </c>
      <c r="BE1002" s="141">
        <f>IF(N1002="základní",J1002,0)</f>
        <v>0</v>
      </c>
      <c r="BF1002" s="141">
        <f>IF(N1002="snížená",J1002,0)</f>
        <v>0</v>
      </c>
      <c r="BG1002" s="141">
        <f>IF(N1002="zákl. přenesená",J1002,0)</f>
        <v>0</v>
      </c>
      <c r="BH1002" s="141">
        <f>IF(N1002="sníž. přenesená",J1002,0)</f>
        <v>0</v>
      </c>
      <c r="BI1002" s="141">
        <f>IF(N1002="nulová",J1002,0)</f>
        <v>0</v>
      </c>
      <c r="BJ1002" s="17" t="s">
        <v>85</v>
      </c>
      <c r="BK1002" s="141">
        <f>ROUND(I1002*H1002,2)</f>
        <v>0</v>
      </c>
      <c r="BL1002" s="17" t="s">
        <v>254</v>
      </c>
      <c r="BM1002" s="140" t="s">
        <v>1466</v>
      </c>
    </row>
    <row r="1003" spans="2:65" s="1" customFormat="1" ht="24.2" customHeight="1">
      <c r="B1003" s="128"/>
      <c r="C1003" s="129" t="s">
        <v>1467</v>
      </c>
      <c r="D1003" s="129" t="s">
        <v>147</v>
      </c>
      <c r="E1003" s="130" t="s">
        <v>1468</v>
      </c>
      <c r="F1003" s="131" t="s">
        <v>1469</v>
      </c>
      <c r="G1003" s="132" t="s">
        <v>199</v>
      </c>
      <c r="H1003" s="133">
        <v>4</v>
      </c>
      <c r="I1003" s="134"/>
      <c r="J1003" s="135">
        <f>ROUND(I1003*H1003,2)</f>
        <v>0</v>
      </c>
      <c r="K1003" s="131" t="s">
        <v>151</v>
      </c>
      <c r="L1003" s="32"/>
      <c r="M1003" s="136" t="s">
        <v>1</v>
      </c>
      <c r="N1003" s="137" t="s">
        <v>45</v>
      </c>
      <c r="P1003" s="138">
        <f>O1003*H1003</f>
        <v>0</v>
      </c>
      <c r="Q1003" s="138">
        <v>2.0000000000000001E-4</v>
      </c>
      <c r="R1003" s="138">
        <f>Q1003*H1003</f>
        <v>8.0000000000000004E-4</v>
      </c>
      <c r="S1003" s="138">
        <v>0</v>
      </c>
      <c r="T1003" s="139">
        <f>S1003*H1003</f>
        <v>0</v>
      </c>
      <c r="AR1003" s="140" t="s">
        <v>254</v>
      </c>
      <c r="AT1003" s="140" t="s">
        <v>147</v>
      </c>
      <c r="AU1003" s="140" t="s">
        <v>89</v>
      </c>
      <c r="AY1003" s="17" t="s">
        <v>145</v>
      </c>
      <c r="BE1003" s="141">
        <f>IF(N1003="základní",J1003,0)</f>
        <v>0</v>
      </c>
      <c r="BF1003" s="141">
        <f>IF(N1003="snížená",J1003,0)</f>
        <v>0</v>
      </c>
      <c r="BG1003" s="141">
        <f>IF(N1003="zákl. přenesená",J1003,0)</f>
        <v>0</v>
      </c>
      <c r="BH1003" s="141">
        <f>IF(N1003="sníž. přenesená",J1003,0)</f>
        <v>0</v>
      </c>
      <c r="BI1003" s="141">
        <f>IF(N1003="nulová",J1003,0)</f>
        <v>0</v>
      </c>
      <c r="BJ1003" s="17" t="s">
        <v>85</v>
      </c>
      <c r="BK1003" s="141">
        <f>ROUND(I1003*H1003,2)</f>
        <v>0</v>
      </c>
      <c r="BL1003" s="17" t="s">
        <v>254</v>
      </c>
      <c r="BM1003" s="140" t="s">
        <v>1470</v>
      </c>
    </row>
    <row r="1004" spans="2:65" s="13" customFormat="1" ht="11.25">
      <c r="B1004" s="149"/>
      <c r="D1004" s="143" t="s">
        <v>154</v>
      </c>
      <c r="E1004" s="150" t="s">
        <v>1</v>
      </c>
      <c r="F1004" s="151" t="s">
        <v>1471</v>
      </c>
      <c r="H1004" s="152">
        <v>4</v>
      </c>
      <c r="I1004" s="153"/>
      <c r="L1004" s="149"/>
      <c r="M1004" s="154"/>
      <c r="T1004" s="155"/>
      <c r="AT1004" s="150" t="s">
        <v>154</v>
      </c>
      <c r="AU1004" s="150" t="s">
        <v>89</v>
      </c>
      <c r="AV1004" s="13" t="s">
        <v>89</v>
      </c>
      <c r="AW1004" s="13" t="s">
        <v>36</v>
      </c>
      <c r="AX1004" s="13" t="s">
        <v>80</v>
      </c>
      <c r="AY1004" s="150" t="s">
        <v>145</v>
      </c>
    </row>
    <row r="1005" spans="2:65" s="14" customFormat="1" ht="11.25">
      <c r="B1005" s="156"/>
      <c r="D1005" s="143" t="s">
        <v>154</v>
      </c>
      <c r="E1005" s="157" t="s">
        <v>1</v>
      </c>
      <c r="F1005" s="158" t="s">
        <v>157</v>
      </c>
      <c r="H1005" s="159">
        <v>4</v>
      </c>
      <c r="I1005" s="160"/>
      <c r="L1005" s="156"/>
      <c r="M1005" s="161"/>
      <c r="T1005" s="162"/>
      <c r="AT1005" s="157" t="s">
        <v>154</v>
      </c>
      <c r="AU1005" s="157" t="s">
        <v>89</v>
      </c>
      <c r="AV1005" s="14" t="s">
        <v>152</v>
      </c>
      <c r="AW1005" s="14" t="s">
        <v>36</v>
      </c>
      <c r="AX1005" s="14" t="s">
        <v>85</v>
      </c>
      <c r="AY1005" s="157" t="s">
        <v>145</v>
      </c>
    </row>
    <row r="1006" spans="2:65" s="1" customFormat="1" ht="16.5" customHeight="1">
      <c r="B1006" s="128"/>
      <c r="C1006" s="170" t="s">
        <v>1472</v>
      </c>
      <c r="D1006" s="170" t="s">
        <v>325</v>
      </c>
      <c r="E1006" s="171" t="s">
        <v>1473</v>
      </c>
      <c r="F1006" s="172" t="s">
        <v>1474</v>
      </c>
      <c r="G1006" s="173" t="s">
        <v>199</v>
      </c>
      <c r="H1006" s="174">
        <v>4.4000000000000004</v>
      </c>
      <c r="I1006" s="175"/>
      <c r="J1006" s="176">
        <f>ROUND(I1006*H1006,2)</f>
        <v>0</v>
      </c>
      <c r="K1006" s="172" t="s">
        <v>151</v>
      </c>
      <c r="L1006" s="177"/>
      <c r="M1006" s="178" t="s">
        <v>1</v>
      </c>
      <c r="N1006" s="179" t="s">
        <v>45</v>
      </c>
      <c r="P1006" s="138">
        <f>O1006*H1006</f>
        <v>0</v>
      </c>
      <c r="Q1006" s="138">
        <v>2.9999999999999997E-4</v>
      </c>
      <c r="R1006" s="138">
        <f>Q1006*H1006</f>
        <v>1.32E-3</v>
      </c>
      <c r="S1006" s="138">
        <v>0</v>
      </c>
      <c r="T1006" s="139">
        <f>S1006*H1006</f>
        <v>0</v>
      </c>
      <c r="AR1006" s="140" t="s">
        <v>315</v>
      </c>
      <c r="AT1006" s="140" t="s">
        <v>325</v>
      </c>
      <c r="AU1006" s="140" t="s">
        <v>89</v>
      </c>
      <c r="AY1006" s="17" t="s">
        <v>145</v>
      </c>
      <c r="BE1006" s="141">
        <f>IF(N1006="základní",J1006,0)</f>
        <v>0</v>
      </c>
      <c r="BF1006" s="141">
        <f>IF(N1006="snížená",J1006,0)</f>
        <v>0</v>
      </c>
      <c r="BG1006" s="141">
        <f>IF(N1006="zákl. přenesená",J1006,0)</f>
        <v>0</v>
      </c>
      <c r="BH1006" s="141">
        <f>IF(N1006="sníž. přenesená",J1006,0)</f>
        <v>0</v>
      </c>
      <c r="BI1006" s="141">
        <f>IF(N1006="nulová",J1006,0)</f>
        <v>0</v>
      </c>
      <c r="BJ1006" s="17" t="s">
        <v>85</v>
      </c>
      <c r="BK1006" s="141">
        <f>ROUND(I1006*H1006,2)</f>
        <v>0</v>
      </c>
      <c r="BL1006" s="17" t="s">
        <v>254</v>
      </c>
      <c r="BM1006" s="140" t="s">
        <v>1475</v>
      </c>
    </row>
    <row r="1007" spans="2:65" s="13" customFormat="1" ht="11.25">
      <c r="B1007" s="149"/>
      <c r="D1007" s="143" t="s">
        <v>154</v>
      </c>
      <c r="F1007" s="151" t="s">
        <v>1476</v>
      </c>
      <c r="H1007" s="152">
        <v>4.4000000000000004</v>
      </c>
      <c r="I1007" s="153"/>
      <c r="L1007" s="149"/>
      <c r="M1007" s="154"/>
      <c r="T1007" s="155"/>
      <c r="AT1007" s="150" t="s">
        <v>154</v>
      </c>
      <c r="AU1007" s="150" t="s">
        <v>89</v>
      </c>
      <c r="AV1007" s="13" t="s">
        <v>89</v>
      </c>
      <c r="AW1007" s="13" t="s">
        <v>3</v>
      </c>
      <c r="AX1007" s="13" t="s">
        <v>85</v>
      </c>
      <c r="AY1007" s="150" t="s">
        <v>145</v>
      </c>
    </row>
    <row r="1008" spans="2:65" s="1" customFormat="1" ht="16.5" customHeight="1">
      <c r="B1008" s="128"/>
      <c r="C1008" s="129" t="s">
        <v>1477</v>
      </c>
      <c r="D1008" s="129" t="s">
        <v>147</v>
      </c>
      <c r="E1008" s="130" t="s">
        <v>1478</v>
      </c>
      <c r="F1008" s="131" t="s">
        <v>1479</v>
      </c>
      <c r="G1008" s="132" t="s">
        <v>199</v>
      </c>
      <c r="H1008" s="133">
        <v>12.9</v>
      </c>
      <c r="I1008" s="134"/>
      <c r="J1008" s="135">
        <f>ROUND(I1008*H1008,2)</f>
        <v>0</v>
      </c>
      <c r="K1008" s="131" t="s">
        <v>151</v>
      </c>
      <c r="L1008" s="32"/>
      <c r="M1008" s="136" t="s">
        <v>1</v>
      </c>
      <c r="N1008" s="137" t="s">
        <v>45</v>
      </c>
      <c r="P1008" s="138">
        <f>O1008*H1008</f>
        <v>0</v>
      </c>
      <c r="Q1008" s="138">
        <v>9.0000000000000006E-5</v>
      </c>
      <c r="R1008" s="138">
        <f>Q1008*H1008</f>
        <v>1.1610000000000001E-3</v>
      </c>
      <c r="S1008" s="138">
        <v>0</v>
      </c>
      <c r="T1008" s="139">
        <f>S1008*H1008</f>
        <v>0</v>
      </c>
      <c r="AR1008" s="140" t="s">
        <v>254</v>
      </c>
      <c r="AT1008" s="140" t="s">
        <v>147</v>
      </c>
      <c r="AU1008" s="140" t="s">
        <v>89</v>
      </c>
      <c r="AY1008" s="17" t="s">
        <v>145</v>
      </c>
      <c r="BE1008" s="141">
        <f>IF(N1008="základní",J1008,0)</f>
        <v>0</v>
      </c>
      <c r="BF1008" s="141">
        <f>IF(N1008="snížená",J1008,0)</f>
        <v>0</v>
      </c>
      <c r="BG1008" s="141">
        <f>IF(N1008="zákl. přenesená",J1008,0)</f>
        <v>0</v>
      </c>
      <c r="BH1008" s="141">
        <f>IF(N1008="sníž. přenesená",J1008,0)</f>
        <v>0</v>
      </c>
      <c r="BI1008" s="141">
        <f>IF(N1008="nulová",J1008,0)</f>
        <v>0</v>
      </c>
      <c r="BJ1008" s="17" t="s">
        <v>85</v>
      </c>
      <c r="BK1008" s="141">
        <f>ROUND(I1008*H1008,2)</f>
        <v>0</v>
      </c>
      <c r="BL1008" s="17" t="s">
        <v>254</v>
      </c>
      <c r="BM1008" s="140" t="s">
        <v>1480</v>
      </c>
    </row>
    <row r="1009" spans="2:65" s="13" customFormat="1" ht="11.25">
      <c r="B1009" s="149"/>
      <c r="D1009" s="143" t="s">
        <v>154</v>
      </c>
      <c r="E1009" s="150" t="s">
        <v>1</v>
      </c>
      <c r="F1009" s="151" t="s">
        <v>1481</v>
      </c>
      <c r="H1009" s="152">
        <v>12.9</v>
      </c>
      <c r="I1009" s="153"/>
      <c r="L1009" s="149"/>
      <c r="M1009" s="154"/>
      <c r="T1009" s="155"/>
      <c r="AT1009" s="150" t="s">
        <v>154</v>
      </c>
      <c r="AU1009" s="150" t="s">
        <v>89</v>
      </c>
      <c r="AV1009" s="13" t="s">
        <v>89</v>
      </c>
      <c r="AW1009" s="13" t="s">
        <v>36</v>
      </c>
      <c r="AX1009" s="13" t="s">
        <v>80</v>
      </c>
      <c r="AY1009" s="150" t="s">
        <v>145</v>
      </c>
    </row>
    <row r="1010" spans="2:65" s="14" customFormat="1" ht="11.25">
      <c r="B1010" s="156"/>
      <c r="D1010" s="143" t="s">
        <v>154</v>
      </c>
      <c r="E1010" s="157" t="s">
        <v>1</v>
      </c>
      <c r="F1010" s="158" t="s">
        <v>157</v>
      </c>
      <c r="H1010" s="159">
        <v>12.9</v>
      </c>
      <c r="I1010" s="160"/>
      <c r="L1010" s="156"/>
      <c r="M1010" s="161"/>
      <c r="T1010" s="162"/>
      <c r="AT1010" s="157" t="s">
        <v>154</v>
      </c>
      <c r="AU1010" s="157" t="s">
        <v>89</v>
      </c>
      <c r="AV1010" s="14" t="s">
        <v>152</v>
      </c>
      <c r="AW1010" s="14" t="s">
        <v>36</v>
      </c>
      <c r="AX1010" s="14" t="s">
        <v>85</v>
      </c>
      <c r="AY1010" s="157" t="s">
        <v>145</v>
      </c>
    </row>
    <row r="1011" spans="2:65" s="1" customFormat="1" ht="16.5" customHeight="1">
      <c r="B1011" s="128"/>
      <c r="C1011" s="129" t="s">
        <v>1482</v>
      </c>
      <c r="D1011" s="129" t="s">
        <v>147</v>
      </c>
      <c r="E1011" s="130" t="s">
        <v>1483</v>
      </c>
      <c r="F1011" s="131" t="s">
        <v>1484</v>
      </c>
      <c r="G1011" s="132" t="s">
        <v>199</v>
      </c>
      <c r="H1011" s="133">
        <v>4.72</v>
      </c>
      <c r="I1011" s="134"/>
      <c r="J1011" s="135">
        <f>ROUND(I1011*H1011,2)</f>
        <v>0</v>
      </c>
      <c r="K1011" s="131" t="s">
        <v>151</v>
      </c>
      <c r="L1011" s="32"/>
      <c r="M1011" s="136" t="s">
        <v>1</v>
      </c>
      <c r="N1011" s="137" t="s">
        <v>45</v>
      </c>
      <c r="P1011" s="138">
        <f>O1011*H1011</f>
        <v>0</v>
      </c>
      <c r="Q1011" s="138">
        <v>2.4000000000000001E-4</v>
      </c>
      <c r="R1011" s="138">
        <f>Q1011*H1011</f>
        <v>1.1328E-3</v>
      </c>
      <c r="S1011" s="138">
        <v>0</v>
      </c>
      <c r="T1011" s="139">
        <f>S1011*H1011</f>
        <v>0</v>
      </c>
      <c r="AR1011" s="140" t="s">
        <v>254</v>
      </c>
      <c r="AT1011" s="140" t="s">
        <v>147</v>
      </c>
      <c r="AU1011" s="140" t="s">
        <v>89</v>
      </c>
      <c r="AY1011" s="17" t="s">
        <v>145</v>
      </c>
      <c r="BE1011" s="141">
        <f>IF(N1011="základní",J1011,0)</f>
        <v>0</v>
      </c>
      <c r="BF1011" s="141">
        <f>IF(N1011="snížená",J1011,0)</f>
        <v>0</v>
      </c>
      <c r="BG1011" s="141">
        <f>IF(N1011="zákl. přenesená",J1011,0)</f>
        <v>0</v>
      </c>
      <c r="BH1011" s="141">
        <f>IF(N1011="sníž. přenesená",J1011,0)</f>
        <v>0</v>
      </c>
      <c r="BI1011" s="141">
        <f>IF(N1011="nulová",J1011,0)</f>
        <v>0</v>
      </c>
      <c r="BJ1011" s="17" t="s">
        <v>85</v>
      </c>
      <c r="BK1011" s="141">
        <f>ROUND(I1011*H1011,2)</f>
        <v>0</v>
      </c>
      <c r="BL1011" s="17" t="s">
        <v>254</v>
      </c>
      <c r="BM1011" s="140" t="s">
        <v>1485</v>
      </c>
    </row>
    <row r="1012" spans="2:65" s="13" customFormat="1" ht="11.25">
      <c r="B1012" s="149"/>
      <c r="D1012" s="143" t="s">
        <v>154</v>
      </c>
      <c r="E1012" s="150" t="s">
        <v>1</v>
      </c>
      <c r="F1012" s="151" t="s">
        <v>1421</v>
      </c>
      <c r="H1012" s="152">
        <v>4.72</v>
      </c>
      <c r="I1012" s="153"/>
      <c r="L1012" s="149"/>
      <c r="M1012" s="154"/>
      <c r="T1012" s="155"/>
      <c r="AT1012" s="150" t="s">
        <v>154</v>
      </c>
      <c r="AU1012" s="150" t="s">
        <v>89</v>
      </c>
      <c r="AV1012" s="13" t="s">
        <v>89</v>
      </c>
      <c r="AW1012" s="13" t="s">
        <v>36</v>
      </c>
      <c r="AX1012" s="13" t="s">
        <v>80</v>
      </c>
      <c r="AY1012" s="150" t="s">
        <v>145</v>
      </c>
    </row>
    <row r="1013" spans="2:65" s="14" customFormat="1" ht="11.25">
      <c r="B1013" s="156"/>
      <c r="D1013" s="143" t="s">
        <v>154</v>
      </c>
      <c r="E1013" s="157" t="s">
        <v>1</v>
      </c>
      <c r="F1013" s="158" t="s">
        <v>157</v>
      </c>
      <c r="H1013" s="159">
        <v>4.72</v>
      </c>
      <c r="I1013" s="160"/>
      <c r="L1013" s="156"/>
      <c r="M1013" s="161"/>
      <c r="T1013" s="162"/>
      <c r="AT1013" s="157" t="s">
        <v>154</v>
      </c>
      <c r="AU1013" s="157" t="s">
        <v>89</v>
      </c>
      <c r="AV1013" s="14" t="s">
        <v>152</v>
      </c>
      <c r="AW1013" s="14" t="s">
        <v>36</v>
      </c>
      <c r="AX1013" s="14" t="s">
        <v>85</v>
      </c>
      <c r="AY1013" s="157" t="s">
        <v>145</v>
      </c>
    </row>
    <row r="1014" spans="2:65" s="1" customFormat="1" ht="16.5" customHeight="1">
      <c r="B1014" s="128"/>
      <c r="C1014" s="129" t="s">
        <v>1486</v>
      </c>
      <c r="D1014" s="129" t="s">
        <v>147</v>
      </c>
      <c r="E1014" s="130" t="s">
        <v>1487</v>
      </c>
      <c r="F1014" s="131" t="s">
        <v>1488</v>
      </c>
      <c r="G1014" s="132" t="s">
        <v>150</v>
      </c>
      <c r="H1014" s="133">
        <v>5</v>
      </c>
      <c r="I1014" s="134"/>
      <c r="J1014" s="135">
        <f>ROUND(I1014*H1014,2)</f>
        <v>0</v>
      </c>
      <c r="K1014" s="131" t="s">
        <v>151</v>
      </c>
      <c r="L1014" s="32"/>
      <c r="M1014" s="136" t="s">
        <v>1</v>
      </c>
      <c r="N1014" s="137" t="s">
        <v>45</v>
      </c>
      <c r="P1014" s="138">
        <f>O1014*H1014</f>
        <v>0</v>
      </c>
      <c r="Q1014" s="138">
        <v>0</v>
      </c>
      <c r="R1014" s="138">
        <f>Q1014*H1014</f>
        <v>0</v>
      </c>
      <c r="S1014" s="138">
        <v>0</v>
      </c>
      <c r="T1014" s="139">
        <f>S1014*H1014</f>
        <v>0</v>
      </c>
      <c r="AR1014" s="140" t="s">
        <v>254</v>
      </c>
      <c r="AT1014" s="140" t="s">
        <v>147</v>
      </c>
      <c r="AU1014" s="140" t="s">
        <v>89</v>
      </c>
      <c r="AY1014" s="17" t="s">
        <v>145</v>
      </c>
      <c r="BE1014" s="141">
        <f>IF(N1014="základní",J1014,0)</f>
        <v>0</v>
      </c>
      <c r="BF1014" s="141">
        <f>IF(N1014="snížená",J1014,0)</f>
        <v>0</v>
      </c>
      <c r="BG1014" s="141">
        <f>IF(N1014="zákl. přenesená",J1014,0)</f>
        <v>0</v>
      </c>
      <c r="BH1014" s="141">
        <f>IF(N1014="sníž. přenesená",J1014,0)</f>
        <v>0</v>
      </c>
      <c r="BI1014" s="141">
        <f>IF(N1014="nulová",J1014,0)</f>
        <v>0</v>
      </c>
      <c r="BJ1014" s="17" t="s">
        <v>85</v>
      </c>
      <c r="BK1014" s="141">
        <f>ROUND(I1014*H1014,2)</f>
        <v>0</v>
      </c>
      <c r="BL1014" s="17" t="s">
        <v>254</v>
      </c>
      <c r="BM1014" s="140" t="s">
        <v>1489</v>
      </c>
    </row>
    <row r="1015" spans="2:65" s="1" customFormat="1" ht="16.5" customHeight="1">
      <c r="B1015" s="128"/>
      <c r="C1015" s="129" t="s">
        <v>1490</v>
      </c>
      <c r="D1015" s="129" t="s">
        <v>147</v>
      </c>
      <c r="E1015" s="130" t="s">
        <v>1491</v>
      </c>
      <c r="F1015" s="131" t="s">
        <v>1492</v>
      </c>
      <c r="G1015" s="132" t="s">
        <v>199</v>
      </c>
      <c r="H1015" s="133">
        <v>6</v>
      </c>
      <c r="I1015" s="134"/>
      <c r="J1015" s="135">
        <f>ROUND(I1015*H1015,2)</f>
        <v>0</v>
      </c>
      <c r="K1015" s="131" t="s">
        <v>151</v>
      </c>
      <c r="L1015" s="32"/>
      <c r="M1015" s="136" t="s">
        <v>1</v>
      </c>
      <c r="N1015" s="137" t="s">
        <v>45</v>
      </c>
      <c r="P1015" s="138">
        <f>O1015*H1015</f>
        <v>0</v>
      </c>
      <c r="Q1015" s="138">
        <v>0</v>
      </c>
      <c r="R1015" s="138">
        <f>Q1015*H1015</f>
        <v>0</v>
      </c>
      <c r="S1015" s="138">
        <v>0</v>
      </c>
      <c r="T1015" s="139">
        <f>S1015*H1015</f>
        <v>0</v>
      </c>
      <c r="AR1015" s="140" t="s">
        <v>254</v>
      </c>
      <c r="AT1015" s="140" t="s">
        <v>147</v>
      </c>
      <c r="AU1015" s="140" t="s">
        <v>89</v>
      </c>
      <c r="AY1015" s="17" t="s">
        <v>145</v>
      </c>
      <c r="BE1015" s="141">
        <f>IF(N1015="základní",J1015,0)</f>
        <v>0</v>
      </c>
      <c r="BF1015" s="141">
        <f>IF(N1015="snížená",J1015,0)</f>
        <v>0</v>
      </c>
      <c r="BG1015" s="141">
        <f>IF(N1015="zákl. přenesená",J1015,0)</f>
        <v>0</v>
      </c>
      <c r="BH1015" s="141">
        <f>IF(N1015="sníž. přenesená",J1015,0)</f>
        <v>0</v>
      </c>
      <c r="BI1015" s="141">
        <f>IF(N1015="nulová",J1015,0)</f>
        <v>0</v>
      </c>
      <c r="BJ1015" s="17" t="s">
        <v>85</v>
      </c>
      <c r="BK1015" s="141">
        <f>ROUND(I1015*H1015,2)</f>
        <v>0</v>
      </c>
      <c r="BL1015" s="17" t="s">
        <v>254</v>
      </c>
      <c r="BM1015" s="140" t="s">
        <v>1493</v>
      </c>
    </row>
    <row r="1016" spans="2:65" s="1" customFormat="1" ht="24.2" customHeight="1">
      <c r="B1016" s="128"/>
      <c r="C1016" s="129" t="s">
        <v>1494</v>
      </c>
      <c r="D1016" s="129" t="s">
        <v>147</v>
      </c>
      <c r="E1016" s="130" t="s">
        <v>1495</v>
      </c>
      <c r="F1016" s="131" t="s">
        <v>1496</v>
      </c>
      <c r="G1016" s="132" t="s">
        <v>1226</v>
      </c>
      <c r="H1016" s="180"/>
      <c r="I1016" s="134"/>
      <c r="J1016" s="135">
        <f>ROUND(I1016*H1016,2)</f>
        <v>0</v>
      </c>
      <c r="K1016" s="131" t="s">
        <v>151</v>
      </c>
      <c r="L1016" s="32"/>
      <c r="M1016" s="136" t="s">
        <v>1</v>
      </c>
      <c r="N1016" s="137" t="s">
        <v>45</v>
      </c>
      <c r="P1016" s="138">
        <f>O1016*H1016</f>
        <v>0</v>
      </c>
      <c r="Q1016" s="138">
        <v>0</v>
      </c>
      <c r="R1016" s="138">
        <f>Q1016*H1016</f>
        <v>0</v>
      </c>
      <c r="S1016" s="138">
        <v>0</v>
      </c>
      <c r="T1016" s="139">
        <f>S1016*H1016</f>
        <v>0</v>
      </c>
      <c r="AR1016" s="140" t="s">
        <v>254</v>
      </c>
      <c r="AT1016" s="140" t="s">
        <v>147</v>
      </c>
      <c r="AU1016" s="140" t="s">
        <v>89</v>
      </c>
      <c r="AY1016" s="17" t="s">
        <v>145</v>
      </c>
      <c r="BE1016" s="141">
        <f>IF(N1016="základní",J1016,0)</f>
        <v>0</v>
      </c>
      <c r="BF1016" s="141">
        <f>IF(N1016="snížená",J1016,0)</f>
        <v>0</v>
      </c>
      <c r="BG1016" s="141">
        <f>IF(N1016="zákl. přenesená",J1016,0)</f>
        <v>0</v>
      </c>
      <c r="BH1016" s="141">
        <f>IF(N1016="sníž. přenesená",J1016,0)</f>
        <v>0</v>
      </c>
      <c r="BI1016" s="141">
        <f>IF(N1016="nulová",J1016,0)</f>
        <v>0</v>
      </c>
      <c r="BJ1016" s="17" t="s">
        <v>85</v>
      </c>
      <c r="BK1016" s="141">
        <f>ROUND(I1016*H1016,2)</f>
        <v>0</v>
      </c>
      <c r="BL1016" s="17" t="s">
        <v>254</v>
      </c>
      <c r="BM1016" s="140" t="s">
        <v>1497</v>
      </c>
    </row>
    <row r="1017" spans="2:65" s="11" customFormat="1" ht="22.9" customHeight="1">
      <c r="B1017" s="116"/>
      <c r="D1017" s="117" t="s">
        <v>79</v>
      </c>
      <c r="E1017" s="126" t="s">
        <v>1498</v>
      </c>
      <c r="F1017" s="126" t="s">
        <v>1499</v>
      </c>
      <c r="I1017" s="119"/>
      <c r="J1017" s="127">
        <f>BK1017</f>
        <v>0</v>
      </c>
      <c r="L1017" s="116"/>
      <c r="M1017" s="121"/>
      <c r="P1017" s="122">
        <f>SUM(P1018:P1028)</f>
        <v>0</v>
      </c>
      <c r="R1017" s="122">
        <f>SUM(R1018:R1028)</f>
        <v>1.9381999999999999</v>
      </c>
      <c r="T1017" s="123">
        <f>SUM(T1018:T1028)</f>
        <v>0</v>
      </c>
      <c r="AR1017" s="117" t="s">
        <v>89</v>
      </c>
      <c r="AT1017" s="124" t="s">
        <v>79</v>
      </c>
      <c r="AU1017" s="124" t="s">
        <v>85</v>
      </c>
      <c r="AY1017" s="117" t="s">
        <v>145</v>
      </c>
      <c r="BK1017" s="125">
        <f>SUM(BK1018:BK1028)</f>
        <v>0</v>
      </c>
    </row>
    <row r="1018" spans="2:65" s="1" customFormat="1" ht="24.2" customHeight="1">
      <c r="B1018" s="128"/>
      <c r="C1018" s="129" t="s">
        <v>1500</v>
      </c>
      <c r="D1018" s="129" t="s">
        <v>147</v>
      </c>
      <c r="E1018" s="130" t="s">
        <v>1501</v>
      </c>
      <c r="F1018" s="131" t="s">
        <v>1502</v>
      </c>
      <c r="G1018" s="132" t="s">
        <v>183</v>
      </c>
      <c r="H1018" s="133">
        <v>20</v>
      </c>
      <c r="I1018" s="134"/>
      <c r="J1018" s="135">
        <f>ROUND(I1018*H1018,2)</f>
        <v>0</v>
      </c>
      <c r="K1018" s="131" t="s">
        <v>1503</v>
      </c>
      <c r="L1018" s="32"/>
      <c r="M1018" s="136" t="s">
        <v>1</v>
      </c>
      <c r="N1018" s="137" t="s">
        <v>45</v>
      </c>
      <c r="P1018" s="138">
        <f>O1018*H1018</f>
        <v>0</v>
      </c>
      <c r="Q1018" s="138">
        <v>7.3000000000000001E-3</v>
      </c>
      <c r="R1018" s="138">
        <f>Q1018*H1018</f>
        <v>0.14599999999999999</v>
      </c>
      <c r="S1018" s="138">
        <v>0</v>
      </c>
      <c r="T1018" s="139">
        <f>S1018*H1018</f>
        <v>0</v>
      </c>
      <c r="AR1018" s="140" t="s">
        <v>254</v>
      </c>
      <c r="AT1018" s="140" t="s">
        <v>147</v>
      </c>
      <c r="AU1018" s="140" t="s">
        <v>89</v>
      </c>
      <c r="AY1018" s="17" t="s">
        <v>145</v>
      </c>
      <c r="BE1018" s="141">
        <f>IF(N1018="základní",J1018,0)</f>
        <v>0</v>
      </c>
      <c r="BF1018" s="141">
        <f>IF(N1018="snížená",J1018,0)</f>
        <v>0</v>
      </c>
      <c r="BG1018" s="141">
        <f>IF(N1018="zákl. přenesená",J1018,0)</f>
        <v>0</v>
      </c>
      <c r="BH1018" s="141">
        <f>IF(N1018="sníž. přenesená",J1018,0)</f>
        <v>0</v>
      </c>
      <c r="BI1018" s="141">
        <f>IF(N1018="nulová",J1018,0)</f>
        <v>0</v>
      </c>
      <c r="BJ1018" s="17" t="s">
        <v>85</v>
      </c>
      <c r="BK1018" s="141">
        <f>ROUND(I1018*H1018,2)</f>
        <v>0</v>
      </c>
      <c r="BL1018" s="17" t="s">
        <v>254</v>
      </c>
      <c r="BM1018" s="140" t="s">
        <v>1504</v>
      </c>
    </row>
    <row r="1019" spans="2:65" s="12" customFormat="1" ht="11.25">
      <c r="B1019" s="142"/>
      <c r="D1019" s="143" t="s">
        <v>154</v>
      </c>
      <c r="E1019" s="144" t="s">
        <v>1</v>
      </c>
      <c r="F1019" s="145" t="s">
        <v>1505</v>
      </c>
      <c r="H1019" s="144" t="s">
        <v>1</v>
      </c>
      <c r="I1019" s="146"/>
      <c r="L1019" s="142"/>
      <c r="M1019" s="147"/>
      <c r="T1019" s="148"/>
      <c r="AT1019" s="144" t="s">
        <v>154</v>
      </c>
      <c r="AU1019" s="144" t="s">
        <v>89</v>
      </c>
      <c r="AV1019" s="12" t="s">
        <v>85</v>
      </c>
      <c r="AW1019" s="12" t="s">
        <v>36</v>
      </c>
      <c r="AX1019" s="12" t="s">
        <v>80</v>
      </c>
      <c r="AY1019" s="144" t="s">
        <v>145</v>
      </c>
    </row>
    <row r="1020" spans="2:65" s="12" customFormat="1" ht="11.25">
      <c r="B1020" s="142"/>
      <c r="D1020" s="143" t="s">
        <v>154</v>
      </c>
      <c r="E1020" s="144" t="s">
        <v>1</v>
      </c>
      <c r="F1020" s="145" t="s">
        <v>1506</v>
      </c>
      <c r="H1020" s="144" t="s">
        <v>1</v>
      </c>
      <c r="I1020" s="146"/>
      <c r="L1020" s="142"/>
      <c r="M1020" s="147"/>
      <c r="T1020" s="148"/>
      <c r="AT1020" s="144" t="s">
        <v>154</v>
      </c>
      <c r="AU1020" s="144" t="s">
        <v>89</v>
      </c>
      <c r="AV1020" s="12" t="s">
        <v>85</v>
      </c>
      <c r="AW1020" s="12" t="s">
        <v>36</v>
      </c>
      <c r="AX1020" s="12" t="s">
        <v>80</v>
      </c>
      <c r="AY1020" s="144" t="s">
        <v>145</v>
      </c>
    </row>
    <row r="1021" spans="2:65" s="12" customFormat="1" ht="11.25">
      <c r="B1021" s="142"/>
      <c r="D1021" s="143" t="s">
        <v>154</v>
      </c>
      <c r="E1021" s="144" t="s">
        <v>1</v>
      </c>
      <c r="F1021" s="145" t="s">
        <v>1507</v>
      </c>
      <c r="H1021" s="144" t="s">
        <v>1</v>
      </c>
      <c r="I1021" s="146"/>
      <c r="L1021" s="142"/>
      <c r="M1021" s="147"/>
      <c r="T1021" s="148"/>
      <c r="AT1021" s="144" t="s">
        <v>154</v>
      </c>
      <c r="AU1021" s="144" t="s">
        <v>89</v>
      </c>
      <c r="AV1021" s="12" t="s">
        <v>85</v>
      </c>
      <c r="AW1021" s="12" t="s">
        <v>36</v>
      </c>
      <c r="AX1021" s="12" t="s">
        <v>80</v>
      </c>
      <c r="AY1021" s="144" t="s">
        <v>145</v>
      </c>
    </row>
    <row r="1022" spans="2:65" s="12" customFormat="1" ht="11.25">
      <c r="B1022" s="142"/>
      <c r="D1022" s="143" t="s">
        <v>154</v>
      </c>
      <c r="E1022" s="144" t="s">
        <v>1</v>
      </c>
      <c r="F1022" s="145" t="s">
        <v>1508</v>
      </c>
      <c r="H1022" s="144" t="s">
        <v>1</v>
      </c>
      <c r="I1022" s="146"/>
      <c r="L1022" s="142"/>
      <c r="M1022" s="147"/>
      <c r="T1022" s="148"/>
      <c r="AT1022" s="144" t="s">
        <v>154</v>
      </c>
      <c r="AU1022" s="144" t="s">
        <v>89</v>
      </c>
      <c r="AV1022" s="12" t="s">
        <v>85</v>
      </c>
      <c r="AW1022" s="12" t="s">
        <v>36</v>
      </c>
      <c r="AX1022" s="12" t="s">
        <v>80</v>
      </c>
      <c r="AY1022" s="144" t="s">
        <v>145</v>
      </c>
    </row>
    <row r="1023" spans="2:65" s="13" customFormat="1" ht="11.25">
      <c r="B1023" s="149"/>
      <c r="D1023" s="143" t="s">
        <v>154</v>
      </c>
      <c r="E1023" s="150" t="s">
        <v>1</v>
      </c>
      <c r="F1023" s="151" t="s">
        <v>263</v>
      </c>
      <c r="H1023" s="152">
        <v>20</v>
      </c>
      <c r="I1023" s="153"/>
      <c r="L1023" s="149"/>
      <c r="M1023" s="154"/>
      <c r="T1023" s="155"/>
      <c r="AT1023" s="150" t="s">
        <v>154</v>
      </c>
      <c r="AU1023" s="150" t="s">
        <v>89</v>
      </c>
      <c r="AV1023" s="13" t="s">
        <v>89</v>
      </c>
      <c r="AW1023" s="13" t="s">
        <v>36</v>
      </c>
      <c r="AX1023" s="13" t="s">
        <v>80</v>
      </c>
      <c r="AY1023" s="150" t="s">
        <v>145</v>
      </c>
    </row>
    <row r="1024" spans="2:65" s="14" customFormat="1" ht="11.25">
      <c r="B1024" s="156"/>
      <c r="D1024" s="143" t="s">
        <v>154</v>
      </c>
      <c r="E1024" s="157" t="s">
        <v>1</v>
      </c>
      <c r="F1024" s="158" t="s">
        <v>157</v>
      </c>
      <c r="H1024" s="159">
        <v>20</v>
      </c>
      <c r="I1024" s="160"/>
      <c r="L1024" s="156"/>
      <c r="M1024" s="161"/>
      <c r="T1024" s="162"/>
      <c r="AT1024" s="157" t="s">
        <v>154</v>
      </c>
      <c r="AU1024" s="157" t="s">
        <v>89</v>
      </c>
      <c r="AV1024" s="14" t="s">
        <v>152</v>
      </c>
      <c r="AW1024" s="14" t="s">
        <v>36</v>
      </c>
      <c r="AX1024" s="14" t="s">
        <v>85</v>
      </c>
      <c r="AY1024" s="157" t="s">
        <v>145</v>
      </c>
    </row>
    <row r="1025" spans="2:65" s="1" customFormat="1" ht="33" customHeight="1">
      <c r="B1025" s="128"/>
      <c r="C1025" s="170" t="s">
        <v>1509</v>
      </c>
      <c r="D1025" s="170" t="s">
        <v>325</v>
      </c>
      <c r="E1025" s="171" t="s">
        <v>1510</v>
      </c>
      <c r="F1025" s="172" t="s">
        <v>1511</v>
      </c>
      <c r="G1025" s="173" t="s">
        <v>183</v>
      </c>
      <c r="H1025" s="174">
        <v>22</v>
      </c>
      <c r="I1025" s="175"/>
      <c r="J1025" s="176">
        <f>ROUND(I1025*H1025,2)</f>
        <v>0</v>
      </c>
      <c r="K1025" s="172" t="s">
        <v>1</v>
      </c>
      <c r="L1025" s="177"/>
      <c r="M1025" s="178" t="s">
        <v>1</v>
      </c>
      <c r="N1025" s="179" t="s">
        <v>45</v>
      </c>
      <c r="P1025" s="138">
        <f>O1025*H1025</f>
        <v>0</v>
      </c>
      <c r="Q1025" s="138">
        <v>4.1500000000000002E-2</v>
      </c>
      <c r="R1025" s="138">
        <f>Q1025*H1025</f>
        <v>0.91300000000000003</v>
      </c>
      <c r="S1025" s="138">
        <v>0</v>
      </c>
      <c r="T1025" s="139">
        <f>S1025*H1025</f>
        <v>0</v>
      </c>
      <c r="AR1025" s="140" t="s">
        <v>315</v>
      </c>
      <c r="AT1025" s="140" t="s">
        <v>325</v>
      </c>
      <c r="AU1025" s="140" t="s">
        <v>89</v>
      </c>
      <c r="AY1025" s="17" t="s">
        <v>145</v>
      </c>
      <c r="BE1025" s="141">
        <f>IF(N1025="základní",J1025,0)</f>
        <v>0</v>
      </c>
      <c r="BF1025" s="141">
        <f>IF(N1025="snížená",J1025,0)</f>
        <v>0</v>
      </c>
      <c r="BG1025" s="141">
        <f>IF(N1025="zákl. přenesená",J1025,0)</f>
        <v>0</v>
      </c>
      <c r="BH1025" s="141">
        <f>IF(N1025="sníž. přenesená",J1025,0)</f>
        <v>0</v>
      </c>
      <c r="BI1025" s="141">
        <f>IF(N1025="nulová",J1025,0)</f>
        <v>0</v>
      </c>
      <c r="BJ1025" s="17" t="s">
        <v>85</v>
      </c>
      <c r="BK1025" s="141">
        <f>ROUND(I1025*H1025,2)</f>
        <v>0</v>
      </c>
      <c r="BL1025" s="17" t="s">
        <v>254</v>
      </c>
      <c r="BM1025" s="140" t="s">
        <v>1512</v>
      </c>
    </row>
    <row r="1026" spans="2:65" s="13" customFormat="1" ht="11.25">
      <c r="B1026" s="149"/>
      <c r="D1026" s="143" t="s">
        <v>154</v>
      </c>
      <c r="F1026" s="151" t="s">
        <v>1513</v>
      </c>
      <c r="H1026" s="152">
        <v>22</v>
      </c>
      <c r="I1026" s="153"/>
      <c r="L1026" s="149"/>
      <c r="M1026" s="154"/>
      <c r="T1026" s="155"/>
      <c r="AT1026" s="150" t="s">
        <v>154</v>
      </c>
      <c r="AU1026" s="150" t="s">
        <v>89</v>
      </c>
      <c r="AV1026" s="13" t="s">
        <v>89</v>
      </c>
      <c r="AW1026" s="13" t="s">
        <v>3</v>
      </c>
      <c r="AX1026" s="13" t="s">
        <v>85</v>
      </c>
      <c r="AY1026" s="150" t="s">
        <v>145</v>
      </c>
    </row>
    <row r="1027" spans="2:65" s="1" customFormat="1" ht="16.5" customHeight="1">
      <c r="B1027" s="128"/>
      <c r="C1027" s="129" t="s">
        <v>1514</v>
      </c>
      <c r="D1027" s="129" t="s">
        <v>147</v>
      </c>
      <c r="E1027" s="130" t="s">
        <v>1515</v>
      </c>
      <c r="F1027" s="131" t="s">
        <v>1516</v>
      </c>
      <c r="G1027" s="132" t="s">
        <v>183</v>
      </c>
      <c r="H1027" s="133">
        <v>20</v>
      </c>
      <c r="I1027" s="134"/>
      <c r="J1027" s="135">
        <f>ROUND(I1027*H1027,2)</f>
        <v>0</v>
      </c>
      <c r="K1027" s="131" t="s">
        <v>1</v>
      </c>
      <c r="L1027" s="32"/>
      <c r="M1027" s="136" t="s">
        <v>1</v>
      </c>
      <c r="N1027" s="137" t="s">
        <v>45</v>
      </c>
      <c r="P1027" s="138">
        <f>O1027*H1027</f>
        <v>0</v>
      </c>
      <c r="Q1027" s="138">
        <v>4.3959999999999999E-2</v>
      </c>
      <c r="R1027" s="138">
        <f>Q1027*H1027</f>
        <v>0.87919999999999998</v>
      </c>
      <c r="S1027" s="138">
        <v>0</v>
      </c>
      <c r="T1027" s="139">
        <f>S1027*H1027</f>
        <v>0</v>
      </c>
      <c r="AR1027" s="140" t="s">
        <v>152</v>
      </c>
      <c r="AT1027" s="140" t="s">
        <v>147</v>
      </c>
      <c r="AU1027" s="140" t="s">
        <v>89</v>
      </c>
      <c r="AY1027" s="17" t="s">
        <v>145</v>
      </c>
      <c r="BE1027" s="141">
        <f>IF(N1027="základní",J1027,0)</f>
        <v>0</v>
      </c>
      <c r="BF1027" s="141">
        <f>IF(N1027="snížená",J1027,0)</f>
        <v>0</v>
      </c>
      <c r="BG1027" s="141">
        <f>IF(N1027="zákl. přenesená",J1027,0)</f>
        <v>0</v>
      </c>
      <c r="BH1027" s="141">
        <f>IF(N1027="sníž. přenesená",J1027,0)</f>
        <v>0</v>
      </c>
      <c r="BI1027" s="141">
        <f>IF(N1027="nulová",J1027,0)</f>
        <v>0</v>
      </c>
      <c r="BJ1027" s="17" t="s">
        <v>85</v>
      </c>
      <c r="BK1027" s="141">
        <f>ROUND(I1027*H1027,2)</f>
        <v>0</v>
      </c>
      <c r="BL1027" s="17" t="s">
        <v>152</v>
      </c>
      <c r="BM1027" s="140" t="s">
        <v>1517</v>
      </c>
    </row>
    <row r="1028" spans="2:65" s="1" customFormat="1" ht="24.2" customHeight="1">
      <c r="B1028" s="128"/>
      <c r="C1028" s="129" t="s">
        <v>1518</v>
      </c>
      <c r="D1028" s="129" t="s">
        <v>147</v>
      </c>
      <c r="E1028" s="130" t="s">
        <v>1519</v>
      </c>
      <c r="F1028" s="131" t="s">
        <v>1520</v>
      </c>
      <c r="G1028" s="132" t="s">
        <v>1226</v>
      </c>
      <c r="H1028" s="180"/>
      <c r="I1028" s="134"/>
      <c r="J1028" s="135">
        <f>ROUND(I1028*H1028,2)</f>
        <v>0</v>
      </c>
      <c r="K1028" s="131" t="s">
        <v>151</v>
      </c>
      <c r="L1028" s="32"/>
      <c r="M1028" s="136" t="s">
        <v>1</v>
      </c>
      <c r="N1028" s="137" t="s">
        <v>45</v>
      </c>
      <c r="P1028" s="138">
        <f>O1028*H1028</f>
        <v>0</v>
      </c>
      <c r="Q1028" s="138">
        <v>0</v>
      </c>
      <c r="R1028" s="138">
        <f>Q1028*H1028</f>
        <v>0</v>
      </c>
      <c r="S1028" s="138">
        <v>0</v>
      </c>
      <c r="T1028" s="139">
        <f>S1028*H1028</f>
        <v>0</v>
      </c>
      <c r="AR1028" s="140" t="s">
        <v>254</v>
      </c>
      <c r="AT1028" s="140" t="s">
        <v>147</v>
      </c>
      <c r="AU1028" s="140" t="s">
        <v>89</v>
      </c>
      <c r="AY1028" s="17" t="s">
        <v>145</v>
      </c>
      <c r="BE1028" s="141">
        <f>IF(N1028="základní",J1028,0)</f>
        <v>0</v>
      </c>
      <c r="BF1028" s="141">
        <f>IF(N1028="snížená",J1028,0)</f>
        <v>0</v>
      </c>
      <c r="BG1028" s="141">
        <f>IF(N1028="zákl. přenesená",J1028,0)</f>
        <v>0</v>
      </c>
      <c r="BH1028" s="141">
        <f>IF(N1028="sníž. přenesená",J1028,0)</f>
        <v>0</v>
      </c>
      <c r="BI1028" s="141">
        <f>IF(N1028="nulová",J1028,0)</f>
        <v>0</v>
      </c>
      <c r="BJ1028" s="17" t="s">
        <v>85</v>
      </c>
      <c r="BK1028" s="141">
        <f>ROUND(I1028*H1028,2)</f>
        <v>0</v>
      </c>
      <c r="BL1028" s="17" t="s">
        <v>254</v>
      </c>
      <c r="BM1028" s="140" t="s">
        <v>1521</v>
      </c>
    </row>
    <row r="1029" spans="2:65" s="11" customFormat="1" ht="22.9" customHeight="1">
      <c r="B1029" s="116"/>
      <c r="D1029" s="117" t="s">
        <v>79</v>
      </c>
      <c r="E1029" s="126" t="s">
        <v>1522</v>
      </c>
      <c r="F1029" s="126" t="s">
        <v>1523</v>
      </c>
      <c r="I1029" s="119"/>
      <c r="J1029" s="127">
        <f>BK1029</f>
        <v>0</v>
      </c>
      <c r="L1029" s="116"/>
      <c r="M1029" s="121"/>
      <c r="P1029" s="122">
        <f>P1030</f>
        <v>0</v>
      </c>
      <c r="R1029" s="122">
        <f>R1030</f>
        <v>0</v>
      </c>
      <c r="T1029" s="123">
        <f>T1030</f>
        <v>0</v>
      </c>
      <c r="AR1029" s="117" t="s">
        <v>89</v>
      </c>
      <c r="AT1029" s="124" t="s">
        <v>79</v>
      </c>
      <c r="AU1029" s="124" t="s">
        <v>85</v>
      </c>
      <c r="AY1029" s="117" t="s">
        <v>145</v>
      </c>
      <c r="BK1029" s="125">
        <f>BK1030</f>
        <v>0</v>
      </c>
    </row>
    <row r="1030" spans="2:65" s="1" customFormat="1" ht="21.75" customHeight="1">
      <c r="B1030" s="128"/>
      <c r="C1030" s="129" t="s">
        <v>1524</v>
      </c>
      <c r="D1030" s="129" t="s">
        <v>147</v>
      </c>
      <c r="E1030" s="130" t="s">
        <v>1525</v>
      </c>
      <c r="F1030" s="131" t="s">
        <v>1526</v>
      </c>
      <c r="G1030" s="132" t="s">
        <v>150</v>
      </c>
      <c r="H1030" s="133">
        <v>1</v>
      </c>
      <c r="I1030" s="134"/>
      <c r="J1030" s="135">
        <f>ROUND(I1030*H1030,2)</f>
        <v>0</v>
      </c>
      <c r="K1030" s="131" t="s">
        <v>1</v>
      </c>
      <c r="L1030" s="32"/>
      <c r="M1030" s="136" t="s">
        <v>1</v>
      </c>
      <c r="N1030" s="137" t="s">
        <v>45</v>
      </c>
      <c r="P1030" s="138">
        <f>O1030*H1030</f>
        <v>0</v>
      </c>
      <c r="Q1030" s="138">
        <v>0</v>
      </c>
      <c r="R1030" s="138">
        <f>Q1030*H1030</f>
        <v>0</v>
      </c>
      <c r="S1030" s="138">
        <v>0</v>
      </c>
      <c r="T1030" s="139">
        <f>S1030*H1030</f>
        <v>0</v>
      </c>
      <c r="AR1030" s="140" t="s">
        <v>254</v>
      </c>
      <c r="AT1030" s="140" t="s">
        <v>147</v>
      </c>
      <c r="AU1030" s="140" t="s">
        <v>89</v>
      </c>
      <c r="AY1030" s="17" t="s">
        <v>145</v>
      </c>
      <c r="BE1030" s="141">
        <f>IF(N1030="základní",J1030,0)</f>
        <v>0</v>
      </c>
      <c r="BF1030" s="141">
        <f>IF(N1030="snížená",J1030,0)</f>
        <v>0</v>
      </c>
      <c r="BG1030" s="141">
        <f>IF(N1030="zákl. přenesená",J1030,0)</f>
        <v>0</v>
      </c>
      <c r="BH1030" s="141">
        <f>IF(N1030="sníž. přenesená",J1030,0)</f>
        <v>0</v>
      </c>
      <c r="BI1030" s="141">
        <f>IF(N1030="nulová",J1030,0)</f>
        <v>0</v>
      </c>
      <c r="BJ1030" s="17" t="s">
        <v>85</v>
      </c>
      <c r="BK1030" s="141">
        <f>ROUND(I1030*H1030,2)</f>
        <v>0</v>
      </c>
      <c r="BL1030" s="17" t="s">
        <v>254</v>
      </c>
      <c r="BM1030" s="140" t="s">
        <v>1527</v>
      </c>
    </row>
    <row r="1031" spans="2:65" s="11" customFormat="1" ht="22.9" customHeight="1">
      <c r="B1031" s="116"/>
      <c r="D1031" s="117" t="s">
        <v>79</v>
      </c>
      <c r="E1031" s="126" t="s">
        <v>1528</v>
      </c>
      <c r="F1031" s="126" t="s">
        <v>1529</v>
      </c>
      <c r="I1031" s="119"/>
      <c r="J1031" s="127">
        <f>BK1031</f>
        <v>0</v>
      </c>
      <c r="L1031" s="116"/>
      <c r="M1031" s="121"/>
      <c r="P1031" s="122">
        <f>SUM(P1032:P1039)</f>
        <v>0</v>
      </c>
      <c r="R1031" s="122">
        <f>SUM(R1032:R1039)</f>
        <v>1.2769399999999998E-3</v>
      </c>
      <c r="T1031" s="123">
        <f>SUM(T1032:T1039)</f>
        <v>0</v>
      </c>
      <c r="AR1031" s="117" t="s">
        <v>89</v>
      </c>
      <c r="AT1031" s="124" t="s">
        <v>79</v>
      </c>
      <c r="AU1031" s="124" t="s">
        <v>85</v>
      </c>
      <c r="AY1031" s="117" t="s">
        <v>145</v>
      </c>
      <c r="BK1031" s="125">
        <f>SUM(BK1032:BK1039)</f>
        <v>0</v>
      </c>
    </row>
    <row r="1032" spans="2:65" s="1" customFormat="1" ht="24.2" customHeight="1">
      <c r="B1032" s="128"/>
      <c r="C1032" s="129" t="s">
        <v>1530</v>
      </c>
      <c r="D1032" s="129" t="s">
        <v>147</v>
      </c>
      <c r="E1032" s="130" t="s">
        <v>1531</v>
      </c>
      <c r="F1032" s="131" t="s">
        <v>1532</v>
      </c>
      <c r="G1032" s="132" t="s">
        <v>183</v>
      </c>
      <c r="H1032" s="133">
        <v>2.6059999999999999</v>
      </c>
      <c r="I1032" s="134"/>
      <c r="J1032" s="135">
        <f>ROUND(I1032*H1032,2)</f>
        <v>0</v>
      </c>
      <c r="K1032" s="131" t="s">
        <v>151</v>
      </c>
      <c r="L1032" s="32"/>
      <c r="M1032" s="136" t="s">
        <v>1</v>
      </c>
      <c r="N1032" s="137" t="s">
        <v>45</v>
      </c>
      <c r="P1032" s="138">
        <f>O1032*H1032</f>
        <v>0</v>
      </c>
      <c r="Q1032" s="138">
        <v>0</v>
      </c>
      <c r="R1032" s="138">
        <f>Q1032*H1032</f>
        <v>0</v>
      </c>
      <c r="S1032" s="138">
        <v>0</v>
      </c>
      <c r="T1032" s="139">
        <f>S1032*H1032</f>
        <v>0</v>
      </c>
      <c r="AR1032" s="140" t="s">
        <v>254</v>
      </c>
      <c r="AT1032" s="140" t="s">
        <v>147</v>
      </c>
      <c r="AU1032" s="140" t="s">
        <v>89</v>
      </c>
      <c r="AY1032" s="17" t="s">
        <v>145</v>
      </c>
      <c r="BE1032" s="141">
        <f>IF(N1032="základní",J1032,0)</f>
        <v>0</v>
      </c>
      <c r="BF1032" s="141">
        <f>IF(N1032="snížená",J1032,0)</f>
        <v>0</v>
      </c>
      <c r="BG1032" s="141">
        <f>IF(N1032="zákl. přenesená",J1032,0)</f>
        <v>0</v>
      </c>
      <c r="BH1032" s="141">
        <f>IF(N1032="sníž. přenesená",J1032,0)</f>
        <v>0</v>
      </c>
      <c r="BI1032" s="141">
        <f>IF(N1032="nulová",J1032,0)</f>
        <v>0</v>
      </c>
      <c r="BJ1032" s="17" t="s">
        <v>85</v>
      </c>
      <c r="BK1032" s="141">
        <f>ROUND(I1032*H1032,2)</f>
        <v>0</v>
      </c>
      <c r="BL1032" s="17" t="s">
        <v>254</v>
      </c>
      <c r="BM1032" s="140" t="s">
        <v>1533</v>
      </c>
    </row>
    <row r="1033" spans="2:65" s="12" customFormat="1" ht="11.25">
      <c r="B1033" s="142"/>
      <c r="D1033" s="143" t="s">
        <v>154</v>
      </c>
      <c r="E1033" s="144" t="s">
        <v>1</v>
      </c>
      <c r="F1033" s="145" t="s">
        <v>522</v>
      </c>
      <c r="H1033" s="144" t="s">
        <v>1</v>
      </c>
      <c r="I1033" s="146"/>
      <c r="L1033" s="142"/>
      <c r="M1033" s="147"/>
      <c r="T1033" s="148"/>
      <c r="AT1033" s="144" t="s">
        <v>154</v>
      </c>
      <c r="AU1033" s="144" t="s">
        <v>89</v>
      </c>
      <c r="AV1033" s="12" t="s">
        <v>85</v>
      </c>
      <c r="AW1033" s="12" t="s">
        <v>36</v>
      </c>
      <c r="AX1033" s="12" t="s">
        <v>80</v>
      </c>
      <c r="AY1033" s="144" t="s">
        <v>145</v>
      </c>
    </row>
    <row r="1034" spans="2:65" s="13" customFormat="1" ht="11.25">
      <c r="B1034" s="149"/>
      <c r="D1034" s="143" t="s">
        <v>154</v>
      </c>
      <c r="E1034" s="150" t="s">
        <v>1</v>
      </c>
      <c r="F1034" s="151" t="s">
        <v>497</v>
      </c>
      <c r="H1034" s="152">
        <v>1.4059999999999999</v>
      </c>
      <c r="I1034" s="153"/>
      <c r="L1034" s="149"/>
      <c r="M1034" s="154"/>
      <c r="T1034" s="155"/>
      <c r="AT1034" s="150" t="s">
        <v>154</v>
      </c>
      <c r="AU1034" s="150" t="s">
        <v>89</v>
      </c>
      <c r="AV1034" s="13" t="s">
        <v>89</v>
      </c>
      <c r="AW1034" s="13" t="s">
        <v>36</v>
      </c>
      <c r="AX1034" s="13" t="s">
        <v>80</v>
      </c>
      <c r="AY1034" s="150" t="s">
        <v>145</v>
      </c>
    </row>
    <row r="1035" spans="2:65" s="13" customFormat="1" ht="11.25">
      <c r="B1035" s="149"/>
      <c r="D1035" s="143" t="s">
        <v>154</v>
      </c>
      <c r="E1035" s="150" t="s">
        <v>1</v>
      </c>
      <c r="F1035" s="151" t="s">
        <v>467</v>
      </c>
      <c r="H1035" s="152">
        <v>1.2</v>
      </c>
      <c r="I1035" s="153"/>
      <c r="L1035" s="149"/>
      <c r="M1035" s="154"/>
      <c r="T1035" s="155"/>
      <c r="AT1035" s="150" t="s">
        <v>154</v>
      </c>
      <c r="AU1035" s="150" t="s">
        <v>89</v>
      </c>
      <c r="AV1035" s="13" t="s">
        <v>89</v>
      </c>
      <c r="AW1035" s="13" t="s">
        <v>36</v>
      </c>
      <c r="AX1035" s="13" t="s">
        <v>80</v>
      </c>
      <c r="AY1035" s="150" t="s">
        <v>145</v>
      </c>
    </row>
    <row r="1036" spans="2:65" s="14" customFormat="1" ht="11.25">
      <c r="B1036" s="156"/>
      <c r="D1036" s="143" t="s">
        <v>154</v>
      </c>
      <c r="E1036" s="157" t="s">
        <v>1</v>
      </c>
      <c r="F1036" s="158" t="s">
        <v>157</v>
      </c>
      <c r="H1036" s="159">
        <v>2.6059999999999999</v>
      </c>
      <c r="I1036" s="160"/>
      <c r="L1036" s="156"/>
      <c r="M1036" s="161"/>
      <c r="T1036" s="162"/>
      <c r="AT1036" s="157" t="s">
        <v>154</v>
      </c>
      <c r="AU1036" s="157" t="s">
        <v>89</v>
      </c>
      <c r="AV1036" s="14" t="s">
        <v>152</v>
      </c>
      <c r="AW1036" s="14" t="s">
        <v>36</v>
      </c>
      <c r="AX1036" s="14" t="s">
        <v>85</v>
      </c>
      <c r="AY1036" s="157" t="s">
        <v>145</v>
      </c>
    </row>
    <row r="1037" spans="2:65" s="1" customFormat="1" ht="24.2" customHeight="1">
      <c r="B1037" s="128"/>
      <c r="C1037" s="129" t="s">
        <v>1534</v>
      </c>
      <c r="D1037" s="129" t="s">
        <v>147</v>
      </c>
      <c r="E1037" s="130" t="s">
        <v>1535</v>
      </c>
      <c r="F1037" s="131" t="s">
        <v>1536</v>
      </c>
      <c r="G1037" s="132" t="s">
        <v>183</v>
      </c>
      <c r="H1037" s="133">
        <v>2.6059999999999999</v>
      </c>
      <c r="I1037" s="134"/>
      <c r="J1037" s="135">
        <f>ROUND(I1037*H1037,2)</f>
        <v>0</v>
      </c>
      <c r="K1037" s="131" t="s">
        <v>151</v>
      </c>
      <c r="L1037" s="32"/>
      <c r="M1037" s="136" t="s">
        <v>1</v>
      </c>
      <c r="N1037" s="137" t="s">
        <v>45</v>
      </c>
      <c r="P1037" s="138">
        <f>O1037*H1037</f>
        <v>0</v>
      </c>
      <c r="Q1037" s="138">
        <v>2.0000000000000001E-4</v>
      </c>
      <c r="R1037" s="138">
        <f>Q1037*H1037</f>
        <v>5.2119999999999998E-4</v>
      </c>
      <c r="S1037" s="138">
        <v>0</v>
      </c>
      <c r="T1037" s="139">
        <f>S1037*H1037</f>
        <v>0</v>
      </c>
      <c r="AR1037" s="140" t="s">
        <v>254</v>
      </c>
      <c r="AT1037" s="140" t="s">
        <v>147</v>
      </c>
      <c r="AU1037" s="140" t="s">
        <v>89</v>
      </c>
      <c r="AY1037" s="17" t="s">
        <v>145</v>
      </c>
      <c r="BE1037" s="141">
        <f>IF(N1037="základní",J1037,0)</f>
        <v>0</v>
      </c>
      <c r="BF1037" s="141">
        <f>IF(N1037="snížená",J1037,0)</f>
        <v>0</v>
      </c>
      <c r="BG1037" s="141">
        <f>IF(N1037="zákl. přenesená",J1037,0)</f>
        <v>0</v>
      </c>
      <c r="BH1037" s="141">
        <f>IF(N1037="sníž. přenesená",J1037,0)</f>
        <v>0</v>
      </c>
      <c r="BI1037" s="141">
        <f>IF(N1037="nulová",J1037,0)</f>
        <v>0</v>
      </c>
      <c r="BJ1037" s="17" t="s">
        <v>85</v>
      </c>
      <c r="BK1037" s="141">
        <f>ROUND(I1037*H1037,2)</f>
        <v>0</v>
      </c>
      <c r="BL1037" s="17" t="s">
        <v>254</v>
      </c>
      <c r="BM1037" s="140" t="s">
        <v>1537</v>
      </c>
    </row>
    <row r="1038" spans="2:65" s="1" customFormat="1" ht="33" customHeight="1">
      <c r="B1038" s="128"/>
      <c r="C1038" s="129" t="s">
        <v>1538</v>
      </c>
      <c r="D1038" s="129" t="s">
        <v>147</v>
      </c>
      <c r="E1038" s="130" t="s">
        <v>1539</v>
      </c>
      <c r="F1038" s="131" t="s">
        <v>1540</v>
      </c>
      <c r="G1038" s="132" t="s">
        <v>183</v>
      </c>
      <c r="H1038" s="133">
        <v>2.6059999999999999</v>
      </c>
      <c r="I1038" s="134"/>
      <c r="J1038" s="135">
        <f>ROUND(I1038*H1038,2)</f>
        <v>0</v>
      </c>
      <c r="K1038" s="131" t="s">
        <v>151</v>
      </c>
      <c r="L1038" s="32"/>
      <c r="M1038" s="136" t="s">
        <v>1</v>
      </c>
      <c r="N1038" s="137" t="s">
        <v>45</v>
      </c>
      <c r="P1038" s="138">
        <f>O1038*H1038</f>
        <v>0</v>
      </c>
      <c r="Q1038" s="138">
        <v>2.9E-4</v>
      </c>
      <c r="R1038" s="138">
        <f>Q1038*H1038</f>
        <v>7.5573999999999997E-4</v>
      </c>
      <c r="S1038" s="138">
        <v>0</v>
      </c>
      <c r="T1038" s="139">
        <f>S1038*H1038</f>
        <v>0</v>
      </c>
      <c r="AR1038" s="140" t="s">
        <v>254</v>
      </c>
      <c r="AT1038" s="140" t="s">
        <v>147</v>
      </c>
      <c r="AU1038" s="140" t="s">
        <v>89</v>
      </c>
      <c r="AY1038" s="17" t="s">
        <v>145</v>
      </c>
      <c r="BE1038" s="141">
        <f>IF(N1038="základní",J1038,0)</f>
        <v>0</v>
      </c>
      <c r="BF1038" s="141">
        <f>IF(N1038="snížená",J1038,0)</f>
        <v>0</v>
      </c>
      <c r="BG1038" s="141">
        <f>IF(N1038="zákl. přenesená",J1038,0)</f>
        <v>0</v>
      </c>
      <c r="BH1038" s="141">
        <f>IF(N1038="sníž. přenesená",J1038,0)</f>
        <v>0</v>
      </c>
      <c r="BI1038" s="141">
        <f>IF(N1038="nulová",J1038,0)</f>
        <v>0</v>
      </c>
      <c r="BJ1038" s="17" t="s">
        <v>85</v>
      </c>
      <c r="BK1038" s="141">
        <f>ROUND(I1038*H1038,2)</f>
        <v>0</v>
      </c>
      <c r="BL1038" s="17" t="s">
        <v>254</v>
      </c>
      <c r="BM1038" s="140" t="s">
        <v>1541</v>
      </c>
    </row>
    <row r="1039" spans="2:65" s="1" customFormat="1" ht="24.2" customHeight="1">
      <c r="B1039" s="128"/>
      <c r="C1039" s="129" t="s">
        <v>1542</v>
      </c>
      <c r="D1039" s="129" t="s">
        <v>147</v>
      </c>
      <c r="E1039" s="130" t="s">
        <v>1543</v>
      </c>
      <c r="F1039" s="131" t="s">
        <v>1544</v>
      </c>
      <c r="G1039" s="132" t="s">
        <v>183</v>
      </c>
      <c r="H1039" s="133">
        <v>2.6059999999999999</v>
      </c>
      <c r="I1039" s="134"/>
      <c r="J1039" s="135">
        <f>ROUND(I1039*H1039,2)</f>
        <v>0</v>
      </c>
      <c r="K1039" s="131" t="s">
        <v>151</v>
      </c>
      <c r="L1039" s="32"/>
      <c r="M1039" s="136" t="s">
        <v>1</v>
      </c>
      <c r="N1039" s="137" t="s">
        <v>45</v>
      </c>
      <c r="P1039" s="138">
        <f>O1039*H1039</f>
        <v>0</v>
      </c>
      <c r="Q1039" s="138">
        <v>0</v>
      </c>
      <c r="R1039" s="138">
        <f>Q1039*H1039</f>
        <v>0</v>
      </c>
      <c r="S1039" s="138">
        <v>0</v>
      </c>
      <c r="T1039" s="139">
        <f>S1039*H1039</f>
        <v>0</v>
      </c>
      <c r="AR1039" s="140" t="s">
        <v>254</v>
      </c>
      <c r="AT1039" s="140" t="s">
        <v>147</v>
      </c>
      <c r="AU1039" s="140" t="s">
        <v>89</v>
      </c>
      <c r="AY1039" s="17" t="s">
        <v>145</v>
      </c>
      <c r="BE1039" s="141">
        <f>IF(N1039="základní",J1039,0)</f>
        <v>0</v>
      </c>
      <c r="BF1039" s="141">
        <f>IF(N1039="snížená",J1039,0)</f>
        <v>0</v>
      </c>
      <c r="BG1039" s="141">
        <f>IF(N1039="zákl. přenesená",J1039,0)</f>
        <v>0</v>
      </c>
      <c r="BH1039" s="141">
        <f>IF(N1039="sníž. přenesená",J1039,0)</f>
        <v>0</v>
      </c>
      <c r="BI1039" s="141">
        <f>IF(N1039="nulová",J1039,0)</f>
        <v>0</v>
      </c>
      <c r="BJ1039" s="17" t="s">
        <v>85</v>
      </c>
      <c r="BK1039" s="141">
        <f>ROUND(I1039*H1039,2)</f>
        <v>0</v>
      </c>
      <c r="BL1039" s="17" t="s">
        <v>254</v>
      </c>
      <c r="BM1039" s="140" t="s">
        <v>1545</v>
      </c>
    </row>
    <row r="1040" spans="2:65" s="11" customFormat="1" ht="25.9" customHeight="1">
      <c r="B1040" s="116"/>
      <c r="D1040" s="117" t="s">
        <v>79</v>
      </c>
      <c r="E1040" s="118" t="s">
        <v>325</v>
      </c>
      <c r="F1040" s="118" t="s">
        <v>1546</v>
      </c>
      <c r="I1040" s="119"/>
      <c r="J1040" s="120">
        <f>BK1040</f>
        <v>0</v>
      </c>
      <c r="L1040" s="116"/>
      <c r="M1040" s="121"/>
      <c r="P1040" s="122">
        <f>P1041</f>
        <v>0</v>
      </c>
      <c r="R1040" s="122">
        <f>R1041</f>
        <v>0</v>
      </c>
      <c r="T1040" s="123">
        <f>T1041</f>
        <v>0</v>
      </c>
      <c r="AR1040" s="117" t="s">
        <v>162</v>
      </c>
      <c r="AT1040" s="124" t="s">
        <v>79</v>
      </c>
      <c r="AU1040" s="124" t="s">
        <v>80</v>
      </c>
      <c r="AY1040" s="117" t="s">
        <v>145</v>
      </c>
      <c r="BK1040" s="125">
        <f>BK1041</f>
        <v>0</v>
      </c>
    </row>
    <row r="1041" spans="2:65" s="11" customFormat="1" ht="22.9" customHeight="1">
      <c r="B1041" s="116"/>
      <c r="D1041" s="117" t="s">
        <v>79</v>
      </c>
      <c r="E1041" s="126" t="s">
        <v>1547</v>
      </c>
      <c r="F1041" s="126" t="s">
        <v>1548</v>
      </c>
      <c r="I1041" s="119"/>
      <c r="J1041" s="127">
        <f>BK1041</f>
        <v>0</v>
      </c>
      <c r="L1041" s="116"/>
      <c r="M1041" s="121"/>
      <c r="P1041" s="122">
        <f>SUM(P1042:P1049)</f>
        <v>0</v>
      </c>
      <c r="R1041" s="122">
        <f>SUM(R1042:R1049)</f>
        <v>0</v>
      </c>
      <c r="T1041" s="123">
        <f>SUM(T1042:T1049)</f>
        <v>0</v>
      </c>
      <c r="AR1041" s="117" t="s">
        <v>162</v>
      </c>
      <c r="AT1041" s="124" t="s">
        <v>79</v>
      </c>
      <c r="AU1041" s="124" t="s">
        <v>85</v>
      </c>
      <c r="AY1041" s="117" t="s">
        <v>145</v>
      </c>
      <c r="BK1041" s="125">
        <f>SUM(BK1042:BK1049)</f>
        <v>0</v>
      </c>
    </row>
    <row r="1042" spans="2:65" s="1" customFormat="1" ht="37.9" customHeight="1">
      <c r="B1042" s="128"/>
      <c r="C1042" s="129" t="s">
        <v>1549</v>
      </c>
      <c r="D1042" s="129" t="s">
        <v>147</v>
      </c>
      <c r="E1042" s="130" t="s">
        <v>1550</v>
      </c>
      <c r="F1042" s="131" t="s">
        <v>1551</v>
      </c>
      <c r="G1042" s="132" t="s">
        <v>271</v>
      </c>
      <c r="H1042" s="133">
        <v>1</v>
      </c>
      <c r="I1042" s="134"/>
      <c r="J1042" s="135">
        <f>ROUND(I1042*H1042,2)</f>
        <v>0</v>
      </c>
      <c r="K1042" s="131" t="s">
        <v>1</v>
      </c>
      <c r="L1042" s="32"/>
      <c r="M1042" s="136" t="s">
        <v>1</v>
      </c>
      <c r="N1042" s="137" t="s">
        <v>45</v>
      </c>
      <c r="P1042" s="138">
        <f>O1042*H1042</f>
        <v>0</v>
      </c>
      <c r="Q1042" s="138">
        <v>0</v>
      </c>
      <c r="R1042" s="138">
        <f>Q1042*H1042</f>
        <v>0</v>
      </c>
      <c r="S1042" s="138">
        <v>0</v>
      </c>
      <c r="T1042" s="139">
        <f>S1042*H1042</f>
        <v>0</v>
      </c>
      <c r="AR1042" s="140" t="s">
        <v>502</v>
      </c>
      <c r="AT1042" s="140" t="s">
        <v>147</v>
      </c>
      <c r="AU1042" s="140" t="s">
        <v>89</v>
      </c>
      <c r="AY1042" s="17" t="s">
        <v>145</v>
      </c>
      <c r="BE1042" s="141">
        <f>IF(N1042="základní",J1042,0)</f>
        <v>0</v>
      </c>
      <c r="BF1042" s="141">
        <f>IF(N1042="snížená",J1042,0)</f>
        <v>0</v>
      </c>
      <c r="BG1042" s="141">
        <f>IF(N1042="zákl. přenesená",J1042,0)</f>
        <v>0</v>
      </c>
      <c r="BH1042" s="141">
        <f>IF(N1042="sníž. přenesená",J1042,0)</f>
        <v>0</v>
      </c>
      <c r="BI1042" s="141">
        <f>IF(N1042="nulová",J1042,0)</f>
        <v>0</v>
      </c>
      <c r="BJ1042" s="17" t="s">
        <v>85</v>
      </c>
      <c r="BK1042" s="141">
        <f>ROUND(I1042*H1042,2)</f>
        <v>0</v>
      </c>
      <c r="BL1042" s="17" t="s">
        <v>502</v>
      </c>
      <c r="BM1042" s="140" t="s">
        <v>1552</v>
      </c>
    </row>
    <row r="1043" spans="2:65" s="12" customFormat="1" ht="11.25">
      <c r="B1043" s="142"/>
      <c r="D1043" s="143" t="s">
        <v>154</v>
      </c>
      <c r="E1043" s="144" t="s">
        <v>1</v>
      </c>
      <c r="F1043" s="145" t="s">
        <v>1553</v>
      </c>
      <c r="H1043" s="144" t="s">
        <v>1</v>
      </c>
      <c r="I1043" s="146"/>
      <c r="L1043" s="142"/>
      <c r="M1043" s="147"/>
      <c r="T1043" s="148"/>
      <c r="AT1043" s="144" t="s">
        <v>154</v>
      </c>
      <c r="AU1043" s="144" t="s">
        <v>89</v>
      </c>
      <c r="AV1043" s="12" t="s">
        <v>85</v>
      </c>
      <c r="AW1043" s="12" t="s">
        <v>36</v>
      </c>
      <c r="AX1043" s="12" t="s">
        <v>80</v>
      </c>
      <c r="AY1043" s="144" t="s">
        <v>145</v>
      </c>
    </row>
    <row r="1044" spans="2:65" s="12" customFormat="1" ht="11.25">
      <c r="B1044" s="142"/>
      <c r="D1044" s="143" t="s">
        <v>154</v>
      </c>
      <c r="E1044" s="144" t="s">
        <v>1</v>
      </c>
      <c r="F1044" s="145" t="s">
        <v>1554</v>
      </c>
      <c r="H1044" s="144" t="s">
        <v>1</v>
      </c>
      <c r="I1044" s="146"/>
      <c r="L1044" s="142"/>
      <c r="M1044" s="147"/>
      <c r="T1044" s="148"/>
      <c r="AT1044" s="144" t="s">
        <v>154</v>
      </c>
      <c r="AU1044" s="144" t="s">
        <v>89</v>
      </c>
      <c r="AV1044" s="12" t="s">
        <v>85</v>
      </c>
      <c r="AW1044" s="12" t="s">
        <v>36</v>
      </c>
      <c r="AX1044" s="12" t="s">
        <v>80</v>
      </c>
      <c r="AY1044" s="144" t="s">
        <v>145</v>
      </c>
    </row>
    <row r="1045" spans="2:65" s="12" customFormat="1" ht="11.25">
      <c r="B1045" s="142"/>
      <c r="D1045" s="143" t="s">
        <v>154</v>
      </c>
      <c r="E1045" s="144" t="s">
        <v>1</v>
      </c>
      <c r="F1045" s="145" t="s">
        <v>1555</v>
      </c>
      <c r="H1045" s="144" t="s">
        <v>1</v>
      </c>
      <c r="I1045" s="146"/>
      <c r="L1045" s="142"/>
      <c r="M1045" s="147"/>
      <c r="T1045" s="148"/>
      <c r="AT1045" s="144" t="s">
        <v>154</v>
      </c>
      <c r="AU1045" s="144" t="s">
        <v>89</v>
      </c>
      <c r="AV1045" s="12" t="s">
        <v>85</v>
      </c>
      <c r="AW1045" s="12" t="s">
        <v>36</v>
      </c>
      <c r="AX1045" s="12" t="s">
        <v>80</v>
      </c>
      <c r="AY1045" s="144" t="s">
        <v>145</v>
      </c>
    </row>
    <row r="1046" spans="2:65" s="12" customFormat="1" ht="11.25">
      <c r="B1046" s="142"/>
      <c r="D1046" s="143" t="s">
        <v>154</v>
      </c>
      <c r="E1046" s="144" t="s">
        <v>1</v>
      </c>
      <c r="F1046" s="145" t="s">
        <v>1556</v>
      </c>
      <c r="H1046" s="144" t="s">
        <v>1</v>
      </c>
      <c r="I1046" s="146"/>
      <c r="L1046" s="142"/>
      <c r="M1046" s="147"/>
      <c r="T1046" s="148"/>
      <c r="AT1046" s="144" t="s">
        <v>154</v>
      </c>
      <c r="AU1046" s="144" t="s">
        <v>89</v>
      </c>
      <c r="AV1046" s="12" t="s">
        <v>85</v>
      </c>
      <c r="AW1046" s="12" t="s">
        <v>36</v>
      </c>
      <c r="AX1046" s="12" t="s">
        <v>80</v>
      </c>
      <c r="AY1046" s="144" t="s">
        <v>145</v>
      </c>
    </row>
    <row r="1047" spans="2:65" s="13" customFormat="1" ht="11.25">
      <c r="B1047" s="149"/>
      <c r="D1047" s="143" t="s">
        <v>154</v>
      </c>
      <c r="E1047" s="150" t="s">
        <v>1</v>
      </c>
      <c r="F1047" s="151" t="s">
        <v>85</v>
      </c>
      <c r="H1047" s="152">
        <v>1</v>
      </c>
      <c r="I1047" s="153"/>
      <c r="L1047" s="149"/>
      <c r="M1047" s="154"/>
      <c r="T1047" s="155"/>
      <c r="AT1047" s="150" t="s">
        <v>154</v>
      </c>
      <c r="AU1047" s="150" t="s">
        <v>89</v>
      </c>
      <c r="AV1047" s="13" t="s">
        <v>89</v>
      </c>
      <c r="AW1047" s="13" t="s">
        <v>36</v>
      </c>
      <c r="AX1047" s="13" t="s">
        <v>80</v>
      </c>
      <c r="AY1047" s="150" t="s">
        <v>145</v>
      </c>
    </row>
    <row r="1048" spans="2:65" s="14" customFormat="1" ht="11.25">
      <c r="B1048" s="156"/>
      <c r="D1048" s="143" t="s">
        <v>154</v>
      </c>
      <c r="E1048" s="157" t="s">
        <v>1</v>
      </c>
      <c r="F1048" s="158" t="s">
        <v>157</v>
      </c>
      <c r="H1048" s="159">
        <v>1</v>
      </c>
      <c r="I1048" s="160"/>
      <c r="L1048" s="156"/>
      <c r="M1048" s="161"/>
      <c r="T1048" s="162"/>
      <c r="AT1048" s="157" t="s">
        <v>154</v>
      </c>
      <c r="AU1048" s="157" t="s">
        <v>89</v>
      </c>
      <c r="AV1048" s="14" t="s">
        <v>152</v>
      </c>
      <c r="AW1048" s="14" t="s">
        <v>36</v>
      </c>
      <c r="AX1048" s="14" t="s">
        <v>85</v>
      </c>
      <c r="AY1048" s="157" t="s">
        <v>145</v>
      </c>
    </row>
    <row r="1049" spans="2:65" s="1" customFormat="1" ht="24.2" customHeight="1">
      <c r="B1049" s="128"/>
      <c r="C1049" s="129" t="s">
        <v>1557</v>
      </c>
      <c r="D1049" s="129" t="s">
        <v>147</v>
      </c>
      <c r="E1049" s="130" t="s">
        <v>1558</v>
      </c>
      <c r="F1049" s="131" t="s">
        <v>1559</v>
      </c>
      <c r="G1049" s="132" t="s">
        <v>271</v>
      </c>
      <c r="H1049" s="133">
        <v>1</v>
      </c>
      <c r="I1049" s="134"/>
      <c r="J1049" s="135">
        <f>ROUND(I1049*H1049,2)</f>
        <v>0</v>
      </c>
      <c r="K1049" s="131" t="s">
        <v>1</v>
      </c>
      <c r="L1049" s="32"/>
      <c r="M1049" s="136" t="s">
        <v>1</v>
      </c>
      <c r="N1049" s="137" t="s">
        <v>45</v>
      </c>
      <c r="P1049" s="138">
        <f>O1049*H1049</f>
        <v>0</v>
      </c>
      <c r="Q1049" s="138">
        <v>0</v>
      </c>
      <c r="R1049" s="138">
        <f>Q1049*H1049</f>
        <v>0</v>
      </c>
      <c r="S1049" s="138">
        <v>0</v>
      </c>
      <c r="T1049" s="139">
        <f>S1049*H1049</f>
        <v>0</v>
      </c>
      <c r="AR1049" s="140" t="s">
        <v>502</v>
      </c>
      <c r="AT1049" s="140" t="s">
        <v>147</v>
      </c>
      <c r="AU1049" s="140" t="s">
        <v>89</v>
      </c>
      <c r="AY1049" s="17" t="s">
        <v>145</v>
      </c>
      <c r="BE1049" s="141">
        <f>IF(N1049="základní",J1049,0)</f>
        <v>0</v>
      </c>
      <c r="BF1049" s="141">
        <f>IF(N1049="snížená",J1049,0)</f>
        <v>0</v>
      </c>
      <c r="BG1049" s="141">
        <f>IF(N1049="zákl. přenesená",J1049,0)</f>
        <v>0</v>
      </c>
      <c r="BH1049" s="141">
        <f>IF(N1049="sníž. přenesená",J1049,0)</f>
        <v>0</v>
      </c>
      <c r="BI1049" s="141">
        <f>IF(N1049="nulová",J1049,0)</f>
        <v>0</v>
      </c>
      <c r="BJ1049" s="17" t="s">
        <v>85</v>
      </c>
      <c r="BK1049" s="141">
        <f>ROUND(I1049*H1049,2)</f>
        <v>0</v>
      </c>
      <c r="BL1049" s="17" t="s">
        <v>502</v>
      </c>
      <c r="BM1049" s="140" t="s">
        <v>1560</v>
      </c>
    </row>
    <row r="1050" spans="2:65" s="11" customFormat="1" ht="25.9" customHeight="1">
      <c r="B1050" s="116"/>
      <c r="D1050" s="117" t="s">
        <v>79</v>
      </c>
      <c r="E1050" s="118" t="s">
        <v>1561</v>
      </c>
      <c r="F1050" s="118" t="s">
        <v>1562</v>
      </c>
      <c r="I1050" s="119"/>
      <c r="J1050" s="120">
        <f>BK1050</f>
        <v>0</v>
      </c>
      <c r="L1050" s="116"/>
      <c r="M1050" s="121"/>
      <c r="P1050" s="122">
        <f>SUM(P1051:P1056)</f>
        <v>0</v>
      </c>
      <c r="R1050" s="122">
        <f>SUM(R1051:R1056)</f>
        <v>0</v>
      </c>
      <c r="T1050" s="123">
        <f>SUM(T1051:T1056)</f>
        <v>0</v>
      </c>
      <c r="AR1050" s="117" t="s">
        <v>152</v>
      </c>
      <c r="AT1050" s="124" t="s">
        <v>79</v>
      </c>
      <c r="AU1050" s="124" t="s">
        <v>80</v>
      </c>
      <c r="AY1050" s="117" t="s">
        <v>145</v>
      </c>
      <c r="BK1050" s="125">
        <f>SUM(BK1051:BK1056)</f>
        <v>0</v>
      </c>
    </row>
    <row r="1051" spans="2:65" s="1" customFormat="1" ht="16.5" customHeight="1">
      <c r="B1051" s="128"/>
      <c r="C1051" s="129" t="s">
        <v>1563</v>
      </c>
      <c r="D1051" s="129" t="s">
        <v>147</v>
      </c>
      <c r="E1051" s="130" t="s">
        <v>1564</v>
      </c>
      <c r="F1051" s="131" t="s">
        <v>1565</v>
      </c>
      <c r="G1051" s="132" t="s">
        <v>171</v>
      </c>
      <c r="H1051" s="133">
        <v>80</v>
      </c>
      <c r="I1051" s="134"/>
      <c r="J1051" s="135">
        <f>ROUND(I1051*H1051,2)</f>
        <v>0</v>
      </c>
      <c r="K1051" s="131" t="s">
        <v>1</v>
      </c>
      <c r="L1051" s="32"/>
      <c r="M1051" s="136" t="s">
        <v>1</v>
      </c>
      <c r="N1051" s="137" t="s">
        <v>45</v>
      </c>
      <c r="P1051" s="138">
        <f>O1051*H1051</f>
        <v>0</v>
      </c>
      <c r="Q1051" s="138">
        <v>0</v>
      </c>
      <c r="R1051" s="138">
        <f>Q1051*H1051</f>
        <v>0</v>
      </c>
      <c r="S1051" s="138">
        <v>0</v>
      </c>
      <c r="T1051" s="139">
        <f>S1051*H1051</f>
        <v>0</v>
      </c>
      <c r="AR1051" s="140" t="s">
        <v>1566</v>
      </c>
      <c r="AT1051" s="140" t="s">
        <v>147</v>
      </c>
      <c r="AU1051" s="140" t="s">
        <v>85</v>
      </c>
      <c r="AY1051" s="17" t="s">
        <v>145</v>
      </c>
      <c r="BE1051" s="141">
        <f>IF(N1051="základní",J1051,0)</f>
        <v>0</v>
      </c>
      <c r="BF1051" s="141">
        <f>IF(N1051="snížená",J1051,0)</f>
        <v>0</v>
      </c>
      <c r="BG1051" s="141">
        <f>IF(N1051="zákl. přenesená",J1051,0)</f>
        <v>0</v>
      </c>
      <c r="BH1051" s="141">
        <f>IF(N1051="sníž. přenesená",J1051,0)</f>
        <v>0</v>
      </c>
      <c r="BI1051" s="141">
        <f>IF(N1051="nulová",J1051,0)</f>
        <v>0</v>
      </c>
      <c r="BJ1051" s="17" t="s">
        <v>85</v>
      </c>
      <c r="BK1051" s="141">
        <f>ROUND(I1051*H1051,2)</f>
        <v>0</v>
      </c>
      <c r="BL1051" s="17" t="s">
        <v>1566</v>
      </c>
      <c r="BM1051" s="140" t="s">
        <v>1567</v>
      </c>
    </row>
    <row r="1052" spans="2:65" s="12" customFormat="1" ht="11.25">
      <c r="B1052" s="142"/>
      <c r="D1052" s="143" t="s">
        <v>154</v>
      </c>
      <c r="E1052" s="144" t="s">
        <v>1</v>
      </c>
      <c r="F1052" s="145" t="s">
        <v>1568</v>
      </c>
      <c r="H1052" s="144" t="s">
        <v>1</v>
      </c>
      <c r="I1052" s="146"/>
      <c r="L1052" s="142"/>
      <c r="M1052" s="147"/>
      <c r="T1052" s="148"/>
      <c r="AT1052" s="144" t="s">
        <v>154</v>
      </c>
      <c r="AU1052" s="144" t="s">
        <v>85</v>
      </c>
      <c r="AV1052" s="12" t="s">
        <v>85</v>
      </c>
      <c r="AW1052" s="12" t="s">
        <v>36</v>
      </c>
      <c r="AX1052" s="12" t="s">
        <v>80</v>
      </c>
      <c r="AY1052" s="144" t="s">
        <v>145</v>
      </c>
    </row>
    <row r="1053" spans="2:65" s="12" customFormat="1" ht="11.25">
      <c r="B1053" s="142"/>
      <c r="D1053" s="143" t="s">
        <v>154</v>
      </c>
      <c r="E1053" s="144" t="s">
        <v>1</v>
      </c>
      <c r="F1053" s="145" t="s">
        <v>1569</v>
      </c>
      <c r="H1053" s="144" t="s">
        <v>1</v>
      </c>
      <c r="I1053" s="146"/>
      <c r="L1053" s="142"/>
      <c r="M1053" s="147"/>
      <c r="T1053" s="148"/>
      <c r="AT1053" s="144" t="s">
        <v>154</v>
      </c>
      <c r="AU1053" s="144" t="s">
        <v>85</v>
      </c>
      <c r="AV1053" s="12" t="s">
        <v>85</v>
      </c>
      <c r="AW1053" s="12" t="s">
        <v>36</v>
      </c>
      <c r="AX1053" s="12" t="s">
        <v>80</v>
      </c>
      <c r="AY1053" s="144" t="s">
        <v>145</v>
      </c>
    </row>
    <row r="1054" spans="2:65" s="12" customFormat="1" ht="11.25">
      <c r="B1054" s="142"/>
      <c r="D1054" s="143" t="s">
        <v>154</v>
      </c>
      <c r="E1054" s="144" t="s">
        <v>1</v>
      </c>
      <c r="F1054" s="145" t="s">
        <v>1570</v>
      </c>
      <c r="H1054" s="144" t="s">
        <v>1</v>
      </c>
      <c r="I1054" s="146"/>
      <c r="L1054" s="142"/>
      <c r="M1054" s="147"/>
      <c r="T1054" s="148"/>
      <c r="AT1054" s="144" t="s">
        <v>154</v>
      </c>
      <c r="AU1054" s="144" t="s">
        <v>85</v>
      </c>
      <c r="AV1054" s="12" t="s">
        <v>85</v>
      </c>
      <c r="AW1054" s="12" t="s">
        <v>36</v>
      </c>
      <c r="AX1054" s="12" t="s">
        <v>80</v>
      </c>
      <c r="AY1054" s="144" t="s">
        <v>145</v>
      </c>
    </row>
    <row r="1055" spans="2:65" s="13" customFormat="1" ht="11.25">
      <c r="B1055" s="149"/>
      <c r="D1055" s="143" t="s">
        <v>154</v>
      </c>
      <c r="E1055" s="150" t="s">
        <v>1</v>
      </c>
      <c r="F1055" s="151" t="s">
        <v>581</v>
      </c>
      <c r="H1055" s="152">
        <v>80</v>
      </c>
      <c r="I1055" s="153"/>
      <c r="L1055" s="149"/>
      <c r="M1055" s="154"/>
      <c r="T1055" s="155"/>
      <c r="AT1055" s="150" t="s">
        <v>154</v>
      </c>
      <c r="AU1055" s="150" t="s">
        <v>85</v>
      </c>
      <c r="AV1055" s="13" t="s">
        <v>89</v>
      </c>
      <c r="AW1055" s="13" t="s">
        <v>36</v>
      </c>
      <c r="AX1055" s="13" t="s">
        <v>80</v>
      </c>
      <c r="AY1055" s="150" t="s">
        <v>145</v>
      </c>
    </row>
    <row r="1056" spans="2:65" s="14" customFormat="1" ht="11.25">
      <c r="B1056" s="156"/>
      <c r="D1056" s="143" t="s">
        <v>154</v>
      </c>
      <c r="E1056" s="157" t="s">
        <v>1</v>
      </c>
      <c r="F1056" s="158" t="s">
        <v>157</v>
      </c>
      <c r="H1056" s="159">
        <v>80</v>
      </c>
      <c r="I1056" s="160"/>
      <c r="L1056" s="156"/>
      <c r="M1056" s="161"/>
      <c r="T1056" s="162"/>
      <c r="AT1056" s="157" t="s">
        <v>154</v>
      </c>
      <c r="AU1056" s="157" t="s">
        <v>85</v>
      </c>
      <c r="AV1056" s="14" t="s">
        <v>152</v>
      </c>
      <c r="AW1056" s="14" t="s">
        <v>36</v>
      </c>
      <c r="AX1056" s="14" t="s">
        <v>85</v>
      </c>
      <c r="AY1056" s="157" t="s">
        <v>145</v>
      </c>
    </row>
    <row r="1057" spans="2:65" s="11" customFormat="1" ht="25.9" customHeight="1">
      <c r="B1057" s="116"/>
      <c r="D1057" s="117" t="s">
        <v>79</v>
      </c>
      <c r="E1057" s="118" t="s">
        <v>1571</v>
      </c>
      <c r="F1057" s="118" t="s">
        <v>1572</v>
      </c>
      <c r="I1057" s="119"/>
      <c r="J1057" s="120">
        <f>BK1057</f>
        <v>0</v>
      </c>
      <c r="L1057" s="116"/>
      <c r="M1057" s="121"/>
      <c r="P1057" s="122">
        <f>P1058+P1065+P1068+P1074+P1076</f>
        <v>0</v>
      </c>
      <c r="R1057" s="122">
        <f>R1058+R1065+R1068+R1074+R1076</f>
        <v>0</v>
      </c>
      <c r="T1057" s="123">
        <f>T1058+T1065+T1068+T1074+T1076</f>
        <v>0</v>
      </c>
      <c r="AR1057" s="117" t="s">
        <v>156</v>
      </c>
      <c r="AT1057" s="124" t="s">
        <v>79</v>
      </c>
      <c r="AU1057" s="124" t="s">
        <v>80</v>
      </c>
      <c r="AY1057" s="117" t="s">
        <v>145</v>
      </c>
      <c r="BK1057" s="125">
        <f>BK1058+BK1065+BK1068+BK1074+BK1076</f>
        <v>0</v>
      </c>
    </row>
    <row r="1058" spans="2:65" s="11" customFormat="1" ht="22.9" customHeight="1">
      <c r="B1058" s="116"/>
      <c r="D1058" s="117" t="s">
        <v>79</v>
      </c>
      <c r="E1058" s="126" t="s">
        <v>1573</v>
      </c>
      <c r="F1058" s="126" t="s">
        <v>1574</v>
      </c>
      <c r="I1058" s="119"/>
      <c r="J1058" s="127">
        <f>BK1058</f>
        <v>0</v>
      </c>
      <c r="L1058" s="116"/>
      <c r="M1058" s="121"/>
      <c r="P1058" s="122">
        <f>SUM(P1059:P1064)</f>
        <v>0</v>
      </c>
      <c r="R1058" s="122">
        <f>SUM(R1059:R1064)</f>
        <v>0</v>
      </c>
      <c r="T1058" s="123">
        <f>SUM(T1059:T1064)</f>
        <v>0</v>
      </c>
      <c r="AR1058" s="117" t="s">
        <v>156</v>
      </c>
      <c r="AT1058" s="124" t="s">
        <v>79</v>
      </c>
      <c r="AU1058" s="124" t="s">
        <v>85</v>
      </c>
      <c r="AY1058" s="117" t="s">
        <v>145</v>
      </c>
      <c r="BK1058" s="125">
        <f>SUM(BK1059:BK1064)</f>
        <v>0</v>
      </c>
    </row>
    <row r="1059" spans="2:65" s="1" customFormat="1" ht="49.15" customHeight="1">
      <c r="B1059" s="128"/>
      <c r="C1059" s="129" t="s">
        <v>1575</v>
      </c>
      <c r="D1059" s="129" t="s">
        <v>147</v>
      </c>
      <c r="E1059" s="130" t="s">
        <v>1576</v>
      </c>
      <c r="F1059" s="131" t="s">
        <v>1577</v>
      </c>
      <c r="G1059" s="132" t="s">
        <v>271</v>
      </c>
      <c r="H1059" s="133">
        <v>1</v>
      </c>
      <c r="I1059" s="134"/>
      <c r="J1059" s="135">
        <f t="shared" ref="J1059:J1064" si="30">ROUND(I1059*H1059,2)</f>
        <v>0</v>
      </c>
      <c r="K1059" s="131" t="s">
        <v>1578</v>
      </c>
      <c r="L1059" s="32"/>
      <c r="M1059" s="136" t="s">
        <v>1</v>
      </c>
      <c r="N1059" s="137" t="s">
        <v>45</v>
      </c>
      <c r="P1059" s="138">
        <f t="shared" ref="P1059:P1064" si="31">O1059*H1059</f>
        <v>0</v>
      </c>
      <c r="Q1059" s="138">
        <v>0</v>
      </c>
      <c r="R1059" s="138">
        <f t="shared" ref="R1059:R1064" si="32">Q1059*H1059</f>
        <v>0</v>
      </c>
      <c r="S1059" s="138">
        <v>0</v>
      </c>
      <c r="T1059" s="139">
        <f t="shared" ref="T1059:T1064" si="33">S1059*H1059</f>
        <v>0</v>
      </c>
      <c r="AR1059" s="140" t="s">
        <v>1579</v>
      </c>
      <c r="AT1059" s="140" t="s">
        <v>147</v>
      </c>
      <c r="AU1059" s="140" t="s">
        <v>89</v>
      </c>
      <c r="AY1059" s="17" t="s">
        <v>145</v>
      </c>
      <c r="BE1059" s="141">
        <f t="shared" ref="BE1059:BE1064" si="34">IF(N1059="základní",J1059,0)</f>
        <v>0</v>
      </c>
      <c r="BF1059" s="141">
        <f t="shared" ref="BF1059:BF1064" si="35">IF(N1059="snížená",J1059,0)</f>
        <v>0</v>
      </c>
      <c r="BG1059" s="141">
        <f t="shared" ref="BG1059:BG1064" si="36">IF(N1059="zákl. přenesená",J1059,0)</f>
        <v>0</v>
      </c>
      <c r="BH1059" s="141">
        <f t="shared" ref="BH1059:BH1064" si="37">IF(N1059="sníž. přenesená",J1059,0)</f>
        <v>0</v>
      </c>
      <c r="BI1059" s="141">
        <f t="shared" ref="BI1059:BI1064" si="38">IF(N1059="nulová",J1059,0)</f>
        <v>0</v>
      </c>
      <c r="BJ1059" s="17" t="s">
        <v>85</v>
      </c>
      <c r="BK1059" s="141">
        <f t="shared" ref="BK1059:BK1064" si="39">ROUND(I1059*H1059,2)</f>
        <v>0</v>
      </c>
      <c r="BL1059" s="17" t="s">
        <v>1579</v>
      </c>
      <c r="BM1059" s="140" t="s">
        <v>1580</v>
      </c>
    </row>
    <row r="1060" spans="2:65" s="1" customFormat="1" ht="37.9" customHeight="1">
      <c r="B1060" s="128"/>
      <c r="C1060" s="129" t="s">
        <v>1581</v>
      </c>
      <c r="D1060" s="129" t="s">
        <v>147</v>
      </c>
      <c r="E1060" s="130" t="s">
        <v>1582</v>
      </c>
      <c r="F1060" s="131" t="s">
        <v>1583</v>
      </c>
      <c r="G1060" s="132" t="s">
        <v>271</v>
      </c>
      <c r="H1060" s="133">
        <v>1</v>
      </c>
      <c r="I1060" s="134"/>
      <c r="J1060" s="135">
        <f t="shared" si="30"/>
        <v>0</v>
      </c>
      <c r="K1060" s="131" t="s">
        <v>1578</v>
      </c>
      <c r="L1060" s="32"/>
      <c r="M1060" s="136" t="s">
        <v>1</v>
      </c>
      <c r="N1060" s="137" t="s">
        <v>45</v>
      </c>
      <c r="P1060" s="138">
        <f t="shared" si="31"/>
        <v>0</v>
      </c>
      <c r="Q1060" s="138">
        <v>0</v>
      </c>
      <c r="R1060" s="138">
        <f t="shared" si="32"/>
        <v>0</v>
      </c>
      <c r="S1060" s="138">
        <v>0</v>
      </c>
      <c r="T1060" s="139">
        <f t="shared" si="33"/>
        <v>0</v>
      </c>
      <c r="AR1060" s="140" t="s">
        <v>1579</v>
      </c>
      <c r="AT1060" s="140" t="s">
        <v>147</v>
      </c>
      <c r="AU1060" s="140" t="s">
        <v>89</v>
      </c>
      <c r="AY1060" s="17" t="s">
        <v>145</v>
      </c>
      <c r="BE1060" s="141">
        <f t="shared" si="34"/>
        <v>0</v>
      </c>
      <c r="BF1060" s="141">
        <f t="shared" si="35"/>
        <v>0</v>
      </c>
      <c r="BG1060" s="141">
        <f t="shared" si="36"/>
        <v>0</v>
      </c>
      <c r="BH1060" s="141">
        <f t="shared" si="37"/>
        <v>0</v>
      </c>
      <c r="BI1060" s="141">
        <f t="shared" si="38"/>
        <v>0</v>
      </c>
      <c r="BJ1060" s="17" t="s">
        <v>85</v>
      </c>
      <c r="BK1060" s="141">
        <f t="shared" si="39"/>
        <v>0</v>
      </c>
      <c r="BL1060" s="17" t="s">
        <v>1579</v>
      </c>
      <c r="BM1060" s="140" t="s">
        <v>1584</v>
      </c>
    </row>
    <row r="1061" spans="2:65" s="1" customFormat="1" ht="16.5" customHeight="1">
      <c r="B1061" s="128"/>
      <c r="C1061" s="129" t="s">
        <v>1585</v>
      </c>
      <c r="D1061" s="129" t="s">
        <v>147</v>
      </c>
      <c r="E1061" s="130" t="s">
        <v>1586</v>
      </c>
      <c r="F1061" s="131" t="s">
        <v>1587</v>
      </c>
      <c r="G1061" s="132" t="s">
        <v>271</v>
      </c>
      <c r="H1061" s="133">
        <v>1</v>
      </c>
      <c r="I1061" s="134"/>
      <c r="J1061" s="135">
        <f t="shared" si="30"/>
        <v>0</v>
      </c>
      <c r="K1061" s="131" t="s">
        <v>1578</v>
      </c>
      <c r="L1061" s="32"/>
      <c r="M1061" s="136" t="s">
        <v>1</v>
      </c>
      <c r="N1061" s="137" t="s">
        <v>45</v>
      </c>
      <c r="P1061" s="138">
        <f t="shared" si="31"/>
        <v>0</v>
      </c>
      <c r="Q1061" s="138">
        <v>0</v>
      </c>
      <c r="R1061" s="138">
        <f t="shared" si="32"/>
        <v>0</v>
      </c>
      <c r="S1061" s="138">
        <v>0</v>
      </c>
      <c r="T1061" s="139">
        <f t="shared" si="33"/>
        <v>0</v>
      </c>
      <c r="AR1061" s="140" t="s">
        <v>1579</v>
      </c>
      <c r="AT1061" s="140" t="s">
        <v>147</v>
      </c>
      <c r="AU1061" s="140" t="s">
        <v>89</v>
      </c>
      <c r="AY1061" s="17" t="s">
        <v>145</v>
      </c>
      <c r="BE1061" s="141">
        <f t="shared" si="34"/>
        <v>0</v>
      </c>
      <c r="BF1061" s="141">
        <f t="shared" si="35"/>
        <v>0</v>
      </c>
      <c r="BG1061" s="141">
        <f t="shared" si="36"/>
        <v>0</v>
      </c>
      <c r="BH1061" s="141">
        <f t="shared" si="37"/>
        <v>0</v>
      </c>
      <c r="BI1061" s="141">
        <f t="shared" si="38"/>
        <v>0</v>
      </c>
      <c r="BJ1061" s="17" t="s">
        <v>85</v>
      </c>
      <c r="BK1061" s="141">
        <f t="shared" si="39"/>
        <v>0</v>
      </c>
      <c r="BL1061" s="17" t="s">
        <v>1579</v>
      </c>
      <c r="BM1061" s="140" t="s">
        <v>1588</v>
      </c>
    </row>
    <row r="1062" spans="2:65" s="1" customFormat="1" ht="16.5" customHeight="1">
      <c r="B1062" s="128"/>
      <c r="C1062" s="129" t="s">
        <v>1589</v>
      </c>
      <c r="D1062" s="129" t="s">
        <v>147</v>
      </c>
      <c r="E1062" s="130" t="s">
        <v>1590</v>
      </c>
      <c r="F1062" s="131" t="s">
        <v>1591</v>
      </c>
      <c r="G1062" s="132" t="s">
        <v>271</v>
      </c>
      <c r="H1062" s="133">
        <v>1</v>
      </c>
      <c r="I1062" s="134"/>
      <c r="J1062" s="135">
        <f t="shared" si="30"/>
        <v>0</v>
      </c>
      <c r="K1062" s="131" t="s">
        <v>1</v>
      </c>
      <c r="L1062" s="32"/>
      <c r="M1062" s="136" t="s">
        <v>1</v>
      </c>
      <c r="N1062" s="137" t="s">
        <v>45</v>
      </c>
      <c r="P1062" s="138">
        <f t="shared" si="31"/>
        <v>0</v>
      </c>
      <c r="Q1062" s="138">
        <v>0</v>
      </c>
      <c r="R1062" s="138">
        <f t="shared" si="32"/>
        <v>0</v>
      </c>
      <c r="S1062" s="138">
        <v>0</v>
      </c>
      <c r="T1062" s="139">
        <f t="shared" si="33"/>
        <v>0</v>
      </c>
      <c r="AR1062" s="140" t="s">
        <v>1579</v>
      </c>
      <c r="AT1062" s="140" t="s">
        <v>147</v>
      </c>
      <c r="AU1062" s="140" t="s">
        <v>89</v>
      </c>
      <c r="AY1062" s="17" t="s">
        <v>145</v>
      </c>
      <c r="BE1062" s="141">
        <f t="shared" si="34"/>
        <v>0</v>
      </c>
      <c r="BF1062" s="141">
        <f t="shared" si="35"/>
        <v>0</v>
      </c>
      <c r="BG1062" s="141">
        <f t="shared" si="36"/>
        <v>0</v>
      </c>
      <c r="BH1062" s="141">
        <f t="shared" si="37"/>
        <v>0</v>
      </c>
      <c r="BI1062" s="141">
        <f t="shared" si="38"/>
        <v>0</v>
      </c>
      <c r="BJ1062" s="17" t="s">
        <v>85</v>
      </c>
      <c r="BK1062" s="141">
        <f t="shared" si="39"/>
        <v>0</v>
      </c>
      <c r="BL1062" s="17" t="s">
        <v>1579</v>
      </c>
      <c r="BM1062" s="140" t="s">
        <v>1592</v>
      </c>
    </row>
    <row r="1063" spans="2:65" s="1" customFormat="1" ht="24.2" customHeight="1">
      <c r="B1063" s="128"/>
      <c r="C1063" s="129" t="s">
        <v>1593</v>
      </c>
      <c r="D1063" s="129" t="s">
        <v>147</v>
      </c>
      <c r="E1063" s="130" t="s">
        <v>1594</v>
      </c>
      <c r="F1063" s="131" t="s">
        <v>1595</v>
      </c>
      <c r="G1063" s="132" t="s">
        <v>271</v>
      </c>
      <c r="H1063" s="133">
        <v>1</v>
      </c>
      <c r="I1063" s="134"/>
      <c r="J1063" s="135">
        <f t="shared" si="30"/>
        <v>0</v>
      </c>
      <c r="K1063" s="131" t="s">
        <v>1503</v>
      </c>
      <c r="L1063" s="32"/>
      <c r="M1063" s="136" t="s">
        <v>1</v>
      </c>
      <c r="N1063" s="137" t="s">
        <v>45</v>
      </c>
      <c r="P1063" s="138">
        <f t="shared" si="31"/>
        <v>0</v>
      </c>
      <c r="Q1063" s="138">
        <v>0</v>
      </c>
      <c r="R1063" s="138">
        <f t="shared" si="32"/>
        <v>0</v>
      </c>
      <c r="S1063" s="138">
        <v>0</v>
      </c>
      <c r="T1063" s="139">
        <f t="shared" si="33"/>
        <v>0</v>
      </c>
      <c r="AR1063" s="140" t="s">
        <v>1579</v>
      </c>
      <c r="AT1063" s="140" t="s">
        <v>147</v>
      </c>
      <c r="AU1063" s="140" t="s">
        <v>89</v>
      </c>
      <c r="AY1063" s="17" t="s">
        <v>145</v>
      </c>
      <c r="BE1063" s="141">
        <f t="shared" si="34"/>
        <v>0</v>
      </c>
      <c r="BF1063" s="141">
        <f t="shared" si="35"/>
        <v>0</v>
      </c>
      <c r="BG1063" s="141">
        <f t="shared" si="36"/>
        <v>0</v>
      </c>
      <c r="BH1063" s="141">
        <f t="shared" si="37"/>
        <v>0</v>
      </c>
      <c r="BI1063" s="141">
        <f t="shared" si="38"/>
        <v>0</v>
      </c>
      <c r="BJ1063" s="17" t="s">
        <v>85</v>
      </c>
      <c r="BK1063" s="141">
        <f t="shared" si="39"/>
        <v>0</v>
      </c>
      <c r="BL1063" s="17" t="s">
        <v>1579</v>
      </c>
      <c r="BM1063" s="140" t="s">
        <v>1596</v>
      </c>
    </row>
    <row r="1064" spans="2:65" s="1" customFormat="1" ht="37.9" customHeight="1">
      <c r="B1064" s="128"/>
      <c r="C1064" s="129" t="s">
        <v>1597</v>
      </c>
      <c r="D1064" s="129" t="s">
        <v>147</v>
      </c>
      <c r="E1064" s="130" t="s">
        <v>1598</v>
      </c>
      <c r="F1064" s="131" t="s">
        <v>1599</v>
      </c>
      <c r="G1064" s="132" t="s">
        <v>271</v>
      </c>
      <c r="H1064" s="133">
        <v>1</v>
      </c>
      <c r="I1064" s="134"/>
      <c r="J1064" s="135">
        <f t="shared" si="30"/>
        <v>0</v>
      </c>
      <c r="K1064" s="131" t="s">
        <v>1</v>
      </c>
      <c r="L1064" s="32"/>
      <c r="M1064" s="136" t="s">
        <v>1</v>
      </c>
      <c r="N1064" s="137" t="s">
        <v>45</v>
      </c>
      <c r="P1064" s="138">
        <f t="shared" si="31"/>
        <v>0</v>
      </c>
      <c r="Q1064" s="138">
        <v>0</v>
      </c>
      <c r="R1064" s="138">
        <f t="shared" si="32"/>
        <v>0</v>
      </c>
      <c r="S1064" s="138">
        <v>0</v>
      </c>
      <c r="T1064" s="139">
        <f t="shared" si="33"/>
        <v>0</v>
      </c>
      <c r="AR1064" s="140" t="s">
        <v>1579</v>
      </c>
      <c r="AT1064" s="140" t="s">
        <v>147</v>
      </c>
      <c r="AU1064" s="140" t="s">
        <v>89</v>
      </c>
      <c r="AY1064" s="17" t="s">
        <v>145</v>
      </c>
      <c r="BE1064" s="141">
        <f t="shared" si="34"/>
        <v>0</v>
      </c>
      <c r="BF1064" s="141">
        <f t="shared" si="35"/>
        <v>0</v>
      </c>
      <c r="BG1064" s="141">
        <f t="shared" si="36"/>
        <v>0</v>
      </c>
      <c r="BH1064" s="141">
        <f t="shared" si="37"/>
        <v>0</v>
      </c>
      <c r="BI1064" s="141">
        <f t="shared" si="38"/>
        <v>0</v>
      </c>
      <c r="BJ1064" s="17" t="s">
        <v>85</v>
      </c>
      <c r="BK1064" s="141">
        <f t="shared" si="39"/>
        <v>0</v>
      </c>
      <c r="BL1064" s="17" t="s">
        <v>1579</v>
      </c>
      <c r="BM1064" s="140" t="s">
        <v>1600</v>
      </c>
    </row>
    <row r="1065" spans="2:65" s="11" customFormat="1" ht="22.9" customHeight="1">
      <c r="B1065" s="116"/>
      <c r="D1065" s="117" t="s">
        <v>79</v>
      </c>
      <c r="E1065" s="126" t="s">
        <v>1601</v>
      </c>
      <c r="F1065" s="126" t="s">
        <v>1602</v>
      </c>
      <c r="I1065" s="119"/>
      <c r="J1065" s="127">
        <f>BK1065</f>
        <v>0</v>
      </c>
      <c r="L1065" s="116"/>
      <c r="M1065" s="121"/>
      <c r="P1065" s="122">
        <f>SUM(P1066:P1067)</f>
        <v>0</v>
      </c>
      <c r="R1065" s="122">
        <f>SUM(R1066:R1067)</f>
        <v>0</v>
      </c>
      <c r="T1065" s="123">
        <f>SUM(T1066:T1067)</f>
        <v>0</v>
      </c>
      <c r="AR1065" s="117" t="s">
        <v>156</v>
      </c>
      <c r="AT1065" s="124" t="s">
        <v>79</v>
      </c>
      <c r="AU1065" s="124" t="s">
        <v>85</v>
      </c>
      <c r="AY1065" s="117" t="s">
        <v>145</v>
      </c>
      <c r="BK1065" s="125">
        <f>SUM(BK1066:BK1067)</f>
        <v>0</v>
      </c>
    </row>
    <row r="1066" spans="2:65" s="1" customFormat="1" ht="37.9" customHeight="1">
      <c r="B1066" s="128"/>
      <c r="C1066" s="129" t="s">
        <v>1603</v>
      </c>
      <c r="D1066" s="129" t="s">
        <v>147</v>
      </c>
      <c r="E1066" s="130" t="s">
        <v>1604</v>
      </c>
      <c r="F1066" s="131" t="s">
        <v>1605</v>
      </c>
      <c r="G1066" s="132" t="s">
        <v>271</v>
      </c>
      <c r="H1066" s="133">
        <v>1</v>
      </c>
      <c r="I1066" s="134"/>
      <c r="J1066" s="135">
        <f>ROUND(I1066*H1066,2)</f>
        <v>0</v>
      </c>
      <c r="K1066" s="131" t="s">
        <v>1578</v>
      </c>
      <c r="L1066" s="32"/>
      <c r="M1066" s="136" t="s">
        <v>1</v>
      </c>
      <c r="N1066" s="137" t="s">
        <v>45</v>
      </c>
      <c r="P1066" s="138">
        <f>O1066*H1066</f>
        <v>0</v>
      </c>
      <c r="Q1066" s="138">
        <v>0</v>
      </c>
      <c r="R1066" s="138">
        <f>Q1066*H1066</f>
        <v>0</v>
      </c>
      <c r="S1066" s="138">
        <v>0</v>
      </c>
      <c r="T1066" s="139">
        <f>S1066*H1066</f>
        <v>0</v>
      </c>
      <c r="AR1066" s="140" t="s">
        <v>1579</v>
      </c>
      <c r="AT1066" s="140" t="s">
        <v>147</v>
      </c>
      <c r="AU1066" s="140" t="s">
        <v>89</v>
      </c>
      <c r="AY1066" s="17" t="s">
        <v>145</v>
      </c>
      <c r="BE1066" s="141">
        <f>IF(N1066="základní",J1066,0)</f>
        <v>0</v>
      </c>
      <c r="BF1066" s="141">
        <f>IF(N1066="snížená",J1066,0)</f>
        <v>0</v>
      </c>
      <c r="BG1066" s="141">
        <f>IF(N1066="zákl. přenesená",J1066,0)</f>
        <v>0</v>
      </c>
      <c r="BH1066" s="141">
        <f>IF(N1066="sníž. přenesená",J1066,0)</f>
        <v>0</v>
      </c>
      <c r="BI1066" s="141">
        <f>IF(N1066="nulová",J1066,0)</f>
        <v>0</v>
      </c>
      <c r="BJ1066" s="17" t="s">
        <v>85</v>
      </c>
      <c r="BK1066" s="141">
        <f>ROUND(I1066*H1066,2)</f>
        <v>0</v>
      </c>
      <c r="BL1066" s="17" t="s">
        <v>1579</v>
      </c>
      <c r="BM1066" s="140" t="s">
        <v>1606</v>
      </c>
    </row>
    <row r="1067" spans="2:65" s="1" customFormat="1" ht="37.9" customHeight="1">
      <c r="B1067" s="128"/>
      <c r="C1067" s="129" t="s">
        <v>1607</v>
      </c>
      <c r="D1067" s="129" t="s">
        <v>147</v>
      </c>
      <c r="E1067" s="130" t="s">
        <v>1608</v>
      </c>
      <c r="F1067" s="131" t="s">
        <v>1609</v>
      </c>
      <c r="G1067" s="132" t="s">
        <v>271</v>
      </c>
      <c r="H1067" s="133">
        <v>1</v>
      </c>
      <c r="I1067" s="134"/>
      <c r="J1067" s="135">
        <f>ROUND(I1067*H1067,2)</f>
        <v>0</v>
      </c>
      <c r="K1067" s="131" t="s">
        <v>1578</v>
      </c>
      <c r="L1067" s="32"/>
      <c r="M1067" s="136" t="s">
        <v>1</v>
      </c>
      <c r="N1067" s="137" t="s">
        <v>45</v>
      </c>
      <c r="P1067" s="138">
        <f>O1067*H1067</f>
        <v>0</v>
      </c>
      <c r="Q1067" s="138">
        <v>0</v>
      </c>
      <c r="R1067" s="138">
        <f>Q1067*H1067</f>
        <v>0</v>
      </c>
      <c r="S1067" s="138">
        <v>0</v>
      </c>
      <c r="T1067" s="139">
        <f>S1067*H1067</f>
        <v>0</v>
      </c>
      <c r="AR1067" s="140" t="s">
        <v>1579</v>
      </c>
      <c r="AT1067" s="140" t="s">
        <v>147</v>
      </c>
      <c r="AU1067" s="140" t="s">
        <v>89</v>
      </c>
      <c r="AY1067" s="17" t="s">
        <v>145</v>
      </c>
      <c r="BE1067" s="141">
        <f>IF(N1067="základní",J1067,0)</f>
        <v>0</v>
      </c>
      <c r="BF1067" s="141">
        <f>IF(N1067="snížená",J1067,0)</f>
        <v>0</v>
      </c>
      <c r="BG1067" s="141">
        <f>IF(N1067="zákl. přenesená",J1067,0)</f>
        <v>0</v>
      </c>
      <c r="BH1067" s="141">
        <f>IF(N1067="sníž. přenesená",J1067,0)</f>
        <v>0</v>
      </c>
      <c r="BI1067" s="141">
        <f>IF(N1067="nulová",J1067,0)</f>
        <v>0</v>
      </c>
      <c r="BJ1067" s="17" t="s">
        <v>85</v>
      </c>
      <c r="BK1067" s="141">
        <f>ROUND(I1067*H1067,2)</f>
        <v>0</v>
      </c>
      <c r="BL1067" s="17" t="s">
        <v>1579</v>
      </c>
      <c r="BM1067" s="140" t="s">
        <v>1610</v>
      </c>
    </row>
    <row r="1068" spans="2:65" s="11" customFormat="1" ht="22.9" customHeight="1">
      <c r="B1068" s="116"/>
      <c r="D1068" s="117" t="s">
        <v>79</v>
      </c>
      <c r="E1068" s="126" t="s">
        <v>1611</v>
      </c>
      <c r="F1068" s="126" t="s">
        <v>1612</v>
      </c>
      <c r="I1068" s="119"/>
      <c r="J1068" s="127">
        <f>BK1068</f>
        <v>0</v>
      </c>
      <c r="L1068" s="116"/>
      <c r="M1068" s="121"/>
      <c r="P1068" s="122">
        <f>SUM(P1069:P1073)</f>
        <v>0</v>
      </c>
      <c r="R1068" s="122">
        <f>SUM(R1069:R1073)</f>
        <v>0</v>
      </c>
      <c r="T1068" s="123">
        <f>SUM(T1069:T1073)</f>
        <v>0</v>
      </c>
      <c r="AR1068" s="117" t="s">
        <v>156</v>
      </c>
      <c r="AT1068" s="124" t="s">
        <v>79</v>
      </c>
      <c r="AU1068" s="124" t="s">
        <v>85</v>
      </c>
      <c r="AY1068" s="117" t="s">
        <v>145</v>
      </c>
      <c r="BK1068" s="125">
        <f>SUM(BK1069:BK1073)</f>
        <v>0</v>
      </c>
    </row>
    <row r="1069" spans="2:65" s="1" customFormat="1" ht="16.5" customHeight="1">
      <c r="B1069" s="128"/>
      <c r="C1069" s="129" t="s">
        <v>1640</v>
      </c>
      <c r="D1069" s="129" t="s">
        <v>1640</v>
      </c>
      <c r="E1069" s="130" t="s">
        <v>1640</v>
      </c>
      <c r="F1069" s="131" t="s">
        <v>1640</v>
      </c>
      <c r="G1069" s="132" t="s">
        <v>1640</v>
      </c>
      <c r="H1069" s="133">
        <v>1</v>
      </c>
      <c r="I1069" s="134"/>
      <c r="J1069" s="135">
        <f>ROUND(I1069*H1069,2)</f>
        <v>0</v>
      </c>
      <c r="K1069" s="131" t="s">
        <v>1640</v>
      </c>
      <c r="L1069" s="32"/>
      <c r="M1069" s="136" t="s">
        <v>1</v>
      </c>
      <c r="N1069" s="137" t="s">
        <v>45</v>
      </c>
      <c r="P1069" s="138">
        <f>O1069*H1069</f>
        <v>0</v>
      </c>
      <c r="Q1069" s="138">
        <v>0</v>
      </c>
      <c r="R1069" s="138">
        <f>Q1069*H1069</f>
        <v>0</v>
      </c>
      <c r="S1069" s="138">
        <v>0</v>
      </c>
      <c r="T1069" s="139">
        <f>S1069*H1069</f>
        <v>0</v>
      </c>
      <c r="AR1069" s="140" t="s">
        <v>1579</v>
      </c>
      <c r="AT1069" s="140" t="s">
        <v>147</v>
      </c>
      <c r="AU1069" s="140" t="s">
        <v>89</v>
      </c>
      <c r="AY1069" s="17" t="s">
        <v>145</v>
      </c>
      <c r="BE1069" s="141">
        <f>IF(N1069="základní",J1069,0)</f>
        <v>0</v>
      </c>
      <c r="BF1069" s="141">
        <f>IF(N1069="snížená",J1069,0)</f>
        <v>0</v>
      </c>
      <c r="BG1069" s="141">
        <f>IF(N1069="zákl. přenesená",J1069,0)</f>
        <v>0</v>
      </c>
      <c r="BH1069" s="141">
        <f>IF(N1069="sníž. přenesená",J1069,0)</f>
        <v>0</v>
      </c>
      <c r="BI1069" s="141">
        <f>IF(N1069="nulová",J1069,0)</f>
        <v>0</v>
      </c>
      <c r="BJ1069" s="17" t="s">
        <v>85</v>
      </c>
      <c r="BK1069" s="141">
        <f>ROUND(I1069*H1069,2)</f>
        <v>0</v>
      </c>
      <c r="BL1069" s="17" t="s">
        <v>1579</v>
      </c>
      <c r="BM1069" s="140" t="s">
        <v>1613</v>
      </c>
    </row>
    <row r="1070" spans="2:65" s="1" customFormat="1" ht="16.5" customHeight="1">
      <c r="B1070" s="128"/>
      <c r="C1070" s="129" t="s">
        <v>1640</v>
      </c>
      <c r="D1070" s="129" t="s">
        <v>1640</v>
      </c>
      <c r="E1070" s="130" t="s">
        <v>1640</v>
      </c>
      <c r="F1070" s="131" t="s">
        <v>1640</v>
      </c>
      <c r="G1070" s="132" t="s">
        <v>1640</v>
      </c>
      <c r="H1070" s="133">
        <v>1</v>
      </c>
      <c r="I1070" s="134"/>
      <c r="J1070" s="135">
        <f>ROUND(I1070*H1070,2)</f>
        <v>0</v>
      </c>
      <c r="K1070" s="131" t="s">
        <v>1640</v>
      </c>
      <c r="L1070" s="32"/>
      <c r="M1070" s="136" t="s">
        <v>1</v>
      </c>
      <c r="N1070" s="137" t="s">
        <v>45</v>
      </c>
      <c r="P1070" s="138">
        <f>O1070*H1070</f>
        <v>0</v>
      </c>
      <c r="Q1070" s="138">
        <v>0</v>
      </c>
      <c r="R1070" s="138">
        <f>Q1070*H1070</f>
        <v>0</v>
      </c>
      <c r="S1070" s="138">
        <v>0</v>
      </c>
      <c r="T1070" s="139">
        <f>S1070*H1070</f>
        <v>0</v>
      </c>
      <c r="AR1070" s="140" t="s">
        <v>1579</v>
      </c>
      <c r="AT1070" s="140" t="s">
        <v>147</v>
      </c>
      <c r="AU1070" s="140" t="s">
        <v>89</v>
      </c>
      <c r="AY1070" s="17" t="s">
        <v>145</v>
      </c>
      <c r="BE1070" s="141">
        <f>IF(N1070="základní",J1070,0)</f>
        <v>0</v>
      </c>
      <c r="BF1070" s="141">
        <f>IF(N1070="snížená",J1070,0)</f>
        <v>0</v>
      </c>
      <c r="BG1070" s="141">
        <f>IF(N1070="zákl. přenesená",J1070,0)</f>
        <v>0</v>
      </c>
      <c r="BH1070" s="141">
        <f>IF(N1070="sníž. přenesená",J1070,0)</f>
        <v>0</v>
      </c>
      <c r="BI1070" s="141">
        <f>IF(N1070="nulová",J1070,0)</f>
        <v>0</v>
      </c>
      <c r="BJ1070" s="17" t="s">
        <v>85</v>
      </c>
      <c r="BK1070" s="141">
        <f>ROUND(I1070*H1070,2)</f>
        <v>0</v>
      </c>
      <c r="BL1070" s="17" t="s">
        <v>1579</v>
      </c>
      <c r="BM1070" s="140" t="s">
        <v>1614</v>
      </c>
    </row>
    <row r="1071" spans="2:65" s="1" customFormat="1" ht="16.5" customHeight="1">
      <c r="B1071" s="128"/>
      <c r="C1071" s="129" t="s">
        <v>1615</v>
      </c>
      <c r="D1071" s="129" t="s">
        <v>147</v>
      </c>
      <c r="E1071" s="130" t="s">
        <v>1616</v>
      </c>
      <c r="F1071" s="131" t="s">
        <v>1617</v>
      </c>
      <c r="G1071" s="132" t="s">
        <v>271</v>
      </c>
      <c r="H1071" s="133">
        <v>1</v>
      </c>
      <c r="I1071" s="134"/>
      <c r="J1071" s="135">
        <f>ROUND(I1071*H1071,2)</f>
        <v>0</v>
      </c>
      <c r="K1071" s="131" t="s">
        <v>1578</v>
      </c>
      <c r="L1071" s="32"/>
      <c r="M1071" s="136" t="s">
        <v>1</v>
      </c>
      <c r="N1071" s="137" t="s">
        <v>45</v>
      </c>
      <c r="P1071" s="138">
        <f>O1071*H1071</f>
        <v>0</v>
      </c>
      <c r="Q1071" s="138">
        <v>0</v>
      </c>
      <c r="R1071" s="138">
        <f>Q1071*H1071</f>
        <v>0</v>
      </c>
      <c r="S1071" s="138">
        <v>0</v>
      </c>
      <c r="T1071" s="139">
        <f>S1071*H1071</f>
        <v>0</v>
      </c>
      <c r="AR1071" s="140" t="s">
        <v>1579</v>
      </c>
      <c r="AT1071" s="140" t="s">
        <v>147</v>
      </c>
      <c r="AU1071" s="140" t="s">
        <v>89</v>
      </c>
      <c r="AY1071" s="17" t="s">
        <v>145</v>
      </c>
      <c r="BE1071" s="141">
        <f>IF(N1071="základní",J1071,0)</f>
        <v>0</v>
      </c>
      <c r="BF1071" s="141">
        <f>IF(N1071="snížená",J1071,0)</f>
        <v>0</v>
      </c>
      <c r="BG1071" s="141">
        <f>IF(N1071="zákl. přenesená",J1071,0)</f>
        <v>0</v>
      </c>
      <c r="BH1071" s="141">
        <f>IF(N1071="sníž. přenesená",J1071,0)</f>
        <v>0</v>
      </c>
      <c r="BI1071" s="141">
        <f>IF(N1071="nulová",J1071,0)</f>
        <v>0</v>
      </c>
      <c r="BJ1071" s="17" t="s">
        <v>85</v>
      </c>
      <c r="BK1071" s="141">
        <f>ROUND(I1071*H1071,2)</f>
        <v>0</v>
      </c>
      <c r="BL1071" s="17" t="s">
        <v>1579</v>
      </c>
      <c r="BM1071" s="140" t="s">
        <v>1618</v>
      </c>
    </row>
    <row r="1072" spans="2:65" s="1" customFormat="1" ht="16.5" customHeight="1">
      <c r="B1072" s="128"/>
      <c r="C1072" s="129" t="s">
        <v>1619</v>
      </c>
      <c r="D1072" s="129" t="s">
        <v>147</v>
      </c>
      <c r="E1072" s="130" t="s">
        <v>1620</v>
      </c>
      <c r="F1072" s="131" t="s">
        <v>1621</v>
      </c>
      <c r="G1072" s="132" t="s">
        <v>271</v>
      </c>
      <c r="H1072" s="133">
        <v>1</v>
      </c>
      <c r="I1072" s="134"/>
      <c r="J1072" s="135">
        <f>ROUND(I1072*H1072,2)</f>
        <v>0</v>
      </c>
      <c r="K1072" s="131" t="s">
        <v>1578</v>
      </c>
      <c r="L1072" s="32"/>
      <c r="M1072" s="136" t="s">
        <v>1</v>
      </c>
      <c r="N1072" s="137" t="s">
        <v>45</v>
      </c>
      <c r="P1072" s="138">
        <f>O1072*H1072</f>
        <v>0</v>
      </c>
      <c r="Q1072" s="138">
        <v>0</v>
      </c>
      <c r="R1072" s="138">
        <f>Q1072*H1072</f>
        <v>0</v>
      </c>
      <c r="S1072" s="138">
        <v>0</v>
      </c>
      <c r="T1072" s="139">
        <f>S1072*H1072</f>
        <v>0</v>
      </c>
      <c r="AR1072" s="140" t="s">
        <v>1579</v>
      </c>
      <c r="AT1072" s="140" t="s">
        <v>147</v>
      </c>
      <c r="AU1072" s="140" t="s">
        <v>89</v>
      </c>
      <c r="AY1072" s="17" t="s">
        <v>145</v>
      </c>
      <c r="BE1072" s="141">
        <f>IF(N1072="základní",J1072,0)</f>
        <v>0</v>
      </c>
      <c r="BF1072" s="141">
        <f>IF(N1072="snížená",J1072,0)</f>
        <v>0</v>
      </c>
      <c r="BG1072" s="141">
        <f>IF(N1072="zákl. přenesená",J1072,0)</f>
        <v>0</v>
      </c>
      <c r="BH1072" s="141">
        <f>IF(N1072="sníž. přenesená",J1072,0)</f>
        <v>0</v>
      </c>
      <c r="BI1072" s="141">
        <f>IF(N1072="nulová",J1072,0)</f>
        <v>0</v>
      </c>
      <c r="BJ1072" s="17" t="s">
        <v>85</v>
      </c>
      <c r="BK1072" s="141">
        <f>ROUND(I1072*H1072,2)</f>
        <v>0</v>
      </c>
      <c r="BL1072" s="17" t="s">
        <v>1579</v>
      </c>
      <c r="BM1072" s="140" t="s">
        <v>1622</v>
      </c>
    </row>
    <row r="1073" spans="2:65" s="1" customFormat="1" ht="16.5" customHeight="1">
      <c r="B1073" s="128"/>
      <c r="C1073" s="129" t="s">
        <v>1623</v>
      </c>
      <c r="D1073" s="129" t="s">
        <v>147</v>
      </c>
      <c r="E1073" s="130" t="s">
        <v>1624</v>
      </c>
      <c r="F1073" s="131" t="s">
        <v>1625</v>
      </c>
      <c r="G1073" s="132" t="s">
        <v>271</v>
      </c>
      <c r="H1073" s="133">
        <v>1</v>
      </c>
      <c r="I1073" s="134"/>
      <c r="J1073" s="135">
        <f>ROUND(I1073*H1073,2)</f>
        <v>0</v>
      </c>
      <c r="K1073" s="131" t="s">
        <v>1578</v>
      </c>
      <c r="L1073" s="32"/>
      <c r="M1073" s="136" t="s">
        <v>1</v>
      </c>
      <c r="N1073" s="137" t="s">
        <v>45</v>
      </c>
      <c r="P1073" s="138">
        <f>O1073*H1073</f>
        <v>0</v>
      </c>
      <c r="Q1073" s="138">
        <v>0</v>
      </c>
      <c r="R1073" s="138">
        <f>Q1073*H1073</f>
        <v>0</v>
      </c>
      <c r="S1073" s="138">
        <v>0</v>
      </c>
      <c r="T1073" s="139">
        <f>S1073*H1073</f>
        <v>0</v>
      </c>
      <c r="AR1073" s="140" t="s">
        <v>1579</v>
      </c>
      <c r="AT1073" s="140" t="s">
        <v>147</v>
      </c>
      <c r="AU1073" s="140" t="s">
        <v>89</v>
      </c>
      <c r="AY1073" s="17" t="s">
        <v>145</v>
      </c>
      <c r="BE1073" s="141">
        <f>IF(N1073="základní",J1073,0)</f>
        <v>0</v>
      </c>
      <c r="BF1073" s="141">
        <f>IF(N1073="snížená",J1073,0)</f>
        <v>0</v>
      </c>
      <c r="BG1073" s="141">
        <f>IF(N1073="zákl. přenesená",J1073,0)</f>
        <v>0</v>
      </c>
      <c r="BH1073" s="141">
        <f>IF(N1073="sníž. přenesená",J1073,0)</f>
        <v>0</v>
      </c>
      <c r="BI1073" s="141">
        <f>IF(N1073="nulová",J1073,0)</f>
        <v>0</v>
      </c>
      <c r="BJ1073" s="17" t="s">
        <v>85</v>
      </c>
      <c r="BK1073" s="141">
        <f>ROUND(I1073*H1073,2)</f>
        <v>0</v>
      </c>
      <c r="BL1073" s="17" t="s">
        <v>1579</v>
      </c>
      <c r="BM1073" s="140" t="s">
        <v>1626</v>
      </c>
    </row>
    <row r="1074" spans="2:65" s="11" customFormat="1" ht="22.9" customHeight="1">
      <c r="B1074" s="116"/>
      <c r="D1074" s="117" t="s">
        <v>79</v>
      </c>
      <c r="E1074" s="126" t="s">
        <v>1627</v>
      </c>
      <c r="F1074" s="126" t="s">
        <v>1628</v>
      </c>
      <c r="I1074" s="119"/>
      <c r="J1074" s="127">
        <f>BK1074</f>
        <v>0</v>
      </c>
      <c r="L1074" s="116"/>
      <c r="M1074" s="121"/>
      <c r="P1074" s="122">
        <f>P1075</f>
        <v>0</v>
      </c>
      <c r="R1074" s="122">
        <f>R1075</f>
        <v>0</v>
      </c>
      <c r="T1074" s="123">
        <f>T1075</f>
        <v>0</v>
      </c>
      <c r="AR1074" s="117" t="s">
        <v>156</v>
      </c>
      <c r="AT1074" s="124" t="s">
        <v>79</v>
      </c>
      <c r="AU1074" s="124" t="s">
        <v>85</v>
      </c>
      <c r="AY1074" s="117" t="s">
        <v>145</v>
      </c>
      <c r="BK1074" s="125">
        <f>BK1075</f>
        <v>0</v>
      </c>
    </row>
    <row r="1075" spans="2:65" s="1" customFormat="1" ht="24.2" customHeight="1">
      <c r="B1075" s="128"/>
      <c r="C1075" s="129" t="s">
        <v>1629</v>
      </c>
      <c r="D1075" s="129" t="s">
        <v>147</v>
      </c>
      <c r="E1075" s="130" t="s">
        <v>1630</v>
      </c>
      <c r="F1075" s="131" t="s">
        <v>1631</v>
      </c>
      <c r="G1075" s="132" t="s">
        <v>271</v>
      </c>
      <c r="H1075" s="133">
        <v>1</v>
      </c>
      <c r="I1075" s="134"/>
      <c r="J1075" s="135">
        <f>ROUND(I1075*H1075,2)</f>
        <v>0</v>
      </c>
      <c r="K1075" s="131" t="s">
        <v>1632</v>
      </c>
      <c r="L1075" s="32"/>
      <c r="M1075" s="136" t="s">
        <v>1</v>
      </c>
      <c r="N1075" s="137" t="s">
        <v>45</v>
      </c>
      <c r="P1075" s="138">
        <f>O1075*H1075</f>
        <v>0</v>
      </c>
      <c r="Q1075" s="138">
        <v>0</v>
      </c>
      <c r="R1075" s="138">
        <f>Q1075*H1075</f>
        <v>0</v>
      </c>
      <c r="S1075" s="138">
        <v>0</v>
      </c>
      <c r="T1075" s="139">
        <f>S1075*H1075</f>
        <v>0</v>
      </c>
      <c r="AR1075" s="140" t="s">
        <v>1579</v>
      </c>
      <c r="AT1075" s="140" t="s">
        <v>147</v>
      </c>
      <c r="AU1075" s="140" t="s">
        <v>89</v>
      </c>
      <c r="AY1075" s="17" t="s">
        <v>145</v>
      </c>
      <c r="BE1075" s="141">
        <f>IF(N1075="základní",J1075,0)</f>
        <v>0</v>
      </c>
      <c r="BF1075" s="141">
        <f>IF(N1075="snížená",J1075,0)</f>
        <v>0</v>
      </c>
      <c r="BG1075" s="141">
        <f>IF(N1075="zákl. přenesená",J1075,0)</f>
        <v>0</v>
      </c>
      <c r="BH1075" s="141">
        <f>IF(N1075="sníž. přenesená",J1075,0)</f>
        <v>0</v>
      </c>
      <c r="BI1075" s="141">
        <f>IF(N1075="nulová",J1075,0)</f>
        <v>0</v>
      </c>
      <c r="BJ1075" s="17" t="s">
        <v>85</v>
      </c>
      <c r="BK1075" s="141">
        <f>ROUND(I1075*H1075,2)</f>
        <v>0</v>
      </c>
      <c r="BL1075" s="17" t="s">
        <v>1579</v>
      </c>
      <c r="BM1075" s="140" t="s">
        <v>1633</v>
      </c>
    </row>
    <row r="1076" spans="2:65" s="11" customFormat="1" ht="22.9" customHeight="1">
      <c r="B1076" s="116"/>
      <c r="D1076" s="117" t="s">
        <v>79</v>
      </c>
      <c r="E1076" s="126" t="s">
        <v>1634</v>
      </c>
      <c r="F1076" s="126" t="s">
        <v>1635</v>
      </c>
      <c r="I1076" s="119"/>
      <c r="J1076" s="127">
        <f>BK1076</f>
        <v>0</v>
      </c>
      <c r="L1076" s="116"/>
      <c r="M1076" s="121"/>
      <c r="P1076" s="122">
        <f>P1077</f>
        <v>0</v>
      </c>
      <c r="R1076" s="122">
        <f>R1077</f>
        <v>0</v>
      </c>
      <c r="T1076" s="123">
        <f>T1077</f>
        <v>0</v>
      </c>
      <c r="AR1076" s="117" t="s">
        <v>156</v>
      </c>
      <c r="AT1076" s="124" t="s">
        <v>79</v>
      </c>
      <c r="AU1076" s="124" t="s">
        <v>85</v>
      </c>
      <c r="AY1076" s="117" t="s">
        <v>145</v>
      </c>
      <c r="BK1076" s="125">
        <f>BK1077</f>
        <v>0</v>
      </c>
    </row>
    <row r="1077" spans="2:65" s="1" customFormat="1" ht="16.5" customHeight="1">
      <c r="B1077" s="128"/>
      <c r="C1077" s="129" t="s">
        <v>1636</v>
      </c>
      <c r="D1077" s="129" t="s">
        <v>147</v>
      </c>
      <c r="E1077" s="130" t="s">
        <v>1637</v>
      </c>
      <c r="F1077" s="131" t="s">
        <v>1638</v>
      </c>
      <c r="G1077" s="132" t="s">
        <v>271</v>
      </c>
      <c r="H1077" s="133">
        <v>1</v>
      </c>
      <c r="I1077" s="134"/>
      <c r="J1077" s="135">
        <f>ROUND(I1077*H1077,2)</f>
        <v>0</v>
      </c>
      <c r="K1077" s="131" t="s">
        <v>1578</v>
      </c>
      <c r="L1077" s="32"/>
      <c r="M1077" s="181" t="s">
        <v>1</v>
      </c>
      <c r="N1077" s="182" t="s">
        <v>45</v>
      </c>
      <c r="O1077" s="183"/>
      <c r="P1077" s="184">
        <f>O1077*H1077</f>
        <v>0</v>
      </c>
      <c r="Q1077" s="184">
        <v>0</v>
      </c>
      <c r="R1077" s="184">
        <f>Q1077*H1077</f>
        <v>0</v>
      </c>
      <c r="S1077" s="184">
        <v>0</v>
      </c>
      <c r="T1077" s="185">
        <f>S1077*H1077</f>
        <v>0</v>
      </c>
      <c r="AR1077" s="140" t="s">
        <v>1579</v>
      </c>
      <c r="AT1077" s="140" t="s">
        <v>147</v>
      </c>
      <c r="AU1077" s="140" t="s">
        <v>89</v>
      </c>
      <c r="AY1077" s="17" t="s">
        <v>145</v>
      </c>
      <c r="BE1077" s="141">
        <f>IF(N1077="základní",J1077,0)</f>
        <v>0</v>
      </c>
      <c r="BF1077" s="141">
        <f>IF(N1077="snížená",J1077,0)</f>
        <v>0</v>
      </c>
      <c r="BG1077" s="141">
        <f>IF(N1077="zákl. přenesená",J1077,0)</f>
        <v>0</v>
      </c>
      <c r="BH1077" s="141">
        <f>IF(N1077="sníž. přenesená",J1077,0)</f>
        <v>0</v>
      </c>
      <c r="BI1077" s="141">
        <f>IF(N1077="nulová",J1077,0)</f>
        <v>0</v>
      </c>
      <c r="BJ1077" s="17" t="s">
        <v>85</v>
      </c>
      <c r="BK1077" s="141">
        <f>ROUND(I1077*H1077,2)</f>
        <v>0</v>
      </c>
      <c r="BL1077" s="17" t="s">
        <v>1579</v>
      </c>
      <c r="BM1077" s="140" t="s">
        <v>1639</v>
      </c>
    </row>
    <row r="1078" spans="2:65" s="1" customFormat="1" ht="6.95" customHeight="1">
      <c r="B1078" s="44"/>
      <c r="C1078" s="45"/>
      <c r="D1078" s="45"/>
      <c r="E1078" s="45"/>
      <c r="F1078" s="45"/>
      <c r="G1078" s="45"/>
      <c r="H1078" s="45"/>
      <c r="I1078" s="45"/>
      <c r="J1078" s="45"/>
      <c r="K1078" s="45"/>
      <c r="L1078" s="32"/>
    </row>
  </sheetData>
  <autoFilter ref="C146:K1077" xr:uid="{00000000-0009-0000-0000-000001000000}"/>
  <mergeCells count="9">
    <mergeCell ref="E87:H87"/>
    <mergeCell ref="E137:H137"/>
    <mergeCell ref="E139:H13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1 - REKONSTRUKCE VODOJEMU...</vt:lpstr>
      <vt:lpstr>'1 - REKONSTRUKCE VODOJEMU...'!Názvy_tisku</vt:lpstr>
      <vt:lpstr>'Rekapitulace stavby'!Názvy_tisku</vt:lpstr>
      <vt:lpstr>'1 - REKONSTRUKCE VODOJEMU...'!Oblast_tisku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Lenka-PC\Lenka</dc:creator>
  <cp:lastModifiedBy>Robert Pižl</cp:lastModifiedBy>
  <dcterms:created xsi:type="dcterms:W3CDTF">2024-10-25T16:21:09Z</dcterms:created>
  <dcterms:modified xsi:type="dcterms:W3CDTF">2026-02-02T08:35:22Z</dcterms:modified>
</cp:coreProperties>
</file>