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Veřejná zakázka komunikace 101\VŘ\"/>
    </mc:Choice>
  </mc:AlternateContent>
  <xr:revisionPtr revIDLastSave="0" documentId="13_ncr:1_{456CE8CB-5B42-4E8D-AB88-DCE1FF555114}" xr6:coauthVersionLast="47" xr6:coauthVersionMax="47" xr10:uidLastSave="{00000000-0000-0000-0000-000000000000}"/>
  <bookViews>
    <workbookView xWindow="2730" yWindow="1170" windowWidth="25485" windowHeight="14430" firstSheet="1" activeTab="1" xr2:uid="{00000000-000D-0000-FFFF-FFFF00000000}"/>
  </bookViews>
  <sheets>
    <sheet name="Rekapitulace stavby" sheetId="1" state="veryHidden" r:id="rId1"/>
    <sheet name="012022 - Zpevnění místní ..." sheetId="2" r:id="rId2"/>
  </sheets>
  <definedNames>
    <definedName name="_xlnm._FilterDatabase" localSheetId="1" hidden="1">'012022 - Zpevnění místní ...'!$C$78:$K$133</definedName>
    <definedName name="_xlnm.Print_Titles" localSheetId="1">'012022 - Zpevnění místní ...'!$78:$78</definedName>
    <definedName name="_xlnm.Print_Titles" localSheetId="0">'Rekapitulace stavby'!$52:$52</definedName>
    <definedName name="_xlnm.Print_Area" localSheetId="1">'012022 - Zpevnění místní ...'!$C$4:$J$37,'012022 - Zpevnění místní ...'!$C$68:$J$133</definedName>
    <definedName name="_xlnm.Print_Area" localSheetId="0">'Rekapitulace stavby'!$D$4:$AO$36,'Rekapitulace stavby'!$C$42:$AQ$56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 s="1"/>
  <c r="BI132" i="2"/>
  <c r="BH132" i="2"/>
  <c r="BG132" i="2"/>
  <c r="BF132" i="2"/>
  <c r="T132" i="2"/>
  <c r="T131" i="2"/>
  <c r="R132" i="2"/>
  <c r="R131" i="2" s="1"/>
  <c r="P132" i="2"/>
  <c r="P131" i="2"/>
  <c r="BI129" i="2"/>
  <c r="BH129" i="2"/>
  <c r="BG129" i="2"/>
  <c r="BF129" i="2"/>
  <c r="T129" i="2"/>
  <c r="T128" i="2" s="1"/>
  <c r="R129" i="2"/>
  <c r="R128" i="2"/>
  <c r="P129" i="2"/>
  <c r="P128" i="2" s="1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BI93" i="2"/>
  <c r="BH93" i="2"/>
  <c r="BG93" i="2"/>
  <c r="BF93" i="2"/>
  <c r="T93" i="2"/>
  <c r="R93" i="2"/>
  <c r="P93" i="2"/>
  <c r="BI90" i="2"/>
  <c r="BH90" i="2"/>
  <c r="BG90" i="2"/>
  <c r="BF90" i="2"/>
  <c r="T90" i="2"/>
  <c r="R90" i="2"/>
  <c r="P90" i="2"/>
  <c r="BI86" i="2"/>
  <c r="BH86" i="2"/>
  <c r="BG86" i="2"/>
  <c r="BF86" i="2"/>
  <c r="T86" i="2"/>
  <c r="R86" i="2"/>
  <c r="P86" i="2"/>
  <c r="BI82" i="2"/>
  <c r="BH82" i="2"/>
  <c r="BG82" i="2"/>
  <c r="BF82" i="2"/>
  <c r="T82" i="2"/>
  <c r="R82" i="2"/>
  <c r="P82" i="2"/>
  <c r="F73" i="2"/>
  <c r="E71" i="2"/>
  <c r="F48" i="2"/>
  <c r="E46" i="2"/>
  <c r="J22" i="2"/>
  <c r="E22" i="2"/>
  <c r="J51" i="2" s="1"/>
  <c r="J21" i="2"/>
  <c r="J19" i="2"/>
  <c r="E19" i="2"/>
  <c r="J50" i="2" s="1"/>
  <c r="J18" i="2"/>
  <c r="J16" i="2"/>
  <c r="E16" i="2"/>
  <c r="F76" i="2" s="1"/>
  <c r="J15" i="2"/>
  <c r="J13" i="2"/>
  <c r="E13" i="2"/>
  <c r="F75" i="2" s="1"/>
  <c r="J12" i="2"/>
  <c r="J73" i="2"/>
  <c r="L50" i="1"/>
  <c r="AM50" i="1"/>
  <c r="AM49" i="1"/>
  <c r="L49" i="1"/>
  <c r="AM47" i="1"/>
  <c r="L47" i="1"/>
  <c r="L45" i="1"/>
  <c r="L44" i="1"/>
  <c r="BK129" i="2"/>
  <c r="BK124" i="2"/>
  <c r="J121" i="2"/>
  <c r="BK118" i="2"/>
  <c r="BK107" i="2"/>
  <c r="J97" i="2"/>
  <c r="BK86" i="2"/>
  <c r="BK110" i="2"/>
  <c r="J104" i="2"/>
  <c r="BK97" i="2"/>
  <c r="J86" i="2"/>
  <c r="J132" i="2"/>
  <c r="J124" i="2"/>
  <c r="BK120" i="2"/>
  <c r="BK115" i="2"/>
  <c r="BK104" i="2"/>
  <c r="J93" i="2"/>
  <c r="J82" i="2"/>
  <c r="J118" i="2"/>
  <c r="J107" i="2"/>
  <c r="BK93" i="2"/>
  <c r="BK82" i="2"/>
  <c r="BK132" i="2"/>
  <c r="J129" i="2"/>
  <c r="BK121" i="2"/>
  <c r="J120" i="2"/>
  <c r="J110" i="2"/>
  <c r="BK100" i="2"/>
  <c r="J90" i="2"/>
  <c r="J115" i="2"/>
  <c r="J100" i="2"/>
  <c r="BK90" i="2"/>
  <c r="AS54" i="1"/>
  <c r="P92" i="2" l="1"/>
  <c r="R81" i="2"/>
  <c r="T81" i="2"/>
  <c r="T92" i="2"/>
  <c r="R114" i="2"/>
  <c r="BK81" i="2"/>
  <c r="P81" i="2"/>
  <c r="BK92" i="2"/>
  <c r="J92" i="2"/>
  <c r="J58" i="2" s="1"/>
  <c r="R92" i="2"/>
  <c r="BK114" i="2"/>
  <c r="J114" i="2"/>
  <c r="J59" i="2" s="1"/>
  <c r="P114" i="2"/>
  <c r="T114" i="2"/>
  <c r="BK128" i="2"/>
  <c r="J128" i="2" s="1"/>
  <c r="J60" i="2" s="1"/>
  <c r="BK131" i="2"/>
  <c r="J131" i="2"/>
  <c r="J61" i="2" s="1"/>
  <c r="F50" i="2"/>
  <c r="F51" i="2"/>
  <c r="J75" i="2"/>
  <c r="J76" i="2"/>
  <c r="BE86" i="2"/>
  <c r="BE104" i="2"/>
  <c r="BE107" i="2"/>
  <c r="J48" i="2"/>
  <c r="BE82" i="2"/>
  <c r="BE90" i="2"/>
  <c r="BE93" i="2"/>
  <c r="BE97" i="2"/>
  <c r="BE100" i="2"/>
  <c r="BE110" i="2"/>
  <c r="BE115" i="2"/>
  <c r="BE118" i="2"/>
  <c r="BE120" i="2"/>
  <c r="BE121" i="2"/>
  <c r="BE124" i="2"/>
  <c r="BE129" i="2"/>
  <c r="BE132" i="2"/>
  <c r="F35" i="2"/>
  <c r="BD55" i="1"/>
  <c r="BD54" i="1" s="1"/>
  <c r="W33" i="1" s="1"/>
  <c r="F32" i="2"/>
  <c r="BA55" i="1"/>
  <c r="BA54" i="1" s="1"/>
  <c r="W30" i="1" s="1"/>
  <c r="F34" i="2"/>
  <c r="BC55" i="1"/>
  <c r="BC54" i="1" s="1"/>
  <c r="W32" i="1" s="1"/>
  <c r="J32" i="2"/>
  <c r="AW55" i="1"/>
  <c r="F33" i="2"/>
  <c r="BB55" i="1"/>
  <c r="BB54" i="1" s="1"/>
  <c r="AX54" i="1" s="1"/>
  <c r="P80" i="2" l="1"/>
  <c r="P79" i="2" s="1"/>
  <c r="AU55" i="1" s="1"/>
  <c r="AU54" i="1" s="1"/>
  <c r="T80" i="2"/>
  <c r="T79" i="2" s="1"/>
  <c r="BK80" i="2"/>
  <c r="BK79" i="2" s="1"/>
  <c r="J79" i="2" s="1"/>
  <c r="J55" i="2" s="1"/>
  <c r="R80" i="2"/>
  <c r="R79" i="2" s="1"/>
  <c r="J81" i="2"/>
  <c r="J57" i="2" s="1"/>
  <c r="W31" i="1"/>
  <c r="J31" i="2"/>
  <c r="AV55" i="1" s="1"/>
  <c r="AT55" i="1" s="1"/>
  <c r="AY54" i="1"/>
  <c r="AW54" i="1"/>
  <c r="AK30" i="1" s="1"/>
  <c r="F31" i="2"/>
  <c r="AZ55" i="1" s="1"/>
  <c r="AZ54" i="1" s="1"/>
  <c r="AV54" i="1" s="1"/>
  <c r="AK29" i="1" s="1"/>
  <c r="J80" i="2" l="1"/>
  <c r="J56" i="2" s="1"/>
  <c r="J28" i="2"/>
  <c r="AG55" i="1" s="1"/>
  <c r="AG54" i="1" s="1"/>
  <c r="AT54" i="1"/>
  <c r="W29" i="1"/>
  <c r="AN54" i="1" l="1"/>
  <c r="AK26" i="1"/>
  <c r="AK35" i="1" s="1"/>
  <c r="J37" i="2"/>
  <c r="AN55" i="1"/>
</calcChain>
</file>

<file path=xl/sharedStrings.xml><?xml version="1.0" encoding="utf-8"?>
<sst xmlns="http://schemas.openxmlformats.org/spreadsheetml/2006/main" count="654" uniqueCount="214">
  <si>
    <t>Export Komplet</t>
  </si>
  <si>
    <t>VZ</t>
  </si>
  <si>
    <t>2.0</t>
  </si>
  <si>
    <t>ZAMOK</t>
  </si>
  <si>
    <t>False</t>
  </si>
  <si>
    <t>{e3af76ed-1134-4f82-8400-a739ab3f83ec}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</si>
  <si>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</si>
  <si>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</si>
  <si>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</si>
  <si>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</si>
  <si>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</si>
  <si>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</si>
  <si>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</si>
  <si>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</si>
  <si>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012022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</si>
  <si>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</si>
  <si>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</si>
  <si>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Zpevnění místní komunikace u domu čp.101 v Petrovicích I.</t>
  </si>
  <si>
    <t>KSO:</t>
  </si>
  <si>
    <t/>
  </si>
  <si>
    <t>CC-CZ:</t>
  </si>
  <si>
    <t>Místo:</t>
  </si>
  <si>
    <t xml:space="preserve"> </t>
  </si>
  <si>
    <t>Datum:</t>
  </si>
  <si>
    <t>10. 3. 2022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</si>
  <si>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</si>
  <si>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</si>
  <si>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</si>
  <si>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</si>
  <si>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</si>
  <si>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</si>
  <si>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</si>
  <si>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</si>
  <si>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</si>
  <si>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</si>
  <si>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</si>
  <si>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</si>
  <si>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</si>
  <si>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</si>
  <si>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</si>
  <si>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</si>
  <si>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</si>
  <si>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</si>
  <si>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</si>
  <si>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</si>
  <si>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</si>
  <si>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</si>
  <si>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</si>
  <si>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</si>
  <si>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</si>
  <si>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</si>
  <si>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</si>
  <si>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</si>
  <si>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</si>
  <si>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</si>
  <si>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</si>
  <si>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</si>
  <si>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</si>
  <si>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</si>
  <si>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</si>
  <si>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</si>
  <si>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</si>
  <si>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</si>
  <si>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</si>
  <si>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</si>
  <si>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</si>
  <si>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</si>
  <si>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</si>
  <si>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</si>
  <si>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</si>
  <si>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</si>
  <si>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</si>
  <si>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</si>
  <si>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</si>
  <si>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</si>
  <si>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</si>
  <si>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</si>
  <si>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</si>
  <si>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</si>
  <si>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</si>
  <si>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</si>
  <si>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</si>
  <si>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</si>
  <si>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</si>
  <si>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</si>
  <si>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</si>
  <si>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</si>
  <si>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</si>
  <si>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</si>
  <si>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</si>
  <si>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</si>
  <si>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</si>
  <si>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</si>
  <si>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</si>
  <si>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</si>
  <si>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</si>
  <si>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</si>
  <si>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</si>
  <si>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</si>
  <si>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</si>
  <si>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</si>
  <si>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</si>
  <si>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</si>
  <si>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</si>
  <si>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</si>
  <si>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</si>
  <si>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113107142</t>
  </si>
  <si>
    <t>Odstranění podkladů nebo krytů ručně s přemístěním hmot na skládku na vzdálenost do 3 m nebo s naložením na dopravní prostředek živičných, o tl. vrstvy přes 50 do 100 mm</t>
  </si>
  <si>
    <t>m2</t>
  </si>
  <si>
    <t>4</t>
  </si>
  <si>
    <t>1598437753</t>
  </si>
  <si>
    <t>Online PSC</t>
  </si>
  <si>
    <t>https://podminky.urs.cz/item/CS_URS_2022_01/113107142</t>
  </si>
  <si>
    <t>P</t>
  </si>
  <si>
    <t xml:space="preserve">Poznámka k položce:_x000D_
Vybourání drážky ve stávající asfaltobetonové komunikaci v místě napojení vrstev asfaltobetonu nové komunikace. </t>
  </si>
  <si>
    <t>VV</t>
  </si>
  <si>
    <t>5*1</t>
  </si>
  <si>
    <t>122252203</t>
  </si>
  <si>
    <t>Odkopávky a prokopávky nezapažené pro silnice a dálnice strojně v hornině třídy těžitelnosti I do 100 m3</t>
  </si>
  <si>
    <t>m3</t>
  </si>
  <si>
    <t>239839761</t>
  </si>
  <si>
    <t>https://podminky.urs.cz/item/CS_URS_2022_01/122252203</t>
  </si>
  <si>
    <t xml:space="preserve">Poznámka k položce:_x000D_
Zemní práce pro vykopání základu pod silniční obrubníky a zemní práce spojené s dodatečnou úpravou podloží pod novou mísní komunikací. </t>
  </si>
  <si>
    <t>1*10*0,5+5*1*0,5</t>
  </si>
  <si>
    <t>3</t>
  </si>
  <si>
    <t>122211101</t>
  </si>
  <si>
    <t>Odkopávky a prokopávky ručně zapažené i nezapažené v hornině třídy těžitelnosti I skupiny 3</t>
  </si>
  <si>
    <t>-1365359405</t>
  </si>
  <si>
    <t>https://podminky.urs.cz/item/CS_URS_2022_01/122211101</t>
  </si>
  <si>
    <t>5</t>
  </si>
  <si>
    <t>Komunikace pozemní</t>
  </si>
  <si>
    <t>566501111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</si>
  <si>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0,08 do 0,10 m3/m2</t>
  </si>
  <si>
    <t>1957794794</t>
  </si>
  <si>
    <t>https://podminky.urs.cz/item/CS_URS_2022_01/566501111</t>
  </si>
  <si>
    <t xml:space="preserve">Poznámka k položce:_x000D_
Použité kamenivo do frakce 32-63 mm. Úprava rovinnosti a příčného sklonu stávajícího povrch na 2,5%.   </t>
  </si>
  <si>
    <t>4*30</t>
  </si>
  <si>
    <t>574381112</t>
  </si>
  <si>
    <t>Penetrační makadam PM s rozprostřením kameniva na sucho, s prolitím živicí, s posypem drtí a se zhutněním hrubý (PMH) z kameniva hrubého drceného, po zhutnění tl. 100 mm</t>
  </si>
  <si>
    <t>469765986</t>
  </si>
  <si>
    <t>https://podminky.urs.cz/item/CS_URS_2022_01/574381112</t>
  </si>
  <si>
    <t>6</t>
  </si>
  <si>
    <t>573231112</t>
  </si>
  <si>
    <t>Postřik spojovací PS bez posypu kamenivem ze silniční emulze, v množství 0,80 kg/m2</t>
  </si>
  <si>
    <t>698294802</t>
  </si>
  <si>
    <t>https://podminky.urs.cz/item/CS_URS_2022_01/573231112</t>
  </si>
  <si>
    <t>Poznámka k položce:_x000D_
Postřik je aplikován mezi ACO a ACP i mezi ACP a PMH.</t>
  </si>
  <si>
    <t>3,5*30*2</t>
  </si>
  <si>
    <t>7</t>
  </si>
  <si>
    <t>565145121</t>
  </si>
  <si>
    <t>Asfaltový beton vrstva podkladní ACP 16 (obalované kamenivo střednězrnné - OKS) s rozprostřením a zhutněním v pruhu šířky přes 3 m, po zhutnění tl. 60 mm</t>
  </si>
  <si>
    <t>822043340</t>
  </si>
  <si>
    <t>https://podminky.urs.cz/item/CS_URS_2022_01/565145121</t>
  </si>
  <si>
    <t>3,5*30</t>
  </si>
  <si>
    <t>8</t>
  </si>
  <si>
    <t>577134141</t>
  </si>
  <si>
    <t>Asfaltový beton vrstva obrusná ACO 11 (ABS) s rozprostřením a se zhutněním z modifikovaného asfaltu v pruhu šířky přes 3 m, po zhutnění tl. 40 mm</t>
  </si>
  <si>
    <t>1399815309</t>
  </si>
  <si>
    <t>https://podminky.urs.cz/item/CS_URS_2022_01/577134141</t>
  </si>
  <si>
    <t>9</t>
  </si>
  <si>
    <t>569851111</t>
  </si>
  <si>
    <t>Zpevnění krajnic nebo komunikací pro pěší s rozprostřením a zhutněním, po zhutnění štěrkodrtí tl. 150 mm</t>
  </si>
  <si>
    <t>-1900943441</t>
  </si>
  <si>
    <t>https://podminky.urs.cz/item/CS_URS_2022_01/569851111</t>
  </si>
  <si>
    <t>Poznámka k položce:_x000D_
Použitá frakce kameniva do 0-22 (0-32).</t>
  </si>
  <si>
    <t>(30*2+5)*0,5</t>
  </si>
  <si>
    <t>Ostatní konstrukce a práce, bourání</t>
  </si>
  <si>
    <t>10</t>
  </si>
  <si>
    <t>919735112</t>
  </si>
  <si>
    <t>Řezání stávajícího živičného krytu nebo podkladu hloubky přes 50 do 100 mm</t>
  </si>
  <si>
    <t>m</t>
  </si>
  <si>
    <t>-1656641004</t>
  </si>
  <si>
    <t>https://podminky.urs.cz/item/CS_URS_2022_01/919735112</t>
  </si>
  <si>
    <t>Poznámka k položce:_x000D_
Zarovnání stávající asfaltové vozovky místní komunikace v místě napojení na novou vrstvu asfaltobetonu.</t>
  </si>
  <si>
    <t>11</t>
  </si>
  <si>
    <t>916131113</t>
  </si>
  <si>
    <t>Osazení silničního obrubníku betonového se zřízením lože, s vyplněním a zatřením spár cementovou maltou ležatého s boční opěrou z betonu prostého, do lože z betonu prostého</t>
  </si>
  <si>
    <t>278475559</t>
  </si>
  <si>
    <t>https://podminky.urs.cz/item/CS_URS_2022_01/916131113</t>
  </si>
  <si>
    <t>12</t>
  </si>
  <si>
    <t>M</t>
  </si>
  <si>
    <t>59217031</t>
  </si>
  <si>
    <t>obrubník betonový silniční 1000x150x250mm</t>
  </si>
  <si>
    <t>781247823</t>
  </si>
  <si>
    <t>13</t>
  </si>
  <si>
    <t>919112213</t>
  </si>
  <si>
    <t>Řezání dilatačních spár v živičném krytu vytvoření komůrky pro těsnící zálivku šířky 10 mm, hloubky 25 mm</t>
  </si>
  <si>
    <t>-902521203</t>
  </si>
  <si>
    <t>https://podminky.urs.cz/item/CS_URS_2022_01/919112213</t>
  </si>
  <si>
    <t>Poznámka k položce:_x000D_
Napojení nové komunikace na stávající místní komunikaci</t>
  </si>
  <si>
    <t>14</t>
  </si>
  <si>
    <t>919121213</t>
  </si>
  <si>
    <t>Utěsnění dilatačních spár zálivkou za studena v cementobetonovém nebo živičném krytu včetně adhezního nátěru bez těsnicího profilu pod zálivkou, pro komůrky šířky 10 mm, hloubky 25 mm</t>
  </si>
  <si>
    <t>-970803534</t>
  </si>
  <si>
    <t>https://podminky.urs.cz/item/CS_URS_2022_01/919121213</t>
  </si>
  <si>
    <t xml:space="preserve">Poznámka k položce:_x000D_
Utěsnění včetně zalití dilatační spáry podél silničních obrubníků. </t>
  </si>
  <si>
    <t>5+10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</si>
  <si>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</si>
  <si>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</si>
  <si>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</si>
  <si>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</si>
  <si>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t</t>
  </si>
  <si>
    <t>218087031</t>
  </si>
  <si>
    <t>https://podminky.urs.cz/item/CS_URS_2022_01/997221551</t>
  </si>
  <si>
    <t>998</t>
  </si>
  <si>
    <t>Přesun hmot</t>
  </si>
  <si>
    <t>16</t>
  </si>
  <si>
    <t>998225111</t>
  </si>
  <si>
    <t>Přesun hmot pro komunikace s krytem z kameniva, monolitickým betonovým nebo živičným dopravní vzdálenost do 200 m jakékoliv délky objektu</t>
  </si>
  <si>
    <t>567690720</t>
  </si>
  <si>
    <t>https://podminky.urs.cz/item/CS_URS_2022_01/998225111</t>
  </si>
  <si>
    <t>Zadavatel: Obec Petrovice I., Petrovice I. čp. 55, PSČ 286 01</t>
  </si>
  <si>
    <t>IČ: 00236349</t>
  </si>
  <si>
    <t>DIČ: CZ00236349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</si>
</sst>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color rgb="FF969696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37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577134141" TargetMode="External"/><Relationship Id="rId13" Type="http://schemas.openxmlformats.org/officeDocument/2006/relationships/hyperlink" Target="https://podminky.urs.cz/item/CS_URS_2022_01/919121213" TargetMode="External"/><Relationship Id="rId3" Type="http://schemas.openxmlformats.org/officeDocument/2006/relationships/hyperlink" Target="https://podminky.urs.cz/item/CS_URS_2022_01/122211101" TargetMode="External"/><Relationship Id="rId7" Type="http://schemas.openxmlformats.org/officeDocument/2006/relationships/hyperlink" Target="https://podminky.urs.cz/item/CS_URS_2022_01/565145121" TargetMode="External"/><Relationship Id="rId12" Type="http://schemas.openxmlformats.org/officeDocument/2006/relationships/hyperlink" Target="https://podminky.urs.cz/item/CS_URS_2022_01/919112213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podminky.urs.cz/item/CS_URS_2022_01/122252203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podminky.urs.cz/item/CS_URS_2022_01/113107142" TargetMode="External"/><Relationship Id="rId6" Type="http://schemas.openxmlformats.org/officeDocument/2006/relationships/hyperlink" Target="https://podminky.urs.cz/item/CS_URS_2022_01/573231112" TargetMode="External"/><Relationship Id="rId11" Type="http://schemas.openxmlformats.org/officeDocument/2006/relationships/hyperlink" Target="https://podminky.urs.cz/item/CS_URS_2022_01/916131113" TargetMode="External"/><Relationship Id="rId5" Type="http://schemas.openxmlformats.org/officeDocument/2006/relationships/hyperlink" Target="https://podminky.urs.cz/item/CS_URS_2022_01/574381112" TargetMode="External"/><Relationship Id="rId15" Type="http://schemas.openxmlformats.org/officeDocument/2006/relationships/hyperlink" Target="https://podminky.urs.cz/item/CS_URS_2022_01/998225111" TargetMode="External"/><Relationship Id="rId10" Type="http://schemas.openxmlformats.org/officeDocument/2006/relationships/hyperlink" Target="https://podminky.urs.cz/item/CS_URS_2022_01/919735112" TargetMode="External"/><Relationship Id="rId4" Type="http://schemas.openxmlformats.org/officeDocument/2006/relationships/hyperlink" Target="https://podminky.urs.cz/item/CS_URS_2022_01/566501111" TargetMode="External"/><Relationship Id="rId9" Type="http://schemas.openxmlformats.org/officeDocument/2006/relationships/hyperlink" Target="https://podminky.urs.cz/item/CS_URS_2022_01/569851111" TargetMode="External"/><Relationship Id="rId14" Type="http://schemas.openxmlformats.org/officeDocument/2006/relationships/hyperlink" Target="https://podminky.urs.cz/item/CS_URS_2022_01/997221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16" t="s">
        <v>14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0"/>
      <c r="AQ5" s="20"/>
      <c r="AR5" s="18"/>
      <c r="BE5" s="213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18" t="s">
        <v>17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0"/>
      <c r="AQ6" s="20"/>
      <c r="AR6" s="18"/>
      <c r="BE6" s="214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20</v>
      </c>
      <c r="AL7" s="20"/>
      <c r="AM7" s="20"/>
      <c r="AN7" s="25" t="s">
        <v>19</v>
      </c>
      <c r="AO7" s="20"/>
      <c r="AP7" s="20"/>
      <c r="AQ7" s="20"/>
      <c r="AR7" s="18"/>
      <c r="BE7" s="214"/>
      <c r="BS7" s="15" t="s">
        <v>6</v>
      </c>
    </row>
    <row r="8" spans="1:74" s="1" customFormat="1" ht="12" customHeight="1">
      <c r="B8" s="19"/>
      <c r="C8" s="20"/>
      <c r="D8" s="27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23</v>
      </c>
      <c r="AL8" s="20"/>
      <c r="AM8" s="20"/>
      <c r="AN8" s="28" t="s">
        <v>24</v>
      </c>
      <c r="AO8" s="20"/>
      <c r="AP8" s="20"/>
      <c r="AQ8" s="20"/>
      <c r="AR8" s="18"/>
      <c r="BE8" s="214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14"/>
      <c r="BS9" s="15" t="s">
        <v>6</v>
      </c>
    </row>
    <row r="10" spans="1:74" s="1" customFormat="1" ht="12" customHeight="1">
      <c r="B10" s="19"/>
      <c r="C10" s="20"/>
      <c r="D10" s="27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26</v>
      </c>
      <c r="AL10" s="20"/>
      <c r="AM10" s="20"/>
      <c r="AN10" s="25" t="s">
        <v>19</v>
      </c>
      <c r="AO10" s="20"/>
      <c r="AP10" s="20"/>
      <c r="AQ10" s="20"/>
      <c r="AR10" s="18"/>
      <c r="BE10" s="214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22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27</v>
      </c>
      <c r="AL11" s="20"/>
      <c r="AM11" s="20"/>
      <c r="AN11" s="25" t="s">
        <v>19</v>
      </c>
      <c r="AO11" s="20"/>
      <c r="AP11" s="20"/>
      <c r="AQ11" s="20"/>
      <c r="AR11" s="18"/>
      <c r="BE11" s="214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14"/>
      <c r="BS12" s="15" t="s">
        <v>6</v>
      </c>
    </row>
    <row r="13" spans="1:74" s="1" customFormat="1" ht="12" customHeight="1">
      <c r="B13" s="19"/>
      <c r="C13" s="20"/>
      <c r="D13" s="27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26</v>
      </c>
      <c r="AL13" s="20"/>
      <c r="AM13" s="20"/>
      <c r="AN13" s="29" t="s">
        <v>29</v>
      </c>
      <c r="AO13" s="20"/>
      <c r="AP13" s="20"/>
      <c r="AQ13" s="20"/>
      <c r="AR13" s="18"/>
      <c r="BE13" s="214"/>
      <c r="BS13" s="15" t="s">
        <v>6</v>
      </c>
    </row>
    <row r="14" spans="1:74" ht="12.75">
      <c r="B14" s="19"/>
      <c r="C14" s="20"/>
      <c r="D14" s="20"/>
      <c r="E14" s="219" t="s">
        <v>29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7" t="s">
        <v>27</v>
      </c>
      <c r="AL14" s="20"/>
      <c r="AM14" s="20"/>
      <c r="AN14" s="29" t="s">
        <v>29</v>
      </c>
      <c r="AO14" s="20"/>
      <c r="AP14" s="20"/>
      <c r="AQ14" s="20"/>
      <c r="AR14" s="18"/>
      <c r="BE14" s="214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14"/>
      <c r="BS15" s="15" t="s">
        <v>4</v>
      </c>
    </row>
    <row r="16" spans="1:74" s="1" customFormat="1" ht="12" customHeight="1">
      <c r="B16" s="19"/>
      <c r="C16" s="20"/>
      <c r="D16" s="27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26</v>
      </c>
      <c r="AL16" s="20"/>
      <c r="AM16" s="20"/>
      <c r="AN16" s="25" t="s">
        <v>19</v>
      </c>
      <c r="AO16" s="20"/>
      <c r="AP16" s="20"/>
      <c r="AQ16" s="20"/>
      <c r="AR16" s="18"/>
      <c r="BE16" s="214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22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27</v>
      </c>
      <c r="AL17" s="20"/>
      <c r="AM17" s="20"/>
      <c r="AN17" s="25" t="s">
        <v>19</v>
      </c>
      <c r="AO17" s="20"/>
      <c r="AP17" s="20"/>
      <c r="AQ17" s="20"/>
      <c r="AR17" s="18"/>
      <c r="BE17" s="214"/>
      <c r="BS17" s="15" t="s">
        <v>31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14"/>
      <c r="BS18" s="15" t="s">
        <v>6</v>
      </c>
    </row>
    <row r="19" spans="1:71" s="1" customFormat="1" ht="12" customHeight="1">
      <c r="B19" s="19"/>
      <c r="C19" s="20"/>
      <c r="D19" s="27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14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22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27</v>
      </c>
      <c r="AL20" s="20"/>
      <c r="AM20" s="20"/>
      <c r="AN20" s="25" t="s">
        <v>19</v>
      </c>
      <c r="AO20" s="20"/>
      <c r="AP20" s="20"/>
      <c r="AQ20" s="20"/>
      <c r="AR20" s="18"/>
      <c r="BE20" s="214"/>
      <c r="BS20" s="15" t="s">
        <v>4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14"/>
    </row>
    <row r="22" spans="1:71" s="1" customFormat="1" ht="12" customHeight="1">
      <c r="B22" s="19"/>
      <c r="C22" s="20"/>
      <c r="D22" s="27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14"/>
    </row>
    <row r="23" spans="1:71" s="1" customFormat="1" ht="47.25" customHeight="1">
      <c r="B23" s="19"/>
      <c r="C23" s="20"/>
      <c r="D23" s="20"/>
      <c r="E23" s="221" t="s">
        <v>34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0"/>
      <c r="AP23" s="20"/>
      <c r="AQ23" s="20"/>
      <c r="AR23" s="18"/>
      <c r="BE23" s="214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14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14"/>
    </row>
    <row r="26" spans="1:71" s="2" customFormat="1" ht="25.9" customHeight="1">
      <c r="A26" s="32"/>
      <c r="B26" s="33"/>
      <c r="C26" s="34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22">
        <f>ROUND(AG54,2)</f>
        <v>0</v>
      </c>
      <c r="AL26" s="223"/>
      <c r="AM26" s="223"/>
      <c r="AN26" s="223"/>
      <c r="AO26" s="223"/>
      <c r="AP26" s="34"/>
      <c r="AQ26" s="34"/>
      <c r="AR26" s="37"/>
      <c r="BE26" s="214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14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24" t="s">
        <v>36</v>
      </c>
      <c r="M28" s="224"/>
      <c r="N28" s="224"/>
      <c r="O28" s="224"/>
      <c r="P28" s="224"/>
      <c r="Q28" s="34"/>
      <c r="R28" s="34"/>
      <c r="S28" s="34"/>
      <c r="T28" s="34"/>
      <c r="U28" s="34"/>
      <c r="V28" s="34"/>
      <c r="W28" s="224" t="s">
        <v>37</v>
      </c>
      <c r="X28" s="224"/>
      <c r="Y28" s="224"/>
      <c r="Z28" s="224"/>
      <c r="AA28" s="224"/>
      <c r="AB28" s="224"/>
      <c r="AC28" s="224"/>
      <c r="AD28" s="224"/>
      <c r="AE28" s="224"/>
      <c r="AF28" s="34"/>
      <c r="AG28" s="34"/>
      <c r="AH28" s="34"/>
      <c r="AI28" s="34"/>
      <c r="AJ28" s="34"/>
      <c r="AK28" s="224" t="s">
        <v>38</v>
      </c>
      <c r="AL28" s="224"/>
      <c r="AM28" s="224"/>
      <c r="AN28" s="224"/>
      <c r="AO28" s="224"/>
      <c r="AP28" s="34"/>
      <c r="AQ28" s="34"/>
      <c r="AR28" s="37"/>
      <c r="BE28" s="214"/>
    </row>
    <row r="29" spans="1:71" s="3" customFormat="1" ht="14.45" customHeight="1">
      <c r="B29" s="38"/>
      <c r="C29" s="39"/>
      <c r="D29" s="27" t="s">
        <v>39</v>
      </c>
      <c r="E29" s="39"/>
      <c r="F29" s="27" t="s">
        <v>40</v>
      </c>
      <c r="G29" s="39"/>
      <c r="H29" s="39"/>
      <c r="I29" s="39"/>
      <c r="J29" s="39"/>
      <c r="K29" s="39"/>
      <c r="L29" s="227">
        <v>0.21</v>
      </c>
      <c r="M29" s="226"/>
      <c r="N29" s="226"/>
      <c r="O29" s="226"/>
      <c r="P29" s="226"/>
      <c r="Q29" s="39"/>
      <c r="R29" s="39"/>
      <c r="S29" s="39"/>
      <c r="T29" s="39"/>
      <c r="U29" s="39"/>
      <c r="V29" s="39"/>
      <c r="W29" s="225">
        <f>ROUND(AZ54, 2)</f>
        <v>0</v>
      </c>
      <c r="X29" s="226"/>
      <c r="Y29" s="226"/>
      <c r="Z29" s="226"/>
      <c r="AA29" s="226"/>
      <c r="AB29" s="226"/>
      <c r="AC29" s="226"/>
      <c r="AD29" s="226"/>
      <c r="AE29" s="226"/>
      <c r="AF29" s="39"/>
      <c r="AG29" s="39"/>
      <c r="AH29" s="39"/>
      <c r="AI29" s="39"/>
      <c r="AJ29" s="39"/>
      <c r="AK29" s="225">
        <f>ROUND(AV54, 2)</f>
        <v>0</v>
      </c>
      <c r="AL29" s="226"/>
      <c r="AM29" s="226"/>
      <c r="AN29" s="226"/>
      <c r="AO29" s="226"/>
      <c r="AP29" s="39"/>
      <c r="AQ29" s="39"/>
      <c r="AR29" s="40"/>
      <c r="BE29" s="215"/>
    </row>
    <row r="30" spans="1:71" s="3" customFormat="1" ht="14.45" customHeight="1">
      <c r="B30" s="38"/>
      <c r="C30" s="39"/>
      <c r="D30" s="39"/>
      <c r="E30" s="39"/>
      <c r="F30" s="27" t="s">
        <v>41</v>
      </c>
      <c r="G30" s="39"/>
      <c r="H30" s="39"/>
      <c r="I30" s="39"/>
      <c r="J30" s="39"/>
      <c r="K30" s="39"/>
      <c r="L30" s="227">
        <v>0.15</v>
      </c>
      <c r="M30" s="226"/>
      <c r="N30" s="226"/>
      <c r="O30" s="226"/>
      <c r="P30" s="226"/>
      <c r="Q30" s="39"/>
      <c r="R30" s="39"/>
      <c r="S30" s="39"/>
      <c r="T30" s="39"/>
      <c r="U30" s="39"/>
      <c r="V30" s="39"/>
      <c r="W30" s="225">
        <f>ROUND(BA54, 2)</f>
        <v>0</v>
      </c>
      <c r="X30" s="226"/>
      <c r="Y30" s="226"/>
      <c r="Z30" s="226"/>
      <c r="AA30" s="226"/>
      <c r="AB30" s="226"/>
      <c r="AC30" s="226"/>
      <c r="AD30" s="226"/>
      <c r="AE30" s="226"/>
      <c r="AF30" s="39"/>
      <c r="AG30" s="39"/>
      <c r="AH30" s="39"/>
      <c r="AI30" s="39"/>
      <c r="AJ30" s="39"/>
      <c r="AK30" s="225">
        <f>ROUND(AW54, 2)</f>
        <v>0</v>
      </c>
      <c r="AL30" s="226"/>
      <c r="AM30" s="226"/>
      <c r="AN30" s="226"/>
      <c r="AO30" s="226"/>
      <c r="AP30" s="39"/>
      <c r="AQ30" s="39"/>
      <c r="AR30" s="40"/>
      <c r="BE30" s="215"/>
    </row>
    <row r="31" spans="1:71" s="3" customFormat="1" ht="14.45" hidden="1" customHeight="1">
      <c r="B31" s="38"/>
      <c r="C31" s="39"/>
      <c r="D31" s="39"/>
      <c r="E31" s="39"/>
      <c r="F31" s="27" t="s">
        <v>42</v>
      </c>
      <c r="G31" s="39"/>
      <c r="H31" s="39"/>
      <c r="I31" s="39"/>
      <c r="J31" s="39"/>
      <c r="K31" s="39"/>
      <c r="L31" s="227">
        <v>0.21</v>
      </c>
      <c r="M31" s="226"/>
      <c r="N31" s="226"/>
      <c r="O31" s="226"/>
      <c r="P31" s="226"/>
      <c r="Q31" s="39"/>
      <c r="R31" s="39"/>
      <c r="S31" s="39"/>
      <c r="T31" s="39"/>
      <c r="U31" s="39"/>
      <c r="V31" s="39"/>
      <c r="W31" s="225">
        <f>ROUND(BB54, 2)</f>
        <v>0</v>
      </c>
      <c r="X31" s="226"/>
      <c r="Y31" s="226"/>
      <c r="Z31" s="226"/>
      <c r="AA31" s="226"/>
      <c r="AB31" s="226"/>
      <c r="AC31" s="226"/>
      <c r="AD31" s="226"/>
      <c r="AE31" s="226"/>
      <c r="AF31" s="39"/>
      <c r="AG31" s="39"/>
      <c r="AH31" s="39"/>
      <c r="AI31" s="39"/>
      <c r="AJ31" s="39"/>
      <c r="AK31" s="225">
        <v>0</v>
      </c>
      <c r="AL31" s="226"/>
      <c r="AM31" s="226"/>
      <c r="AN31" s="226"/>
      <c r="AO31" s="226"/>
      <c r="AP31" s="39"/>
      <c r="AQ31" s="39"/>
      <c r="AR31" s="40"/>
      <c r="BE31" s="215"/>
    </row>
    <row r="32" spans="1:71" s="3" customFormat="1" ht="14.45" hidden="1" customHeight="1">
      <c r="B32" s="38"/>
      <c r="C32" s="39"/>
      <c r="D32" s="39"/>
      <c r="E32" s="39"/>
      <c r="F32" s="27" t="s">
        <v>43</v>
      </c>
      <c r="G32" s="39"/>
      <c r="H32" s="39"/>
      <c r="I32" s="39"/>
      <c r="J32" s="39"/>
      <c r="K32" s="39"/>
      <c r="L32" s="227">
        <v>0.15</v>
      </c>
      <c r="M32" s="226"/>
      <c r="N32" s="226"/>
      <c r="O32" s="226"/>
      <c r="P32" s="226"/>
      <c r="Q32" s="39"/>
      <c r="R32" s="39"/>
      <c r="S32" s="39"/>
      <c r="T32" s="39"/>
      <c r="U32" s="39"/>
      <c r="V32" s="39"/>
      <c r="W32" s="225">
        <f>ROUND(BC54, 2)</f>
        <v>0</v>
      </c>
      <c r="X32" s="226"/>
      <c r="Y32" s="226"/>
      <c r="Z32" s="226"/>
      <c r="AA32" s="226"/>
      <c r="AB32" s="226"/>
      <c r="AC32" s="226"/>
      <c r="AD32" s="226"/>
      <c r="AE32" s="226"/>
      <c r="AF32" s="39"/>
      <c r="AG32" s="39"/>
      <c r="AH32" s="39"/>
      <c r="AI32" s="39"/>
      <c r="AJ32" s="39"/>
      <c r="AK32" s="225">
        <v>0</v>
      </c>
      <c r="AL32" s="226"/>
      <c r="AM32" s="226"/>
      <c r="AN32" s="226"/>
      <c r="AO32" s="226"/>
      <c r="AP32" s="39"/>
      <c r="AQ32" s="39"/>
      <c r="AR32" s="40"/>
      <c r="BE32" s="215"/>
    </row>
    <row r="33" spans="1:57" s="3" customFormat="1" ht="14.45" hidden="1" customHeight="1">
      <c r="B33" s="38"/>
      <c r="C33" s="39"/>
      <c r="D33" s="39"/>
      <c r="E33" s="39"/>
      <c r="F33" s="27" t="s">
        <v>44</v>
      </c>
      <c r="G33" s="39"/>
      <c r="H33" s="39"/>
      <c r="I33" s="39"/>
      <c r="J33" s="39"/>
      <c r="K33" s="39"/>
      <c r="L33" s="227">
        <v>0</v>
      </c>
      <c r="M33" s="226"/>
      <c r="N33" s="226"/>
      <c r="O33" s="226"/>
      <c r="P33" s="226"/>
      <c r="Q33" s="39"/>
      <c r="R33" s="39"/>
      <c r="S33" s="39"/>
      <c r="T33" s="39"/>
      <c r="U33" s="39"/>
      <c r="V33" s="39"/>
      <c r="W33" s="225">
        <f>ROUND(BD54, 2)</f>
        <v>0</v>
      </c>
      <c r="X33" s="226"/>
      <c r="Y33" s="226"/>
      <c r="Z33" s="226"/>
      <c r="AA33" s="226"/>
      <c r="AB33" s="226"/>
      <c r="AC33" s="226"/>
      <c r="AD33" s="226"/>
      <c r="AE33" s="226"/>
      <c r="AF33" s="39"/>
      <c r="AG33" s="39"/>
      <c r="AH33" s="39"/>
      <c r="AI33" s="39"/>
      <c r="AJ33" s="39"/>
      <c r="AK33" s="225">
        <v>0</v>
      </c>
      <c r="AL33" s="226"/>
      <c r="AM33" s="226"/>
      <c r="AN33" s="226"/>
      <c r="AO33" s="226"/>
      <c r="AP33" s="39"/>
      <c r="AQ33" s="39"/>
      <c r="AR33" s="40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32"/>
    </row>
    <row r="35" spans="1:57" s="2" customFormat="1" ht="25.9" customHeight="1">
      <c r="A35" s="32"/>
      <c r="B35" s="33"/>
      <c r="C35" s="41"/>
      <c r="D35" s="42" t="s">
        <v>45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46</v>
      </c>
      <c r="U35" s="43"/>
      <c r="V35" s="43"/>
      <c r="W35" s="43"/>
      <c r="X35" s="228" t="s">
        <v>47</v>
      </c>
      <c r="Y35" s="229"/>
      <c r="Z35" s="229"/>
      <c r="AA35" s="229"/>
      <c r="AB35" s="229"/>
      <c r="AC35" s="43"/>
      <c r="AD35" s="43"/>
      <c r="AE35" s="43"/>
      <c r="AF35" s="43"/>
      <c r="AG35" s="43"/>
      <c r="AH35" s="43"/>
      <c r="AI35" s="43"/>
      <c r="AJ35" s="43"/>
      <c r="AK35" s="230">
        <f>SUM(AK26:AK33)</f>
        <v>0</v>
      </c>
      <c r="AL35" s="229"/>
      <c r="AM35" s="229"/>
      <c r="AN35" s="229"/>
      <c r="AO35" s="231"/>
      <c r="AP35" s="41"/>
      <c r="AQ35" s="41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6.95" customHeight="1">
      <c r="A37" s="32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7"/>
      <c r="BE37" s="32"/>
    </row>
    <row r="41" spans="1:57" s="2" customFormat="1" ht="6.95" customHeight="1">
      <c r="A41" s="32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7"/>
      <c r="BE41" s="32"/>
    </row>
    <row r="42" spans="1:57" s="2" customFormat="1" ht="24.95" customHeight="1">
      <c r="A42" s="32"/>
      <c r="B42" s="33"/>
      <c r="C42" s="21" t="s">
        <v>48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7"/>
      <c r="BE42" s="32"/>
    </row>
    <row r="43" spans="1:57" s="2" customFormat="1" ht="6.95" customHeight="1">
      <c r="A43" s="32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7"/>
      <c r="BE43" s="32"/>
    </row>
    <row r="44" spans="1:57" s="4" customFormat="1" ht="12" customHeight="1">
      <c r="B44" s="49"/>
      <c r="C44" s="27" t="s">
        <v>13</v>
      </c>
      <c r="D44" s="50"/>
      <c r="E44" s="50"/>
      <c r="F44" s="50"/>
      <c r="G44" s="50"/>
      <c r="H44" s="50"/>
      <c r="I44" s="50"/>
      <c r="J44" s="50"/>
      <c r="K44" s="50"/>
      <c r="L44" s="50" t="str">
        <f>K5</f>
        <v>012022</v>
      </c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1"/>
    </row>
    <row r="45" spans="1:57" s="5" customFormat="1" ht="36.950000000000003" customHeight="1">
      <c r="B45" s="52"/>
      <c r="C45" s="53" t="s">
        <v>16</v>
      </c>
      <c r="D45" s="54"/>
      <c r="E45" s="54"/>
      <c r="F45" s="54"/>
      <c r="G45" s="54"/>
      <c r="H45" s="54"/>
      <c r="I45" s="54"/>
      <c r="J45" s="54"/>
      <c r="K45" s="54"/>
      <c r="L45" s="232" t="str">
        <f>K6</f>
        <v>Zpevnění místní komunikace u domu čp.101 v Petrovicích I.</v>
      </c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54"/>
      <c r="AQ45" s="54"/>
      <c r="AR45" s="55"/>
    </row>
    <row r="46" spans="1:57" s="2" customFormat="1" ht="6.95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7"/>
      <c r="BE46" s="32"/>
    </row>
    <row r="47" spans="1:57" s="2" customFormat="1" ht="12" customHeight="1">
      <c r="A47" s="32"/>
      <c r="B47" s="33"/>
      <c r="C47" s="27" t="s">
        <v>21</v>
      </c>
      <c r="D47" s="34"/>
      <c r="E47" s="34"/>
      <c r="F47" s="34"/>
      <c r="G47" s="34"/>
      <c r="H47" s="34"/>
      <c r="I47" s="34"/>
      <c r="J47" s="34"/>
      <c r="K47" s="34"/>
      <c r="L47" s="56" t="str">
        <f>IF(K8="","",K8)</f>
        <v xml:space="preserve"> 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7" t="s">
        <v>23</v>
      </c>
      <c r="AJ47" s="34"/>
      <c r="AK47" s="34"/>
      <c r="AL47" s="34"/>
      <c r="AM47" s="234" t="str">
        <f>IF(AN8= "","",AN8)</f>
        <v>10. 3. 2022</v>
      </c>
      <c r="AN47" s="234"/>
      <c r="AO47" s="34"/>
      <c r="AP47" s="34"/>
      <c r="AQ47" s="34"/>
      <c r="AR47" s="37"/>
      <c r="BE47" s="32"/>
    </row>
    <row r="48" spans="1:57" s="2" customFormat="1" ht="6.95" customHeight="1">
      <c r="A48" s="32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7"/>
      <c r="BE48" s="32"/>
    </row>
    <row r="49" spans="1:90" s="2" customFormat="1" ht="15.2" customHeight="1">
      <c r="A49" s="32"/>
      <c r="B49" s="33"/>
      <c r="C49" s="27" t="s">
        <v>25</v>
      </c>
      <c r="D49" s="34"/>
      <c r="E49" s="34"/>
      <c r="F49" s="34"/>
      <c r="G49" s="34"/>
      <c r="H49" s="34"/>
      <c r="I49" s="34"/>
      <c r="J49" s="34"/>
      <c r="K49" s="34"/>
      <c r="L49" s="50" t="str">
        <f>IF(E11= "","",E11)</f>
        <v xml:space="preserve"> 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7" t="s">
        <v>30</v>
      </c>
      <c r="AJ49" s="34"/>
      <c r="AK49" s="34"/>
      <c r="AL49" s="34"/>
      <c r="AM49" s="235" t="str">
        <f>IF(E17="","",E17)</f>
        <v xml:space="preserve"> </v>
      </c>
      <c r="AN49" s="236"/>
      <c r="AO49" s="236"/>
      <c r="AP49" s="236"/>
      <c r="AQ49" s="34"/>
      <c r="AR49" s="37"/>
      <c r="AS49" s="237" t="s">
        <v>49</v>
      </c>
      <c r="AT49" s="238"/>
      <c r="AU49" s="58"/>
      <c r="AV49" s="58"/>
      <c r="AW49" s="58"/>
      <c r="AX49" s="58"/>
      <c r="AY49" s="58"/>
      <c r="AZ49" s="58"/>
      <c r="BA49" s="58"/>
      <c r="BB49" s="58"/>
      <c r="BC49" s="58"/>
      <c r="BD49" s="59"/>
      <c r="BE49" s="32"/>
    </row>
    <row r="50" spans="1:90" s="2" customFormat="1" ht="15.2" customHeight="1">
      <c r="A50" s="32"/>
      <c r="B50" s="33"/>
      <c r="C50" s="27" t="s">
        <v>28</v>
      </c>
      <c r="D50" s="34"/>
      <c r="E50" s="34"/>
      <c r="F50" s="34"/>
      <c r="G50" s="34"/>
      <c r="H50" s="34"/>
      <c r="I50" s="34"/>
      <c r="J50" s="34"/>
      <c r="K50" s="34"/>
      <c r="L50" s="50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7" t="s">
        <v>32</v>
      </c>
      <c r="AJ50" s="34"/>
      <c r="AK50" s="34"/>
      <c r="AL50" s="34"/>
      <c r="AM50" s="235" t="str">
        <f>IF(E20="","",E20)</f>
        <v xml:space="preserve"> </v>
      </c>
      <c r="AN50" s="236"/>
      <c r="AO50" s="236"/>
      <c r="AP50" s="236"/>
      <c r="AQ50" s="34"/>
      <c r="AR50" s="37"/>
      <c r="AS50" s="239"/>
      <c r="AT50" s="240"/>
      <c r="AU50" s="60"/>
      <c r="AV50" s="60"/>
      <c r="AW50" s="60"/>
      <c r="AX50" s="60"/>
      <c r="AY50" s="60"/>
      <c r="AZ50" s="60"/>
      <c r="BA50" s="60"/>
      <c r="BB50" s="60"/>
      <c r="BC50" s="60"/>
      <c r="BD50" s="61"/>
      <c r="BE50" s="32"/>
    </row>
    <row r="51" spans="1:90" s="2" customFormat="1" ht="10.9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7"/>
      <c r="AS51" s="241"/>
      <c r="AT51" s="242"/>
      <c r="AU51" s="62"/>
      <c r="AV51" s="62"/>
      <c r="AW51" s="62"/>
      <c r="AX51" s="62"/>
      <c r="AY51" s="62"/>
      <c r="AZ51" s="62"/>
      <c r="BA51" s="62"/>
      <c r="BB51" s="62"/>
      <c r="BC51" s="62"/>
      <c r="BD51" s="63"/>
      <c r="BE51" s="32"/>
    </row>
    <row r="52" spans="1:90" s="2" customFormat="1" ht="29.25" customHeight="1">
      <c r="A52" s="32"/>
      <c r="B52" s="33"/>
      <c r="C52" s="243" t="s">
        <v>50</v>
      </c>
      <c r="D52" s="244"/>
      <c r="E52" s="244"/>
      <c r="F52" s="244"/>
      <c r="G52" s="244"/>
      <c r="H52" s="64"/>
      <c r="I52" s="245" t="s">
        <v>51</v>
      </c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6" t="s">
        <v>52</v>
      </c>
      <c r="AH52" s="244"/>
      <c r="AI52" s="244"/>
      <c r="AJ52" s="244"/>
      <c r="AK52" s="244"/>
      <c r="AL52" s="244"/>
      <c r="AM52" s="244"/>
      <c r="AN52" s="245" t="s">
        <v>53</v>
      </c>
      <c r="AO52" s="244"/>
      <c r="AP52" s="244"/>
      <c r="AQ52" s="65" t="s">
        <v>54</v>
      </c>
      <c r="AR52" s="37"/>
      <c r="AS52" s="66" t="s">
        <v>55</v>
      </c>
      <c r="AT52" s="67" t="s">
        <v>56</v>
      </c>
      <c r="AU52" s="67" t="s">
        <v>57</v>
      </c>
      <c r="AV52" s="67" t="s">
        <v>58</v>
      </c>
      <c r="AW52" s="67" t="s">
        <v>59</v>
      </c>
      <c r="AX52" s="67" t="s">
        <v>60</v>
      </c>
      <c r="AY52" s="67" t="s">
        <v>61</v>
      </c>
      <c r="AZ52" s="67" t="s">
        <v>62</v>
      </c>
      <c r="BA52" s="67" t="s">
        <v>63</v>
      </c>
      <c r="BB52" s="67" t="s">
        <v>64</v>
      </c>
      <c r="BC52" s="67" t="s">
        <v>65</v>
      </c>
      <c r="BD52" s="68" t="s">
        <v>66</v>
      </c>
      <c r="BE52" s="32"/>
    </row>
    <row r="53" spans="1:90" s="2" customFormat="1" ht="10.9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7"/>
      <c r="AS53" s="69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1"/>
      <c r="BE53" s="32"/>
    </row>
    <row r="54" spans="1:90" s="6" customFormat="1" ht="32.450000000000003" customHeight="1">
      <c r="B54" s="72"/>
      <c r="C54" s="73" t="s">
        <v>67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250">
        <f>ROUND(AG55,2)</f>
        <v>0</v>
      </c>
      <c r="AH54" s="250"/>
      <c r="AI54" s="250"/>
      <c r="AJ54" s="250"/>
      <c r="AK54" s="250"/>
      <c r="AL54" s="250"/>
      <c r="AM54" s="250"/>
      <c r="AN54" s="251">
        <f>SUM(AG54,AT54)</f>
        <v>0</v>
      </c>
      <c r="AO54" s="251"/>
      <c r="AP54" s="251"/>
      <c r="AQ54" s="76" t="s">
        <v>19</v>
      </c>
      <c r="AR54" s="77"/>
      <c r="AS54" s="78">
        <f>ROUND(AS55,2)</f>
        <v>0</v>
      </c>
      <c r="AT54" s="79">
        <f>ROUND(SUM(AV54:AW54),2)</f>
        <v>0</v>
      </c>
      <c r="AU54" s="80">
        <f>ROUND(AU55,5)</f>
        <v>0</v>
      </c>
      <c r="AV54" s="79">
        <f>ROUND(AZ54*L29,2)</f>
        <v>0</v>
      </c>
      <c r="AW54" s="79">
        <f>ROUND(BA54*L30,2)</f>
        <v>0</v>
      </c>
      <c r="AX54" s="79">
        <f>ROUND(BB54*L29,2)</f>
        <v>0</v>
      </c>
      <c r="AY54" s="79">
        <f>ROUND(BC54*L30,2)</f>
        <v>0</v>
      </c>
      <c r="AZ54" s="79">
        <f>ROUND(AZ55,2)</f>
        <v>0</v>
      </c>
      <c r="BA54" s="79">
        <f>ROUND(BA55,2)</f>
        <v>0</v>
      </c>
      <c r="BB54" s="79">
        <f>ROUND(BB55,2)</f>
        <v>0</v>
      </c>
      <c r="BC54" s="79">
        <f>ROUND(BC55,2)</f>
        <v>0</v>
      </c>
      <c r="BD54" s="81">
        <f>ROUND(BD55,2)</f>
        <v>0</v>
      </c>
      <c r="BS54" s="82" t="s">
        <v>68</v>
      </c>
      <c r="BT54" s="82" t="s">
        <v>69</v>
      </c>
      <c r="BV54" s="82" t="s">
        <v>70</v>
      </c>
      <c r="BW54" s="82" t="s">
        <v>5</v>
      </c>
      <c r="BX54" s="82" t="s">
        <v>71</v>
      </c>
      <c r="CL54" s="82" t="s">
        <v>19</v>
      </c>
    </row>
    <row r="55" spans="1:90" s="7" customFormat="1" ht="24.75" customHeight="1">
      <c r="A55" s="83" t="s">
        <v>72</v>
      </c>
      <c r="B55" s="84"/>
      <c r="C55" s="85"/>
      <c r="D55" s="249" t="s">
        <v>14</v>
      </c>
      <c r="E55" s="249"/>
      <c r="F55" s="249"/>
      <c r="G55" s="249"/>
      <c r="H55" s="249"/>
      <c r="I55" s="86"/>
      <c r="J55" s="249" t="s">
        <v>17</v>
      </c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7">
        <f>'012022 - Zpevnění místní ...'!J28</f>
        <v>0</v>
      </c>
      <c r="AH55" s="248"/>
      <c r="AI55" s="248"/>
      <c r="AJ55" s="248"/>
      <c r="AK55" s="248"/>
      <c r="AL55" s="248"/>
      <c r="AM55" s="248"/>
      <c r="AN55" s="247">
        <f>SUM(AG55,AT55)</f>
        <v>0</v>
      </c>
      <c r="AO55" s="248"/>
      <c r="AP55" s="248"/>
      <c r="AQ55" s="87" t="s">
        <v>73</v>
      </c>
      <c r="AR55" s="88"/>
      <c r="AS55" s="89">
        <v>0</v>
      </c>
      <c r="AT55" s="90">
        <f>ROUND(SUM(AV55:AW55),2)</f>
        <v>0</v>
      </c>
      <c r="AU55" s="91">
        <f>'012022 - Zpevnění místní ...'!P79</f>
        <v>0</v>
      </c>
      <c r="AV55" s="90">
        <f>'012022 - Zpevnění místní ...'!J31</f>
        <v>0</v>
      </c>
      <c r="AW55" s="90">
        <f>'012022 - Zpevnění místní ...'!J32</f>
        <v>0</v>
      </c>
      <c r="AX55" s="90">
        <f>'012022 - Zpevnění místní ...'!J33</f>
        <v>0</v>
      </c>
      <c r="AY55" s="90">
        <f>'012022 - Zpevnění místní ...'!J34</f>
        <v>0</v>
      </c>
      <c r="AZ55" s="90">
        <f>'012022 - Zpevnění místní ...'!F31</f>
        <v>0</v>
      </c>
      <c r="BA55" s="90">
        <f>'012022 - Zpevnění místní ...'!F32</f>
        <v>0</v>
      </c>
      <c r="BB55" s="90">
        <f>'012022 - Zpevnění místní ...'!F33</f>
        <v>0</v>
      </c>
      <c r="BC55" s="90">
        <f>'012022 - Zpevnění místní ...'!F34</f>
        <v>0</v>
      </c>
      <c r="BD55" s="92">
        <f>'012022 - Zpevnění místní ...'!F35</f>
        <v>0</v>
      </c>
      <c r="BT55" s="93" t="s">
        <v>74</v>
      </c>
      <c r="BU55" s="93" t="s">
        <v>75</v>
      </c>
      <c r="BV55" s="93" t="s">
        <v>70</v>
      </c>
      <c r="BW55" s="93" t="s">
        <v>5</v>
      </c>
      <c r="BX55" s="93" t="s">
        <v>71</v>
      </c>
      <c r="CL55" s="93" t="s">
        <v>19</v>
      </c>
    </row>
    <row r="56" spans="1:90" s="2" customFormat="1" ht="30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7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90" s="2" customFormat="1" ht="6.95" customHeight="1">
      <c r="A57" s="32"/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37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</sheetData>
  <sheetProtection algorithmName="SHA-512" hashValue="90rEZ+uN2v3pBg/Dr0dXGY52WhoWkw4wVcL0S3BqgVga1YRPbfTgQ6Fk5QWtHe2wJt6UpSQAeLrhUjh3W5RxNg==" saltValue="VpWpTyk4IY7bBekYwuR8i+0GvYMWVCDej04dbI1tW08ODGzYiY76PqOBXnJbCj9/FsCirGbKYdIdFQu2/zYbm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2022 - Zpevnění místní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4"/>
  <sheetViews>
    <sheetView showGridLines="0" tabSelected="1" workbookViewId="0">
      <selection activeCell="W84" sqref="W8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5" t="s">
        <v>5</v>
      </c>
    </row>
    <row r="3" spans="1:46" s="1" customFormat="1" ht="6.95" customHeight="1">
      <c r="B3" s="94"/>
      <c r="C3" s="95"/>
      <c r="D3" s="95"/>
      <c r="E3" s="95"/>
      <c r="F3" s="95"/>
      <c r="G3" s="95"/>
      <c r="H3" s="95"/>
      <c r="I3" s="95"/>
      <c r="J3" s="95"/>
      <c r="K3" s="95"/>
      <c r="L3" s="18"/>
      <c r="AT3" s="15" t="s">
        <v>76</v>
      </c>
    </row>
    <row r="4" spans="1:46" s="1" customFormat="1" ht="24.95" customHeight="1">
      <c r="B4" s="18"/>
      <c r="D4" s="96" t="s">
        <v>77</v>
      </c>
      <c r="L4" s="18"/>
      <c r="M4" s="97" t="s">
        <v>10</v>
      </c>
      <c r="AT4" s="15" t="s">
        <v>4</v>
      </c>
    </row>
    <row r="5" spans="1:46" s="1" customFormat="1" ht="6.95" customHeight="1">
      <c r="B5" s="18"/>
      <c r="L5" s="18"/>
    </row>
    <row r="6" spans="1:46" s="2" customFormat="1" ht="12" customHeight="1">
      <c r="A6" s="32"/>
      <c r="B6" s="37"/>
      <c r="C6" s="32"/>
      <c r="D6" s="98" t="s">
        <v>16</v>
      </c>
      <c r="E6" s="32"/>
      <c r="F6" s="32"/>
      <c r="G6" s="32"/>
      <c r="H6" s="32"/>
      <c r="I6" s="32"/>
      <c r="J6" s="32"/>
      <c r="K6" s="32"/>
      <c r="L6" s="99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5" customHeight="1">
      <c r="A7" s="32"/>
      <c r="B7" s="37"/>
      <c r="C7" s="32"/>
      <c r="D7" s="32"/>
      <c r="E7" s="253" t="s">
        <v>17</v>
      </c>
      <c r="F7" s="254"/>
      <c r="G7" s="254"/>
      <c r="H7" s="254"/>
      <c r="I7" s="32"/>
      <c r="J7" s="32"/>
      <c r="K7" s="32"/>
      <c r="L7" s="99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1.25">
      <c r="A8" s="32"/>
      <c r="B8" s="37"/>
      <c r="C8" s="32"/>
      <c r="D8" s="32"/>
      <c r="E8" s="32"/>
      <c r="F8" s="32"/>
      <c r="G8" s="32"/>
      <c r="H8" s="32"/>
      <c r="I8" s="32"/>
      <c r="J8" s="32"/>
      <c r="K8" s="32"/>
      <c r="L8" s="9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7"/>
      <c r="C9" s="32"/>
      <c r="D9" s="98" t="s">
        <v>18</v>
      </c>
      <c r="E9" s="32"/>
      <c r="F9" s="100" t="s">
        <v>19</v>
      </c>
      <c r="G9" s="32"/>
      <c r="H9" s="32"/>
      <c r="I9" s="98" t="s">
        <v>20</v>
      </c>
      <c r="J9" s="100" t="s">
        <v>19</v>
      </c>
      <c r="K9" s="32"/>
      <c r="L9" s="9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7"/>
      <c r="C10" s="32"/>
      <c r="D10" s="98" t="s">
        <v>21</v>
      </c>
      <c r="E10" s="32"/>
      <c r="F10" s="100" t="s">
        <v>22</v>
      </c>
      <c r="G10" s="32"/>
      <c r="H10" s="32"/>
      <c r="I10" s="98" t="s">
        <v>23</v>
      </c>
      <c r="J10" s="259">
        <v>44720</v>
      </c>
      <c r="K10" s="32"/>
      <c r="L10" s="9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9" customHeight="1">
      <c r="A11" s="32"/>
      <c r="B11" s="37"/>
      <c r="C11" s="32"/>
      <c r="D11" s="32"/>
      <c r="E11" s="32"/>
      <c r="F11" s="32"/>
      <c r="G11" s="32"/>
      <c r="H11" s="32"/>
      <c r="I11" s="32"/>
      <c r="J11" s="32"/>
      <c r="K11" s="32"/>
      <c r="L11" s="9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260" t="s">
        <v>211</v>
      </c>
      <c r="E12" s="32"/>
      <c r="F12" s="32"/>
      <c r="G12" s="32"/>
      <c r="H12" s="32"/>
      <c r="I12" s="260" t="s">
        <v>212</v>
      </c>
      <c r="J12" s="100" t="str">
        <f>IF('Rekapitulace stavby'!AN10="","",'Rekapitulace stavby'!AN10)</f>
        <v/>
      </c>
      <c r="K12" s="32"/>
      <c r="L12" s="9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7"/>
      <c r="C13" s="32"/>
      <c r="D13" s="32"/>
      <c r="E13" s="100" t="str">
        <f>IF('Rekapitulace stavby'!E11="","",'Rekapitulace stavby'!E11)</f>
        <v xml:space="preserve"> </v>
      </c>
      <c r="F13" s="32"/>
      <c r="G13" s="32"/>
      <c r="H13" s="32"/>
      <c r="I13" s="260" t="s">
        <v>213</v>
      </c>
      <c r="J13" s="100" t="str">
        <f>IF('Rekapitulace stavby'!AN11="","",'Rekapitulace stavby'!AN11)</f>
        <v/>
      </c>
      <c r="K13" s="32"/>
      <c r="L13" s="9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5" customHeight="1">
      <c r="A14" s="32"/>
      <c r="B14" s="37"/>
      <c r="C14" s="32"/>
      <c r="D14" s="32"/>
      <c r="E14" s="32"/>
      <c r="F14" s="32"/>
      <c r="G14" s="32"/>
      <c r="H14" s="32"/>
      <c r="I14" s="32"/>
      <c r="J14" s="32"/>
      <c r="K14" s="32"/>
      <c r="L14" s="9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7"/>
      <c r="C15" s="32"/>
      <c r="D15" s="98" t="s">
        <v>28</v>
      </c>
      <c r="E15" s="32"/>
      <c r="F15" s="32"/>
      <c r="G15" s="32"/>
      <c r="H15" s="32"/>
      <c r="I15" s="98" t="s">
        <v>26</v>
      </c>
      <c r="J15" s="28" t="str">
        <f>'Rekapitulace stavby'!AN13</f>
        <v>Vyplň údaj</v>
      </c>
      <c r="K15" s="32"/>
      <c r="L15" s="9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7"/>
      <c r="C16" s="32"/>
      <c r="D16" s="32"/>
      <c r="E16" s="255" t="str">
        <f>'Rekapitulace stavby'!E14</f>
        <v>Vyplň údaj</v>
      </c>
      <c r="F16" s="256"/>
      <c r="G16" s="256"/>
      <c r="H16" s="256"/>
      <c r="I16" s="98" t="s">
        <v>27</v>
      </c>
      <c r="J16" s="28" t="str">
        <f>'Rekapitulace stavby'!AN14</f>
        <v>Vyplň údaj</v>
      </c>
      <c r="K16" s="32"/>
      <c r="L16" s="9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5" customHeight="1">
      <c r="A17" s="32"/>
      <c r="B17" s="37"/>
      <c r="C17" s="32"/>
      <c r="D17" s="32"/>
      <c r="E17" s="32"/>
      <c r="F17" s="32"/>
      <c r="G17" s="32"/>
      <c r="H17" s="32"/>
      <c r="I17" s="32"/>
      <c r="J17" s="32"/>
      <c r="K17" s="32"/>
      <c r="L17" s="9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7"/>
      <c r="C18" s="32"/>
      <c r="D18" s="98" t="s">
        <v>30</v>
      </c>
      <c r="E18" s="32"/>
      <c r="F18" s="32"/>
      <c r="G18" s="32"/>
      <c r="H18" s="32"/>
      <c r="I18" s="98" t="s">
        <v>26</v>
      </c>
      <c r="J18" s="100" t="str">
        <f>IF('Rekapitulace stavby'!AN16="","",'Rekapitulace stavby'!AN16)</f>
        <v/>
      </c>
      <c r="K18" s="32"/>
      <c r="L18" s="9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7"/>
      <c r="C19" s="32"/>
      <c r="D19" s="32"/>
      <c r="E19" s="100" t="str">
        <f>IF('Rekapitulace stavby'!E17="","",'Rekapitulace stavby'!E17)</f>
        <v xml:space="preserve"> </v>
      </c>
      <c r="F19" s="32"/>
      <c r="G19" s="32"/>
      <c r="H19" s="32"/>
      <c r="I19" s="98" t="s">
        <v>27</v>
      </c>
      <c r="J19" s="100" t="str">
        <f>IF('Rekapitulace stavby'!AN17="","",'Rekapitulace stavby'!AN17)</f>
        <v/>
      </c>
      <c r="K19" s="32"/>
      <c r="L19" s="9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7"/>
      <c r="C20" s="32"/>
      <c r="D20" s="32"/>
      <c r="E20" s="32"/>
      <c r="F20" s="32"/>
      <c r="G20" s="32"/>
      <c r="H20" s="32"/>
      <c r="I20" s="32"/>
      <c r="J20" s="32"/>
      <c r="K20" s="32"/>
      <c r="L20" s="9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7"/>
      <c r="C21" s="32"/>
      <c r="D21" s="98" t="s">
        <v>32</v>
      </c>
      <c r="E21" s="32"/>
      <c r="F21" s="32"/>
      <c r="G21" s="32"/>
      <c r="H21" s="32"/>
      <c r="I21" s="98" t="s">
        <v>26</v>
      </c>
      <c r="J21" s="100" t="str">
        <f>IF('Rekapitulace stavby'!AN19="","",'Rekapitulace stavby'!AN19)</f>
        <v/>
      </c>
      <c r="K21" s="32"/>
      <c r="L21" s="9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7"/>
      <c r="C22" s="32"/>
      <c r="D22" s="32"/>
      <c r="E22" s="100" t="str">
        <f>IF('Rekapitulace stavby'!E20="","",'Rekapitulace stavby'!E20)</f>
        <v xml:space="preserve"> </v>
      </c>
      <c r="F22" s="32"/>
      <c r="G22" s="32"/>
      <c r="H22" s="32"/>
      <c r="I22" s="98" t="s">
        <v>27</v>
      </c>
      <c r="J22" s="100" t="str">
        <f>IF('Rekapitulace stavby'!AN20="","",'Rekapitulace stavby'!AN20)</f>
        <v/>
      </c>
      <c r="K22" s="32"/>
      <c r="L22" s="9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7"/>
      <c r="C23" s="32"/>
      <c r="D23" s="32"/>
      <c r="E23" s="32"/>
      <c r="F23" s="32"/>
      <c r="G23" s="32"/>
      <c r="H23" s="32"/>
      <c r="I23" s="32"/>
      <c r="J23" s="32"/>
      <c r="K23" s="32"/>
      <c r="L23" s="9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7"/>
      <c r="C24" s="32"/>
      <c r="D24" s="98" t="s">
        <v>33</v>
      </c>
      <c r="E24" s="32"/>
      <c r="F24" s="32"/>
      <c r="G24" s="32"/>
      <c r="H24" s="32"/>
      <c r="I24" s="32"/>
      <c r="J24" s="32"/>
      <c r="K24" s="32"/>
      <c r="L24" s="9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71.25" customHeight="1">
      <c r="A25" s="101"/>
      <c r="B25" s="102"/>
      <c r="C25" s="101"/>
      <c r="D25" s="101"/>
      <c r="E25" s="257" t="s">
        <v>34</v>
      </c>
      <c r="F25" s="257"/>
      <c r="G25" s="257"/>
      <c r="H25" s="257"/>
      <c r="I25" s="101"/>
      <c r="J25" s="101"/>
      <c r="K25" s="101"/>
      <c r="L25" s="103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</row>
    <row r="26" spans="1:31" s="2" customFormat="1" ht="6.95" customHeight="1">
      <c r="A26" s="32"/>
      <c r="B26" s="37"/>
      <c r="C26" s="32"/>
      <c r="D26" s="32"/>
      <c r="E26" s="32"/>
      <c r="F26" s="32"/>
      <c r="G26" s="32"/>
      <c r="H26" s="32"/>
      <c r="I26" s="32"/>
      <c r="J26" s="32"/>
      <c r="K26" s="32"/>
      <c r="L26" s="9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7"/>
      <c r="C27" s="32"/>
      <c r="D27" s="104"/>
      <c r="E27" s="104"/>
      <c r="F27" s="104"/>
      <c r="G27" s="104"/>
      <c r="H27" s="104"/>
      <c r="I27" s="104"/>
      <c r="J27" s="104"/>
      <c r="K27" s="104"/>
      <c r="L27" s="99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7"/>
      <c r="C28" s="32"/>
      <c r="D28" s="105" t="s">
        <v>35</v>
      </c>
      <c r="E28" s="32"/>
      <c r="F28" s="32"/>
      <c r="G28" s="32"/>
      <c r="H28" s="32"/>
      <c r="I28" s="32"/>
      <c r="J28" s="106">
        <f>ROUND(J79, 2)</f>
        <v>0</v>
      </c>
      <c r="K28" s="32"/>
      <c r="L28" s="9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04"/>
      <c r="E29" s="104"/>
      <c r="F29" s="104"/>
      <c r="G29" s="104"/>
      <c r="H29" s="104"/>
      <c r="I29" s="104"/>
      <c r="J29" s="104"/>
      <c r="K29" s="104"/>
      <c r="L29" s="9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7"/>
      <c r="C30" s="32"/>
      <c r="D30" s="32"/>
      <c r="E30" s="32"/>
      <c r="F30" s="107" t="s">
        <v>37</v>
      </c>
      <c r="G30" s="32"/>
      <c r="H30" s="32"/>
      <c r="I30" s="107" t="s">
        <v>36</v>
      </c>
      <c r="J30" s="107" t="s">
        <v>38</v>
      </c>
      <c r="K30" s="32"/>
      <c r="L30" s="9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7"/>
      <c r="C31" s="32"/>
      <c r="D31" s="108" t="s">
        <v>39</v>
      </c>
      <c r="E31" s="98" t="s">
        <v>40</v>
      </c>
      <c r="F31" s="109">
        <f>ROUND((SUM(BE79:BE133)),  2)</f>
        <v>0</v>
      </c>
      <c r="G31" s="32"/>
      <c r="H31" s="32"/>
      <c r="I31" s="110">
        <v>0.21</v>
      </c>
      <c r="J31" s="109">
        <f>ROUND(((SUM(BE79:BE133))*I31),  2)</f>
        <v>0</v>
      </c>
      <c r="K31" s="32"/>
      <c r="L31" s="9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98" t="s">
        <v>41</v>
      </c>
      <c r="F32" s="109">
        <f>ROUND((SUM(BF79:BF133)),  2)</f>
        <v>0</v>
      </c>
      <c r="G32" s="32"/>
      <c r="H32" s="32"/>
      <c r="I32" s="110">
        <v>0.15</v>
      </c>
      <c r="J32" s="109">
        <f>ROUND(((SUM(BF79:BF133))*I32),  2)</f>
        <v>0</v>
      </c>
      <c r="K32" s="32"/>
      <c r="L32" s="9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7"/>
      <c r="C33" s="32"/>
      <c r="D33" s="32"/>
      <c r="E33" s="98" t="s">
        <v>42</v>
      </c>
      <c r="F33" s="109">
        <f>ROUND((SUM(BG79:BG133)),  2)</f>
        <v>0</v>
      </c>
      <c r="G33" s="32"/>
      <c r="H33" s="32"/>
      <c r="I33" s="110">
        <v>0.21</v>
      </c>
      <c r="J33" s="109">
        <f>0</f>
        <v>0</v>
      </c>
      <c r="K33" s="32"/>
      <c r="L33" s="9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7"/>
      <c r="C34" s="32"/>
      <c r="D34" s="32"/>
      <c r="E34" s="98" t="s">
        <v>43</v>
      </c>
      <c r="F34" s="109">
        <f>ROUND((SUM(BH79:BH133)),  2)</f>
        <v>0</v>
      </c>
      <c r="G34" s="32"/>
      <c r="H34" s="32"/>
      <c r="I34" s="110">
        <v>0.15</v>
      </c>
      <c r="J34" s="109">
        <f>0</f>
        <v>0</v>
      </c>
      <c r="K34" s="32"/>
      <c r="L34" s="9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98" t="s">
        <v>44</v>
      </c>
      <c r="F35" s="109">
        <f>ROUND((SUM(BI79:BI133)),  2)</f>
        <v>0</v>
      </c>
      <c r="G35" s="32"/>
      <c r="H35" s="32"/>
      <c r="I35" s="110">
        <v>0</v>
      </c>
      <c r="J35" s="109">
        <f>0</f>
        <v>0</v>
      </c>
      <c r="K35" s="32"/>
      <c r="L35" s="9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5" customHeight="1">
      <c r="A36" s="32"/>
      <c r="B36" s="37"/>
      <c r="C36" s="32"/>
      <c r="D36" s="32"/>
      <c r="E36" s="32"/>
      <c r="F36" s="32"/>
      <c r="G36" s="32"/>
      <c r="H36" s="32"/>
      <c r="I36" s="32"/>
      <c r="J36" s="32"/>
      <c r="K36" s="32"/>
      <c r="L36" s="9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7"/>
      <c r="C37" s="111"/>
      <c r="D37" s="112" t="s">
        <v>45</v>
      </c>
      <c r="E37" s="113"/>
      <c r="F37" s="113"/>
      <c r="G37" s="114" t="s">
        <v>46</v>
      </c>
      <c r="H37" s="115" t="s">
        <v>47</v>
      </c>
      <c r="I37" s="113"/>
      <c r="J37" s="116">
        <f>SUM(J28:J35)</f>
        <v>0</v>
      </c>
      <c r="K37" s="117"/>
      <c r="L37" s="9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118"/>
      <c r="C38" s="119"/>
      <c r="D38" s="119"/>
      <c r="E38" s="119"/>
      <c r="F38" s="119"/>
      <c r="G38" s="119"/>
      <c r="H38" s="119"/>
      <c r="I38" s="119"/>
      <c r="J38" s="119"/>
      <c r="K38" s="119"/>
      <c r="L38" s="9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42" spans="1:31" s="2" customFormat="1" ht="6.95" hidden="1" customHeight="1">
      <c r="A42" s="32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99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4.95" hidden="1" customHeight="1">
      <c r="A43" s="32"/>
      <c r="B43" s="33"/>
      <c r="C43" s="21" t="s">
        <v>78</v>
      </c>
      <c r="D43" s="34"/>
      <c r="E43" s="34"/>
      <c r="F43" s="34"/>
      <c r="G43" s="34"/>
      <c r="H43" s="34"/>
      <c r="I43" s="34"/>
      <c r="J43" s="34"/>
      <c r="K43" s="34"/>
      <c r="L43" s="99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6.95" hidden="1" customHeight="1">
      <c r="A44" s="32"/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99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12" hidden="1" customHeight="1">
      <c r="A45" s="32"/>
      <c r="B45" s="33"/>
      <c r="C45" s="27" t="s">
        <v>16</v>
      </c>
      <c r="D45" s="34"/>
      <c r="E45" s="34"/>
      <c r="F45" s="34"/>
      <c r="G45" s="34"/>
      <c r="H45" s="34"/>
      <c r="I45" s="34"/>
      <c r="J45" s="34"/>
      <c r="K45" s="34"/>
      <c r="L45" s="99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16.5" hidden="1" customHeight="1">
      <c r="A46" s="32"/>
      <c r="B46" s="33"/>
      <c r="C46" s="34"/>
      <c r="D46" s="34"/>
      <c r="E46" s="232" t="str">
        <f>E7</f>
        <v>Zpevnění místní komunikace u domu čp.101 v Petrovicích I.</v>
      </c>
      <c r="F46" s="258"/>
      <c r="G46" s="258"/>
      <c r="H46" s="258"/>
      <c r="I46" s="34"/>
      <c r="J46" s="34"/>
      <c r="K46" s="34"/>
      <c r="L46" s="99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6.95" hidden="1" customHeight="1">
      <c r="A47" s="32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99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2" hidden="1" customHeight="1">
      <c r="A48" s="32"/>
      <c r="B48" s="33"/>
      <c r="C48" s="27" t="s">
        <v>21</v>
      </c>
      <c r="D48" s="34"/>
      <c r="E48" s="34"/>
      <c r="F48" s="25" t="str">
        <f>F10</f>
        <v xml:space="preserve"> </v>
      </c>
      <c r="G48" s="34"/>
      <c r="H48" s="34"/>
      <c r="I48" s="27" t="s">
        <v>23</v>
      </c>
      <c r="J48" s="57">
        <f>IF(J10="","",J10)</f>
        <v>44720</v>
      </c>
      <c r="K48" s="34"/>
      <c r="L48" s="99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6.95" hidden="1" customHeight="1">
      <c r="A49" s="32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99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5.2" hidden="1" customHeight="1">
      <c r="A50" s="32"/>
      <c r="B50" s="33"/>
      <c r="C50" s="27" t="s">
        <v>25</v>
      </c>
      <c r="D50" s="34"/>
      <c r="E50" s="34"/>
      <c r="F50" s="25" t="str">
        <f>E13</f>
        <v xml:space="preserve"> </v>
      </c>
      <c r="G50" s="34"/>
      <c r="H50" s="34"/>
      <c r="I50" s="27" t="s">
        <v>30</v>
      </c>
      <c r="J50" s="30" t="str">
        <f>E19</f>
        <v xml:space="preserve"> </v>
      </c>
      <c r="K50" s="34"/>
      <c r="L50" s="99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15.2" hidden="1" customHeight="1">
      <c r="A51" s="32"/>
      <c r="B51" s="33"/>
      <c r="C51" s="27" t="s">
        <v>28</v>
      </c>
      <c r="D51" s="34"/>
      <c r="E51" s="34"/>
      <c r="F51" s="25" t="str">
        <f>IF(E16="","",E16)</f>
        <v>Vyplň údaj</v>
      </c>
      <c r="G51" s="34"/>
      <c r="H51" s="34"/>
      <c r="I51" s="27" t="s">
        <v>32</v>
      </c>
      <c r="J51" s="30" t="str">
        <f>E22</f>
        <v xml:space="preserve"> </v>
      </c>
      <c r="K51" s="34"/>
      <c r="L51" s="99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0.35" hidden="1" customHeight="1">
      <c r="A52" s="32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99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29.25" hidden="1" customHeight="1">
      <c r="A53" s="32"/>
      <c r="B53" s="33"/>
      <c r="C53" s="122" t="s">
        <v>79</v>
      </c>
      <c r="D53" s="123"/>
      <c r="E53" s="123"/>
      <c r="F53" s="123"/>
      <c r="G53" s="123"/>
      <c r="H53" s="123"/>
      <c r="I53" s="123"/>
      <c r="J53" s="124" t="s">
        <v>80</v>
      </c>
      <c r="K53" s="123"/>
      <c r="L53" s="99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0.35" hidden="1" customHeight="1">
      <c r="A54" s="32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99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22.9" hidden="1" customHeight="1">
      <c r="A55" s="32"/>
      <c r="B55" s="33"/>
      <c r="C55" s="125" t="s">
        <v>67</v>
      </c>
      <c r="D55" s="34"/>
      <c r="E55" s="34"/>
      <c r="F55" s="34"/>
      <c r="G55" s="34"/>
      <c r="H55" s="34"/>
      <c r="I55" s="34"/>
      <c r="J55" s="75">
        <f>J79</f>
        <v>0</v>
      </c>
      <c r="K55" s="34"/>
      <c r="L55" s="99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U55" s="15" t="s">
        <v>81</v>
      </c>
    </row>
    <row r="56" spans="1:47" s="9" customFormat="1" ht="24.95" hidden="1" customHeight="1">
      <c r="B56" s="126"/>
      <c r="C56" s="127"/>
      <c r="D56" s="128" t="s">
        <v>82</v>
      </c>
      <c r="E56" s="129"/>
      <c r="F56" s="129"/>
      <c r="G56" s="129"/>
      <c r="H56" s="129"/>
      <c r="I56" s="129"/>
      <c r="J56" s="130">
        <f>J80</f>
        <v>0</v>
      </c>
      <c r="K56" s="127"/>
      <c r="L56" s="131"/>
    </row>
    <row r="57" spans="1:47" s="10" customFormat="1" ht="19.899999999999999" hidden="1" customHeight="1">
      <c r="B57" s="132"/>
      <c r="C57" s="133"/>
      <c r="D57" s="134" t="s">
        <v>83</v>
      </c>
      <c r="E57" s="135"/>
      <c r="F57" s="135"/>
      <c r="G57" s="135"/>
      <c r="H57" s="135"/>
      <c r="I57" s="135"/>
      <c r="J57" s="136">
        <f>J81</f>
        <v>0</v>
      </c>
      <c r="K57" s="133"/>
      <c r="L57" s="137"/>
    </row>
    <row r="58" spans="1:47" s="10" customFormat="1" ht="19.899999999999999" hidden="1" customHeight="1">
      <c r="B58" s="132"/>
      <c r="C58" s="133"/>
      <c r="D58" s="134" t="s">
        <v>84</v>
      </c>
      <c r="E58" s="135"/>
      <c r="F58" s="135"/>
      <c r="G58" s="135"/>
      <c r="H58" s="135"/>
      <c r="I58" s="135"/>
      <c r="J58" s="136">
        <f>J92</f>
        <v>0</v>
      </c>
      <c r="K58" s="133"/>
      <c r="L58" s="137"/>
    </row>
    <row r="59" spans="1:47" s="10" customFormat="1" ht="19.899999999999999" hidden="1" customHeight="1">
      <c r="B59" s="132"/>
      <c r="C59" s="133"/>
      <c r="D59" s="134" t="s">
        <v>85</v>
      </c>
      <c r="E59" s="135"/>
      <c r="F59" s="135"/>
      <c r="G59" s="135"/>
      <c r="H59" s="135"/>
      <c r="I59" s="135"/>
      <c r="J59" s="136">
        <f>J114</f>
        <v>0</v>
      </c>
      <c r="K59" s="133"/>
      <c r="L59" s="137"/>
    </row>
    <row r="60" spans="1:47" s="10" customFormat="1" ht="19.899999999999999" hidden="1" customHeight="1">
      <c r="B60" s="132"/>
      <c r="C60" s="133"/>
      <c r="D60" s="134" t="s">
        <v>86</v>
      </c>
      <c r="E60" s="135"/>
      <c r="F60" s="135"/>
      <c r="G60" s="135"/>
      <c r="H60" s="135"/>
      <c r="I60" s="135"/>
      <c r="J60" s="136">
        <f>J128</f>
        <v>0</v>
      </c>
      <c r="K60" s="133"/>
      <c r="L60" s="137"/>
    </row>
    <row r="61" spans="1:47" s="10" customFormat="1" ht="19.899999999999999" hidden="1" customHeight="1">
      <c r="B61" s="132"/>
      <c r="C61" s="133"/>
      <c r="D61" s="134" t="s">
        <v>87</v>
      </c>
      <c r="E61" s="135"/>
      <c r="F61" s="135"/>
      <c r="G61" s="135"/>
      <c r="H61" s="135"/>
      <c r="I61" s="135"/>
      <c r="J61" s="136">
        <f>J131</f>
        <v>0</v>
      </c>
      <c r="K61" s="133"/>
      <c r="L61" s="137"/>
    </row>
    <row r="62" spans="1:47" s="2" customFormat="1" ht="21.75" hidden="1" customHeight="1">
      <c r="A62" s="32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99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47" s="2" customFormat="1" ht="6.95" hidden="1" customHeight="1">
      <c r="A63" s="32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99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47" ht="11.25" hidden="1"/>
    <row r="65" spans="1:63" ht="11.25" hidden="1"/>
    <row r="66" spans="1:63" ht="11.25" hidden="1"/>
    <row r="67" spans="1:63" s="2" customFormat="1" ht="6.95" customHeight="1">
      <c r="A67" s="32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99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63" s="2" customFormat="1" ht="24.95" customHeight="1">
      <c r="A68" s="32"/>
      <c r="B68" s="33"/>
      <c r="C68" s="21" t="s">
        <v>88</v>
      </c>
      <c r="D68" s="34"/>
      <c r="E68" s="34"/>
      <c r="F68" s="34"/>
      <c r="G68" s="34"/>
      <c r="H68" s="34"/>
      <c r="I68" s="34"/>
      <c r="J68" s="34"/>
      <c r="K68" s="34"/>
      <c r="L68" s="99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63" s="2" customFormat="1" ht="6.95" customHeight="1">
      <c r="A69" s="32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99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63" s="2" customFormat="1" ht="12" customHeight="1">
      <c r="A70" s="32"/>
      <c r="B70" s="33"/>
      <c r="C70" s="27" t="s">
        <v>16</v>
      </c>
      <c r="D70" s="34"/>
      <c r="E70" s="34"/>
      <c r="F70" s="34"/>
      <c r="G70" s="34"/>
      <c r="H70" s="34"/>
      <c r="I70" s="34"/>
      <c r="J70" s="34"/>
      <c r="K70" s="34"/>
      <c r="L70" s="99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63" s="2" customFormat="1" ht="16.5" customHeight="1">
      <c r="A71" s="32"/>
      <c r="B71" s="33"/>
      <c r="C71" s="34"/>
      <c r="D71" s="34"/>
      <c r="E71" s="232" t="str">
        <f>E7</f>
        <v>Zpevnění místní komunikace u domu čp.101 v Petrovicích I.</v>
      </c>
      <c r="F71" s="258"/>
      <c r="G71" s="258"/>
      <c r="H71" s="258"/>
      <c r="I71" s="34"/>
      <c r="J71" s="34"/>
      <c r="K71" s="34"/>
      <c r="L71" s="99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63" s="2" customFormat="1" ht="6.95" customHeight="1">
      <c r="A72" s="32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99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63" s="2" customFormat="1" ht="12" customHeight="1">
      <c r="A73" s="32"/>
      <c r="B73" s="33"/>
      <c r="C73" s="27" t="s">
        <v>21</v>
      </c>
      <c r="D73" s="34"/>
      <c r="E73" s="34"/>
      <c r="F73" s="25" t="str">
        <f>F10</f>
        <v xml:space="preserve"> </v>
      </c>
      <c r="G73" s="34"/>
      <c r="H73" s="34"/>
      <c r="I73" s="27" t="s">
        <v>23</v>
      </c>
      <c r="J73" s="57">
        <f>IF(J10="","",J10)</f>
        <v>44720</v>
      </c>
      <c r="K73" s="34"/>
      <c r="L73" s="99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63" s="2" customFormat="1" ht="6.95" customHeight="1">
      <c r="A74" s="32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99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63" s="2" customFormat="1" ht="15.2" customHeight="1">
      <c r="A75" s="32"/>
      <c r="B75" s="33"/>
      <c r="C75" s="27" t="s">
        <v>25</v>
      </c>
      <c r="D75" s="34"/>
      <c r="E75" s="34"/>
      <c r="F75" s="25" t="str">
        <f>E13</f>
        <v xml:space="preserve"> </v>
      </c>
      <c r="G75" s="34"/>
      <c r="H75" s="34"/>
      <c r="I75" s="27" t="s">
        <v>30</v>
      </c>
      <c r="J75" s="30" t="str">
        <f>E19</f>
        <v xml:space="preserve"> </v>
      </c>
      <c r="K75" s="34"/>
      <c r="L75" s="99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63" s="2" customFormat="1" ht="15.2" customHeight="1">
      <c r="A76" s="32"/>
      <c r="B76" s="33"/>
      <c r="C76" s="27" t="s">
        <v>28</v>
      </c>
      <c r="D76" s="34"/>
      <c r="E76" s="34"/>
      <c r="F76" s="25" t="str">
        <f>IF(E16="","",E16)</f>
        <v>Vyplň údaj</v>
      </c>
      <c r="G76" s="34"/>
      <c r="H76" s="34"/>
      <c r="I76" s="27" t="s">
        <v>32</v>
      </c>
      <c r="J76" s="30" t="str">
        <f>E22</f>
        <v xml:space="preserve"> </v>
      </c>
      <c r="K76" s="34"/>
      <c r="L76" s="9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63" s="2" customFormat="1" ht="10.35" customHeight="1">
      <c r="A77" s="32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9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63" s="11" customFormat="1" ht="29.25" customHeight="1">
      <c r="A78" s="138"/>
      <c r="B78" s="139"/>
      <c r="C78" s="140" t="s">
        <v>89</v>
      </c>
      <c r="D78" s="141" t="s">
        <v>54</v>
      </c>
      <c r="E78" s="141" t="s">
        <v>50</v>
      </c>
      <c r="F78" s="141" t="s">
        <v>51</v>
      </c>
      <c r="G78" s="141" t="s">
        <v>90</v>
      </c>
      <c r="H78" s="141" t="s">
        <v>91</v>
      </c>
      <c r="I78" s="141" t="s">
        <v>92</v>
      </c>
      <c r="J78" s="142" t="s">
        <v>80</v>
      </c>
      <c r="K78" s="143" t="s">
        <v>93</v>
      </c>
      <c r="L78" s="144"/>
      <c r="M78" s="66" t="s">
        <v>19</v>
      </c>
      <c r="N78" s="67" t="s">
        <v>39</v>
      </c>
      <c r="O78" s="67" t="s">
        <v>94</v>
      </c>
      <c r="P78" s="67" t="s">
        <v>95</v>
      </c>
      <c r="Q78" s="67" t="s">
        <v>96</v>
      </c>
      <c r="R78" s="67" t="s">
        <v>97</v>
      </c>
      <c r="S78" s="67" t="s">
        <v>98</v>
      </c>
      <c r="T78" s="68" t="s">
        <v>99</v>
      </c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</row>
    <row r="79" spans="1:63" s="2" customFormat="1" ht="22.9" customHeight="1">
      <c r="A79" s="32"/>
      <c r="B79" s="33"/>
      <c r="C79" s="73" t="s">
        <v>100</v>
      </c>
      <c r="D79" s="34"/>
      <c r="E79" s="34"/>
      <c r="F79" s="34"/>
      <c r="G79" s="34"/>
      <c r="H79" s="34"/>
      <c r="I79" s="34"/>
      <c r="J79" s="145">
        <f>BK79</f>
        <v>0</v>
      </c>
      <c r="K79" s="34"/>
      <c r="L79" s="37"/>
      <c r="M79" s="69"/>
      <c r="N79" s="146"/>
      <c r="O79" s="70"/>
      <c r="P79" s="147">
        <f>P80</f>
        <v>0</v>
      </c>
      <c r="Q79" s="70"/>
      <c r="R79" s="147">
        <f>R80</f>
        <v>35.309799999999996</v>
      </c>
      <c r="S79" s="70"/>
      <c r="T79" s="148">
        <f>T80</f>
        <v>1.1000000000000001</v>
      </c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T79" s="15" t="s">
        <v>68</v>
      </c>
      <c r="AU79" s="15" t="s">
        <v>81</v>
      </c>
      <c r="BK79" s="149">
        <f>BK80</f>
        <v>0</v>
      </c>
    </row>
    <row r="80" spans="1:63" s="12" customFormat="1" ht="25.9" customHeight="1">
      <c r="B80" s="150"/>
      <c r="C80" s="151"/>
      <c r="D80" s="152" t="s">
        <v>68</v>
      </c>
      <c r="E80" s="153" t="s">
        <v>101</v>
      </c>
      <c r="F80" s="153" t="s">
        <v>102</v>
      </c>
      <c r="G80" s="151"/>
      <c r="H80" s="151"/>
      <c r="I80" s="154"/>
      <c r="J80" s="155">
        <f>BK80</f>
        <v>0</v>
      </c>
      <c r="K80" s="151"/>
      <c r="L80" s="156"/>
      <c r="M80" s="157"/>
      <c r="N80" s="158"/>
      <c r="O80" s="158"/>
      <c r="P80" s="159">
        <f>P81+P92+P114+P128+P131</f>
        <v>0</v>
      </c>
      <c r="Q80" s="158"/>
      <c r="R80" s="159">
        <f>R81+R92+R114+R128+R131</f>
        <v>35.309799999999996</v>
      </c>
      <c r="S80" s="158"/>
      <c r="T80" s="160">
        <f>T81+T92+T114+T128+T131</f>
        <v>1.1000000000000001</v>
      </c>
      <c r="AR80" s="161" t="s">
        <v>74</v>
      </c>
      <c r="AT80" s="162" t="s">
        <v>68</v>
      </c>
      <c r="AU80" s="162" t="s">
        <v>69</v>
      </c>
      <c r="AY80" s="161" t="s">
        <v>103</v>
      </c>
      <c r="BK80" s="163">
        <f>BK81+BK92+BK114+BK128+BK131</f>
        <v>0</v>
      </c>
    </row>
    <row r="81" spans="1:65" s="12" customFormat="1" ht="22.9" customHeight="1">
      <c r="B81" s="150"/>
      <c r="C81" s="151"/>
      <c r="D81" s="152" t="s">
        <v>68</v>
      </c>
      <c r="E81" s="164" t="s">
        <v>74</v>
      </c>
      <c r="F81" s="164" t="s">
        <v>104</v>
      </c>
      <c r="G81" s="151"/>
      <c r="H81" s="151"/>
      <c r="I81" s="154"/>
      <c r="J81" s="165">
        <f>BK81</f>
        <v>0</v>
      </c>
      <c r="K81" s="151"/>
      <c r="L81" s="156"/>
      <c r="M81" s="157"/>
      <c r="N81" s="158"/>
      <c r="O81" s="158"/>
      <c r="P81" s="159">
        <f>SUM(P82:P91)</f>
        <v>0</v>
      </c>
      <c r="Q81" s="158"/>
      <c r="R81" s="159">
        <f>SUM(R82:R91)</f>
        <v>0</v>
      </c>
      <c r="S81" s="158"/>
      <c r="T81" s="160">
        <f>SUM(T82:T91)</f>
        <v>1.1000000000000001</v>
      </c>
      <c r="AR81" s="161" t="s">
        <v>74</v>
      </c>
      <c r="AT81" s="162" t="s">
        <v>68</v>
      </c>
      <c r="AU81" s="162" t="s">
        <v>74</v>
      </c>
      <c r="AY81" s="161" t="s">
        <v>103</v>
      </c>
      <c r="BK81" s="163">
        <f>SUM(BK82:BK91)</f>
        <v>0</v>
      </c>
    </row>
    <row r="82" spans="1:65" s="2" customFormat="1" ht="49.15" customHeight="1">
      <c r="A82" s="32"/>
      <c r="B82" s="33"/>
      <c r="C82" s="166" t="s">
        <v>74</v>
      </c>
      <c r="D82" s="166" t="s">
        <v>105</v>
      </c>
      <c r="E82" s="167" t="s">
        <v>106</v>
      </c>
      <c r="F82" s="168" t="s">
        <v>107</v>
      </c>
      <c r="G82" s="169" t="s">
        <v>108</v>
      </c>
      <c r="H82" s="170">
        <v>5</v>
      </c>
      <c r="I82" s="171"/>
      <c r="J82" s="172">
        <f>ROUND(I82*H82,2)</f>
        <v>0</v>
      </c>
      <c r="K82" s="173"/>
      <c r="L82" s="37"/>
      <c r="M82" s="174" t="s">
        <v>19</v>
      </c>
      <c r="N82" s="175" t="s">
        <v>40</v>
      </c>
      <c r="O82" s="62"/>
      <c r="P82" s="176">
        <f>O82*H82</f>
        <v>0</v>
      </c>
      <c r="Q82" s="176">
        <v>0</v>
      </c>
      <c r="R82" s="176">
        <f>Q82*H82</f>
        <v>0</v>
      </c>
      <c r="S82" s="176">
        <v>0.22</v>
      </c>
      <c r="T82" s="177">
        <f>S82*H82</f>
        <v>1.1000000000000001</v>
      </c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R82" s="178" t="s">
        <v>109</v>
      </c>
      <c r="AT82" s="178" t="s">
        <v>105</v>
      </c>
      <c r="AU82" s="178" t="s">
        <v>76</v>
      </c>
      <c r="AY82" s="15" t="s">
        <v>103</v>
      </c>
      <c r="BE82" s="179">
        <f>IF(N82="základní",J82,0)</f>
        <v>0</v>
      </c>
      <c r="BF82" s="179">
        <f>IF(N82="snížená",J82,0)</f>
        <v>0</v>
      </c>
      <c r="BG82" s="179">
        <f>IF(N82="zákl. přenesená",J82,0)</f>
        <v>0</v>
      </c>
      <c r="BH82" s="179">
        <f>IF(N82="sníž. přenesená",J82,0)</f>
        <v>0</v>
      </c>
      <c r="BI82" s="179">
        <f>IF(N82="nulová",J82,0)</f>
        <v>0</v>
      </c>
      <c r="BJ82" s="15" t="s">
        <v>74</v>
      </c>
      <c r="BK82" s="179">
        <f>ROUND(I82*H82,2)</f>
        <v>0</v>
      </c>
      <c r="BL82" s="15" t="s">
        <v>109</v>
      </c>
      <c r="BM82" s="178" t="s">
        <v>110</v>
      </c>
    </row>
    <row r="83" spans="1:65" s="2" customFormat="1" ht="11.25">
      <c r="A83" s="32"/>
      <c r="B83" s="33"/>
      <c r="C83" s="34"/>
      <c r="D83" s="180" t="s">
        <v>111</v>
      </c>
      <c r="E83" s="34"/>
      <c r="F83" s="181" t="s">
        <v>112</v>
      </c>
      <c r="G83" s="34"/>
      <c r="H83" s="34"/>
      <c r="I83" s="182"/>
      <c r="J83" s="34"/>
      <c r="K83" s="34"/>
      <c r="L83" s="37"/>
      <c r="M83" s="183"/>
      <c r="N83" s="184"/>
      <c r="O83" s="62"/>
      <c r="P83" s="62"/>
      <c r="Q83" s="62"/>
      <c r="R83" s="62"/>
      <c r="S83" s="62"/>
      <c r="T83" s="63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T83" s="15" t="s">
        <v>111</v>
      </c>
      <c r="AU83" s="15" t="s">
        <v>76</v>
      </c>
    </row>
    <row r="84" spans="1:65" s="2" customFormat="1" ht="29.25">
      <c r="A84" s="32"/>
      <c r="B84" s="33"/>
      <c r="C84" s="34"/>
      <c r="D84" s="185" t="s">
        <v>113</v>
      </c>
      <c r="E84" s="34"/>
      <c r="F84" s="186" t="s">
        <v>114</v>
      </c>
      <c r="G84" s="34"/>
      <c r="H84" s="34"/>
      <c r="I84" s="182"/>
      <c r="J84" s="34"/>
      <c r="K84" s="34"/>
      <c r="L84" s="37"/>
      <c r="M84" s="183"/>
      <c r="N84" s="184"/>
      <c r="O84" s="62"/>
      <c r="P84" s="62"/>
      <c r="Q84" s="62"/>
      <c r="R84" s="62"/>
      <c r="S84" s="62"/>
      <c r="T84" s="63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T84" s="15" t="s">
        <v>113</v>
      </c>
      <c r="AU84" s="15" t="s">
        <v>76</v>
      </c>
    </row>
    <row r="85" spans="1:65" s="13" customFormat="1" ht="11.25">
      <c r="B85" s="187"/>
      <c r="C85" s="188"/>
      <c r="D85" s="185" t="s">
        <v>115</v>
      </c>
      <c r="E85" s="189" t="s">
        <v>19</v>
      </c>
      <c r="F85" s="190" t="s">
        <v>116</v>
      </c>
      <c r="G85" s="188"/>
      <c r="H85" s="191">
        <v>5</v>
      </c>
      <c r="I85" s="192"/>
      <c r="J85" s="188"/>
      <c r="K85" s="188"/>
      <c r="L85" s="193"/>
      <c r="M85" s="194"/>
      <c r="N85" s="195"/>
      <c r="O85" s="195"/>
      <c r="P85" s="195"/>
      <c r="Q85" s="195"/>
      <c r="R85" s="195"/>
      <c r="S85" s="195"/>
      <c r="T85" s="196"/>
      <c r="AT85" s="197" t="s">
        <v>115</v>
      </c>
      <c r="AU85" s="197" t="s">
        <v>76</v>
      </c>
      <c r="AV85" s="13" t="s">
        <v>76</v>
      </c>
      <c r="AW85" s="13" t="s">
        <v>31</v>
      </c>
      <c r="AX85" s="13" t="s">
        <v>74</v>
      </c>
      <c r="AY85" s="197" t="s">
        <v>103</v>
      </c>
    </row>
    <row r="86" spans="1:65" s="2" customFormat="1" ht="33" customHeight="1">
      <c r="A86" s="32"/>
      <c r="B86" s="33"/>
      <c r="C86" s="166" t="s">
        <v>76</v>
      </c>
      <c r="D86" s="166" t="s">
        <v>105</v>
      </c>
      <c r="E86" s="167" t="s">
        <v>117</v>
      </c>
      <c r="F86" s="168" t="s">
        <v>118</v>
      </c>
      <c r="G86" s="169" t="s">
        <v>119</v>
      </c>
      <c r="H86" s="170">
        <v>7.5</v>
      </c>
      <c r="I86" s="171"/>
      <c r="J86" s="172">
        <f>ROUND(I86*H86,2)</f>
        <v>0</v>
      </c>
      <c r="K86" s="173"/>
      <c r="L86" s="37"/>
      <c r="M86" s="174" t="s">
        <v>19</v>
      </c>
      <c r="N86" s="175" t="s">
        <v>40</v>
      </c>
      <c r="O86" s="62"/>
      <c r="P86" s="176">
        <f>O86*H86</f>
        <v>0</v>
      </c>
      <c r="Q86" s="176">
        <v>0</v>
      </c>
      <c r="R86" s="176">
        <f>Q86*H86</f>
        <v>0</v>
      </c>
      <c r="S86" s="176">
        <v>0</v>
      </c>
      <c r="T86" s="177">
        <f>S86*H86</f>
        <v>0</v>
      </c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R86" s="178" t="s">
        <v>109</v>
      </c>
      <c r="AT86" s="178" t="s">
        <v>105</v>
      </c>
      <c r="AU86" s="178" t="s">
        <v>76</v>
      </c>
      <c r="AY86" s="15" t="s">
        <v>103</v>
      </c>
      <c r="BE86" s="179">
        <f>IF(N86="základní",J86,0)</f>
        <v>0</v>
      </c>
      <c r="BF86" s="179">
        <f>IF(N86="snížená",J86,0)</f>
        <v>0</v>
      </c>
      <c r="BG86" s="179">
        <f>IF(N86="zákl. přenesená",J86,0)</f>
        <v>0</v>
      </c>
      <c r="BH86" s="179">
        <f>IF(N86="sníž. přenesená",J86,0)</f>
        <v>0</v>
      </c>
      <c r="BI86" s="179">
        <f>IF(N86="nulová",J86,0)</f>
        <v>0</v>
      </c>
      <c r="BJ86" s="15" t="s">
        <v>74</v>
      </c>
      <c r="BK86" s="179">
        <f>ROUND(I86*H86,2)</f>
        <v>0</v>
      </c>
      <c r="BL86" s="15" t="s">
        <v>109</v>
      </c>
      <c r="BM86" s="178" t="s">
        <v>120</v>
      </c>
    </row>
    <row r="87" spans="1:65" s="2" customFormat="1" ht="11.25">
      <c r="A87" s="32"/>
      <c r="B87" s="33"/>
      <c r="C87" s="34"/>
      <c r="D87" s="180" t="s">
        <v>111</v>
      </c>
      <c r="E87" s="34"/>
      <c r="F87" s="181" t="s">
        <v>121</v>
      </c>
      <c r="G87" s="34"/>
      <c r="H87" s="34"/>
      <c r="I87" s="182"/>
      <c r="J87" s="34"/>
      <c r="K87" s="34"/>
      <c r="L87" s="37"/>
      <c r="M87" s="183"/>
      <c r="N87" s="184"/>
      <c r="O87" s="62"/>
      <c r="P87" s="62"/>
      <c r="Q87" s="62"/>
      <c r="R87" s="62"/>
      <c r="S87" s="62"/>
      <c r="T87" s="63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T87" s="15" t="s">
        <v>111</v>
      </c>
      <c r="AU87" s="15" t="s">
        <v>76</v>
      </c>
    </row>
    <row r="88" spans="1:65" s="2" customFormat="1" ht="39">
      <c r="A88" s="32"/>
      <c r="B88" s="33"/>
      <c r="C88" s="34"/>
      <c r="D88" s="185" t="s">
        <v>113</v>
      </c>
      <c r="E88" s="34"/>
      <c r="F88" s="186" t="s">
        <v>122</v>
      </c>
      <c r="G88" s="34"/>
      <c r="H88" s="34"/>
      <c r="I88" s="182"/>
      <c r="J88" s="34"/>
      <c r="K88" s="34"/>
      <c r="L88" s="37"/>
      <c r="M88" s="183"/>
      <c r="N88" s="184"/>
      <c r="O88" s="62"/>
      <c r="P88" s="62"/>
      <c r="Q88" s="62"/>
      <c r="R88" s="62"/>
      <c r="S88" s="62"/>
      <c r="T88" s="63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T88" s="15" t="s">
        <v>113</v>
      </c>
      <c r="AU88" s="15" t="s">
        <v>76</v>
      </c>
    </row>
    <row r="89" spans="1:65" s="13" customFormat="1" ht="11.25">
      <c r="B89" s="187"/>
      <c r="C89" s="188"/>
      <c r="D89" s="185" t="s">
        <v>115</v>
      </c>
      <c r="E89" s="189" t="s">
        <v>19</v>
      </c>
      <c r="F89" s="190" t="s">
        <v>123</v>
      </c>
      <c r="G89" s="188"/>
      <c r="H89" s="191">
        <v>7.5</v>
      </c>
      <c r="I89" s="192"/>
      <c r="J89" s="188"/>
      <c r="K89" s="188"/>
      <c r="L89" s="193"/>
      <c r="M89" s="194"/>
      <c r="N89" s="195"/>
      <c r="O89" s="195"/>
      <c r="P89" s="195"/>
      <c r="Q89" s="195"/>
      <c r="R89" s="195"/>
      <c r="S89" s="195"/>
      <c r="T89" s="196"/>
      <c r="AT89" s="197" t="s">
        <v>115</v>
      </c>
      <c r="AU89" s="197" t="s">
        <v>76</v>
      </c>
      <c r="AV89" s="13" t="s">
        <v>76</v>
      </c>
      <c r="AW89" s="13" t="s">
        <v>31</v>
      </c>
      <c r="AX89" s="13" t="s">
        <v>74</v>
      </c>
      <c r="AY89" s="197" t="s">
        <v>103</v>
      </c>
    </row>
    <row r="90" spans="1:65" s="2" customFormat="1" ht="33" customHeight="1">
      <c r="A90" s="32"/>
      <c r="B90" s="33"/>
      <c r="C90" s="166" t="s">
        <v>124</v>
      </c>
      <c r="D90" s="166" t="s">
        <v>105</v>
      </c>
      <c r="E90" s="167" t="s">
        <v>125</v>
      </c>
      <c r="F90" s="168" t="s">
        <v>126</v>
      </c>
      <c r="G90" s="169" t="s">
        <v>119</v>
      </c>
      <c r="H90" s="170">
        <v>1</v>
      </c>
      <c r="I90" s="171"/>
      <c r="J90" s="172">
        <f>ROUND(I90*H90,2)</f>
        <v>0</v>
      </c>
      <c r="K90" s="173"/>
      <c r="L90" s="37"/>
      <c r="M90" s="174" t="s">
        <v>19</v>
      </c>
      <c r="N90" s="175" t="s">
        <v>40</v>
      </c>
      <c r="O90" s="62"/>
      <c r="P90" s="176">
        <f>O90*H90</f>
        <v>0</v>
      </c>
      <c r="Q90" s="176">
        <v>0</v>
      </c>
      <c r="R90" s="176">
        <f>Q90*H90</f>
        <v>0</v>
      </c>
      <c r="S90" s="176">
        <v>0</v>
      </c>
      <c r="T90" s="177">
        <f>S90*H90</f>
        <v>0</v>
      </c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R90" s="178" t="s">
        <v>109</v>
      </c>
      <c r="AT90" s="178" t="s">
        <v>105</v>
      </c>
      <c r="AU90" s="178" t="s">
        <v>76</v>
      </c>
      <c r="AY90" s="15" t="s">
        <v>103</v>
      </c>
      <c r="BE90" s="179">
        <f>IF(N90="základní",J90,0)</f>
        <v>0</v>
      </c>
      <c r="BF90" s="179">
        <f>IF(N90="snížená",J90,0)</f>
        <v>0</v>
      </c>
      <c r="BG90" s="179">
        <f>IF(N90="zákl. přenesená",J90,0)</f>
        <v>0</v>
      </c>
      <c r="BH90" s="179">
        <f>IF(N90="sníž. přenesená",J90,0)</f>
        <v>0</v>
      </c>
      <c r="BI90" s="179">
        <f>IF(N90="nulová",J90,0)</f>
        <v>0</v>
      </c>
      <c r="BJ90" s="15" t="s">
        <v>74</v>
      </c>
      <c r="BK90" s="179">
        <f>ROUND(I90*H90,2)</f>
        <v>0</v>
      </c>
      <c r="BL90" s="15" t="s">
        <v>109</v>
      </c>
      <c r="BM90" s="178" t="s">
        <v>127</v>
      </c>
    </row>
    <row r="91" spans="1:65" s="2" customFormat="1" ht="11.25">
      <c r="A91" s="32"/>
      <c r="B91" s="33"/>
      <c r="C91" s="34"/>
      <c r="D91" s="180" t="s">
        <v>111</v>
      </c>
      <c r="E91" s="34"/>
      <c r="F91" s="181" t="s">
        <v>128</v>
      </c>
      <c r="G91" s="34"/>
      <c r="H91" s="34"/>
      <c r="I91" s="182"/>
      <c r="J91" s="34"/>
      <c r="K91" s="34"/>
      <c r="L91" s="37"/>
      <c r="M91" s="183"/>
      <c r="N91" s="184"/>
      <c r="O91" s="62"/>
      <c r="P91" s="62"/>
      <c r="Q91" s="62"/>
      <c r="R91" s="62"/>
      <c r="S91" s="62"/>
      <c r="T91" s="63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T91" s="15" t="s">
        <v>111</v>
      </c>
      <c r="AU91" s="15" t="s">
        <v>76</v>
      </c>
    </row>
    <row r="92" spans="1:65" s="12" customFormat="1" ht="22.9" customHeight="1">
      <c r="B92" s="150"/>
      <c r="C92" s="151"/>
      <c r="D92" s="152" t="s">
        <v>68</v>
      </c>
      <c r="E92" s="164" t="s">
        <v>129</v>
      </c>
      <c r="F92" s="164" t="s">
        <v>130</v>
      </c>
      <c r="G92" s="151"/>
      <c r="H92" s="151"/>
      <c r="I92" s="154"/>
      <c r="J92" s="165">
        <f>BK92</f>
        <v>0</v>
      </c>
      <c r="K92" s="151"/>
      <c r="L92" s="156"/>
      <c r="M92" s="157"/>
      <c r="N92" s="158"/>
      <c r="O92" s="158"/>
      <c r="P92" s="159">
        <f>SUM(P93:P113)</f>
        <v>0</v>
      </c>
      <c r="Q92" s="158"/>
      <c r="R92" s="159">
        <f>SUM(R93:R113)</f>
        <v>32.483699999999999</v>
      </c>
      <c r="S92" s="158"/>
      <c r="T92" s="160">
        <f>SUM(T93:T113)</f>
        <v>0</v>
      </c>
      <c r="AR92" s="161" t="s">
        <v>74</v>
      </c>
      <c r="AT92" s="162" t="s">
        <v>68</v>
      </c>
      <c r="AU92" s="162" t="s">
        <v>74</v>
      </c>
      <c r="AY92" s="161" t="s">
        <v>103</v>
      </c>
      <c r="BK92" s="163">
        <f>SUM(BK93:BK113)</f>
        <v>0</v>
      </c>
    </row>
    <row r="93" spans="1:65" s="2" customFormat="1" ht="66.75" customHeight="1">
      <c r="A93" s="32"/>
      <c r="B93" s="33"/>
      <c r="C93" s="166" t="s">
        <v>109</v>
      </c>
      <c r="D93" s="166" t="s">
        <v>105</v>
      </c>
      <c r="E93" s="167" t="s">
        <v>131</v>
      </c>
      <c r="F93" s="168" t="s">
        <v>132</v>
      </c>
      <c r="G93" s="169" t="s">
        <v>108</v>
      </c>
      <c r="H93" s="170">
        <v>120</v>
      </c>
      <c r="I93" s="171"/>
      <c r="J93" s="172">
        <f>ROUND(I93*H93,2)</f>
        <v>0</v>
      </c>
      <c r="K93" s="173"/>
      <c r="L93" s="37"/>
      <c r="M93" s="174" t="s">
        <v>19</v>
      </c>
      <c r="N93" s="175" t="s">
        <v>40</v>
      </c>
      <c r="O93" s="62"/>
      <c r="P93" s="176">
        <f>O93*H93</f>
        <v>0</v>
      </c>
      <c r="Q93" s="176">
        <v>0.17726</v>
      </c>
      <c r="R93" s="176">
        <f>Q93*H93</f>
        <v>21.2712</v>
      </c>
      <c r="S93" s="176">
        <v>0</v>
      </c>
      <c r="T93" s="177">
        <f>S93*H93</f>
        <v>0</v>
      </c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R93" s="178" t="s">
        <v>109</v>
      </c>
      <c r="AT93" s="178" t="s">
        <v>105</v>
      </c>
      <c r="AU93" s="178" t="s">
        <v>76</v>
      </c>
      <c r="AY93" s="15" t="s">
        <v>103</v>
      </c>
      <c r="BE93" s="179">
        <f>IF(N93="základní",J93,0)</f>
        <v>0</v>
      </c>
      <c r="BF93" s="179">
        <f>IF(N93="snížená",J93,0)</f>
        <v>0</v>
      </c>
      <c r="BG93" s="179">
        <f>IF(N93="zákl. přenesená",J93,0)</f>
        <v>0</v>
      </c>
      <c r="BH93" s="179">
        <f>IF(N93="sníž. přenesená",J93,0)</f>
        <v>0</v>
      </c>
      <c r="BI93" s="179">
        <f>IF(N93="nulová",J93,0)</f>
        <v>0</v>
      </c>
      <c r="BJ93" s="15" t="s">
        <v>74</v>
      </c>
      <c r="BK93" s="179">
        <f>ROUND(I93*H93,2)</f>
        <v>0</v>
      </c>
      <c r="BL93" s="15" t="s">
        <v>109</v>
      </c>
      <c r="BM93" s="178" t="s">
        <v>133</v>
      </c>
    </row>
    <row r="94" spans="1:65" s="2" customFormat="1" ht="11.25">
      <c r="A94" s="32"/>
      <c r="B94" s="33"/>
      <c r="C94" s="34"/>
      <c r="D94" s="180" t="s">
        <v>111</v>
      </c>
      <c r="E94" s="34"/>
      <c r="F94" s="181" t="s">
        <v>134</v>
      </c>
      <c r="G94" s="34"/>
      <c r="H94" s="34"/>
      <c r="I94" s="182"/>
      <c r="J94" s="34"/>
      <c r="K94" s="34"/>
      <c r="L94" s="37"/>
      <c r="M94" s="183"/>
      <c r="N94" s="184"/>
      <c r="O94" s="62"/>
      <c r="P94" s="62"/>
      <c r="Q94" s="62"/>
      <c r="R94" s="62"/>
      <c r="S94" s="62"/>
      <c r="T94" s="63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T94" s="15" t="s">
        <v>111</v>
      </c>
      <c r="AU94" s="15" t="s">
        <v>76</v>
      </c>
    </row>
    <row r="95" spans="1:65" s="2" customFormat="1" ht="29.25">
      <c r="A95" s="32"/>
      <c r="B95" s="33"/>
      <c r="C95" s="34"/>
      <c r="D95" s="185" t="s">
        <v>113</v>
      </c>
      <c r="E95" s="34"/>
      <c r="F95" s="186" t="s">
        <v>135</v>
      </c>
      <c r="G95" s="34"/>
      <c r="H95" s="34"/>
      <c r="I95" s="182"/>
      <c r="J95" s="34"/>
      <c r="K95" s="34"/>
      <c r="L95" s="37"/>
      <c r="M95" s="183"/>
      <c r="N95" s="184"/>
      <c r="O95" s="62"/>
      <c r="P95" s="62"/>
      <c r="Q95" s="62"/>
      <c r="R95" s="62"/>
      <c r="S95" s="62"/>
      <c r="T95" s="63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T95" s="15" t="s">
        <v>113</v>
      </c>
      <c r="AU95" s="15" t="s">
        <v>76</v>
      </c>
    </row>
    <row r="96" spans="1:65" s="13" customFormat="1" ht="11.25">
      <c r="B96" s="187"/>
      <c r="C96" s="188"/>
      <c r="D96" s="185" t="s">
        <v>115</v>
      </c>
      <c r="E96" s="189" t="s">
        <v>19</v>
      </c>
      <c r="F96" s="190" t="s">
        <v>136</v>
      </c>
      <c r="G96" s="188"/>
      <c r="H96" s="191">
        <v>120</v>
      </c>
      <c r="I96" s="192"/>
      <c r="J96" s="188"/>
      <c r="K96" s="188"/>
      <c r="L96" s="193"/>
      <c r="M96" s="194"/>
      <c r="N96" s="195"/>
      <c r="O96" s="195"/>
      <c r="P96" s="195"/>
      <c r="Q96" s="195"/>
      <c r="R96" s="195"/>
      <c r="S96" s="195"/>
      <c r="T96" s="196"/>
      <c r="AT96" s="197" t="s">
        <v>115</v>
      </c>
      <c r="AU96" s="197" t="s">
        <v>76</v>
      </c>
      <c r="AV96" s="13" t="s">
        <v>76</v>
      </c>
      <c r="AW96" s="13" t="s">
        <v>31</v>
      </c>
      <c r="AX96" s="13" t="s">
        <v>74</v>
      </c>
      <c r="AY96" s="197" t="s">
        <v>103</v>
      </c>
    </row>
    <row r="97" spans="1:65" s="2" customFormat="1" ht="49.15" customHeight="1">
      <c r="A97" s="32"/>
      <c r="B97" s="33"/>
      <c r="C97" s="166" t="s">
        <v>129</v>
      </c>
      <c r="D97" s="166" t="s">
        <v>105</v>
      </c>
      <c r="E97" s="167" t="s">
        <v>137</v>
      </c>
      <c r="F97" s="168" t="s">
        <v>138</v>
      </c>
      <c r="G97" s="169" t="s">
        <v>108</v>
      </c>
      <c r="H97" s="170">
        <v>120</v>
      </c>
      <c r="I97" s="171"/>
      <c r="J97" s="172">
        <f>ROUND(I97*H97,2)</f>
        <v>0</v>
      </c>
      <c r="K97" s="173"/>
      <c r="L97" s="37"/>
      <c r="M97" s="174" t="s">
        <v>19</v>
      </c>
      <c r="N97" s="175" t="s">
        <v>40</v>
      </c>
      <c r="O97" s="62"/>
      <c r="P97" s="176">
        <f>O97*H97</f>
        <v>0</v>
      </c>
      <c r="Q97" s="176">
        <v>0</v>
      </c>
      <c r="R97" s="176">
        <f>Q97*H97</f>
        <v>0</v>
      </c>
      <c r="S97" s="176">
        <v>0</v>
      </c>
      <c r="T97" s="177">
        <f>S97*H97</f>
        <v>0</v>
      </c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R97" s="178" t="s">
        <v>109</v>
      </c>
      <c r="AT97" s="178" t="s">
        <v>105</v>
      </c>
      <c r="AU97" s="178" t="s">
        <v>76</v>
      </c>
      <c r="AY97" s="15" t="s">
        <v>103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15" t="s">
        <v>74</v>
      </c>
      <c r="BK97" s="179">
        <f>ROUND(I97*H97,2)</f>
        <v>0</v>
      </c>
      <c r="BL97" s="15" t="s">
        <v>109</v>
      </c>
      <c r="BM97" s="178" t="s">
        <v>139</v>
      </c>
    </row>
    <row r="98" spans="1:65" s="2" customFormat="1" ht="11.25">
      <c r="A98" s="32"/>
      <c r="B98" s="33"/>
      <c r="C98" s="34"/>
      <c r="D98" s="180" t="s">
        <v>111</v>
      </c>
      <c r="E98" s="34"/>
      <c r="F98" s="181" t="s">
        <v>140</v>
      </c>
      <c r="G98" s="34"/>
      <c r="H98" s="34"/>
      <c r="I98" s="182"/>
      <c r="J98" s="34"/>
      <c r="K98" s="34"/>
      <c r="L98" s="37"/>
      <c r="M98" s="183"/>
      <c r="N98" s="184"/>
      <c r="O98" s="62"/>
      <c r="P98" s="62"/>
      <c r="Q98" s="62"/>
      <c r="R98" s="62"/>
      <c r="S98" s="62"/>
      <c r="T98" s="63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T98" s="15" t="s">
        <v>111</v>
      </c>
      <c r="AU98" s="15" t="s">
        <v>76</v>
      </c>
    </row>
    <row r="99" spans="1:65" s="13" customFormat="1" ht="11.25">
      <c r="B99" s="187"/>
      <c r="C99" s="188"/>
      <c r="D99" s="185" t="s">
        <v>115</v>
      </c>
      <c r="E99" s="189" t="s">
        <v>19</v>
      </c>
      <c r="F99" s="190" t="s">
        <v>136</v>
      </c>
      <c r="G99" s="188"/>
      <c r="H99" s="191">
        <v>120</v>
      </c>
      <c r="I99" s="192"/>
      <c r="J99" s="188"/>
      <c r="K99" s="188"/>
      <c r="L99" s="193"/>
      <c r="M99" s="194"/>
      <c r="N99" s="195"/>
      <c r="O99" s="195"/>
      <c r="P99" s="195"/>
      <c r="Q99" s="195"/>
      <c r="R99" s="195"/>
      <c r="S99" s="195"/>
      <c r="T99" s="196"/>
      <c r="AT99" s="197" t="s">
        <v>115</v>
      </c>
      <c r="AU99" s="197" t="s">
        <v>76</v>
      </c>
      <c r="AV99" s="13" t="s">
        <v>76</v>
      </c>
      <c r="AW99" s="13" t="s">
        <v>31</v>
      </c>
      <c r="AX99" s="13" t="s">
        <v>74</v>
      </c>
      <c r="AY99" s="197" t="s">
        <v>103</v>
      </c>
    </row>
    <row r="100" spans="1:65" s="2" customFormat="1" ht="24.2" customHeight="1">
      <c r="A100" s="32"/>
      <c r="B100" s="33"/>
      <c r="C100" s="166" t="s">
        <v>141</v>
      </c>
      <c r="D100" s="166" t="s">
        <v>105</v>
      </c>
      <c r="E100" s="167" t="s">
        <v>142</v>
      </c>
      <c r="F100" s="168" t="s">
        <v>143</v>
      </c>
      <c r="G100" s="169" t="s">
        <v>108</v>
      </c>
      <c r="H100" s="170">
        <v>210</v>
      </c>
      <c r="I100" s="171"/>
      <c r="J100" s="172">
        <f>ROUND(I100*H100,2)</f>
        <v>0</v>
      </c>
      <c r="K100" s="173"/>
      <c r="L100" s="37"/>
      <c r="M100" s="174" t="s">
        <v>19</v>
      </c>
      <c r="N100" s="175" t="s">
        <v>40</v>
      </c>
      <c r="O100" s="62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7">
        <f>S100*H100</f>
        <v>0</v>
      </c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R100" s="178" t="s">
        <v>109</v>
      </c>
      <c r="AT100" s="178" t="s">
        <v>105</v>
      </c>
      <c r="AU100" s="178" t="s">
        <v>76</v>
      </c>
      <c r="AY100" s="15" t="s">
        <v>103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15" t="s">
        <v>74</v>
      </c>
      <c r="BK100" s="179">
        <f>ROUND(I100*H100,2)</f>
        <v>0</v>
      </c>
      <c r="BL100" s="15" t="s">
        <v>109</v>
      </c>
      <c r="BM100" s="178" t="s">
        <v>144</v>
      </c>
    </row>
    <row r="101" spans="1:65" s="2" customFormat="1" ht="11.25">
      <c r="A101" s="32"/>
      <c r="B101" s="33"/>
      <c r="C101" s="34"/>
      <c r="D101" s="180" t="s">
        <v>111</v>
      </c>
      <c r="E101" s="34"/>
      <c r="F101" s="181" t="s">
        <v>145</v>
      </c>
      <c r="G101" s="34"/>
      <c r="H101" s="34"/>
      <c r="I101" s="182"/>
      <c r="J101" s="34"/>
      <c r="K101" s="34"/>
      <c r="L101" s="37"/>
      <c r="M101" s="183"/>
      <c r="N101" s="184"/>
      <c r="O101" s="62"/>
      <c r="P101" s="62"/>
      <c r="Q101" s="62"/>
      <c r="R101" s="62"/>
      <c r="S101" s="62"/>
      <c r="T101" s="63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T101" s="15" t="s">
        <v>111</v>
      </c>
      <c r="AU101" s="15" t="s">
        <v>76</v>
      </c>
    </row>
    <row r="102" spans="1:65" s="2" customFormat="1" ht="19.5">
      <c r="A102" s="32"/>
      <c r="B102" s="33"/>
      <c r="C102" s="34"/>
      <c r="D102" s="185" t="s">
        <v>113</v>
      </c>
      <c r="E102" s="34"/>
      <c r="F102" s="186" t="s">
        <v>146</v>
      </c>
      <c r="G102" s="34"/>
      <c r="H102" s="34"/>
      <c r="I102" s="182"/>
      <c r="J102" s="34"/>
      <c r="K102" s="34"/>
      <c r="L102" s="37"/>
      <c r="M102" s="183"/>
      <c r="N102" s="184"/>
      <c r="O102" s="62"/>
      <c r="P102" s="62"/>
      <c r="Q102" s="62"/>
      <c r="R102" s="62"/>
      <c r="S102" s="62"/>
      <c r="T102" s="63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T102" s="15" t="s">
        <v>113</v>
      </c>
      <c r="AU102" s="15" t="s">
        <v>76</v>
      </c>
    </row>
    <row r="103" spans="1:65" s="13" customFormat="1" ht="11.25">
      <c r="B103" s="187"/>
      <c r="C103" s="188"/>
      <c r="D103" s="185" t="s">
        <v>115</v>
      </c>
      <c r="E103" s="189" t="s">
        <v>19</v>
      </c>
      <c r="F103" s="190" t="s">
        <v>147</v>
      </c>
      <c r="G103" s="188"/>
      <c r="H103" s="191">
        <v>210</v>
      </c>
      <c r="I103" s="192"/>
      <c r="J103" s="188"/>
      <c r="K103" s="188"/>
      <c r="L103" s="193"/>
      <c r="M103" s="194"/>
      <c r="N103" s="195"/>
      <c r="O103" s="195"/>
      <c r="P103" s="195"/>
      <c r="Q103" s="195"/>
      <c r="R103" s="195"/>
      <c r="S103" s="195"/>
      <c r="T103" s="196"/>
      <c r="AT103" s="197" t="s">
        <v>115</v>
      </c>
      <c r="AU103" s="197" t="s">
        <v>76</v>
      </c>
      <c r="AV103" s="13" t="s">
        <v>76</v>
      </c>
      <c r="AW103" s="13" t="s">
        <v>31</v>
      </c>
      <c r="AX103" s="13" t="s">
        <v>74</v>
      </c>
      <c r="AY103" s="197" t="s">
        <v>103</v>
      </c>
    </row>
    <row r="104" spans="1:65" s="2" customFormat="1" ht="49.15" customHeight="1">
      <c r="A104" s="32"/>
      <c r="B104" s="33"/>
      <c r="C104" s="166" t="s">
        <v>148</v>
      </c>
      <c r="D104" s="166" t="s">
        <v>105</v>
      </c>
      <c r="E104" s="167" t="s">
        <v>149</v>
      </c>
      <c r="F104" s="168" t="s">
        <v>150</v>
      </c>
      <c r="G104" s="169" t="s">
        <v>108</v>
      </c>
      <c r="H104" s="170">
        <v>105</v>
      </c>
      <c r="I104" s="171"/>
      <c r="J104" s="172">
        <f>ROUND(I104*H104,2)</f>
        <v>0</v>
      </c>
      <c r="K104" s="173"/>
      <c r="L104" s="37"/>
      <c r="M104" s="174" t="s">
        <v>19</v>
      </c>
      <c r="N104" s="175" t="s">
        <v>40</v>
      </c>
      <c r="O104" s="62"/>
      <c r="P104" s="176">
        <f>O104*H104</f>
        <v>0</v>
      </c>
      <c r="Q104" s="176">
        <v>0</v>
      </c>
      <c r="R104" s="176">
        <f>Q104*H104</f>
        <v>0</v>
      </c>
      <c r="S104" s="176">
        <v>0</v>
      </c>
      <c r="T104" s="177">
        <f>S104*H104</f>
        <v>0</v>
      </c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R104" s="178" t="s">
        <v>109</v>
      </c>
      <c r="AT104" s="178" t="s">
        <v>105</v>
      </c>
      <c r="AU104" s="178" t="s">
        <v>76</v>
      </c>
      <c r="AY104" s="15" t="s">
        <v>103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15" t="s">
        <v>74</v>
      </c>
      <c r="BK104" s="179">
        <f>ROUND(I104*H104,2)</f>
        <v>0</v>
      </c>
      <c r="BL104" s="15" t="s">
        <v>109</v>
      </c>
      <c r="BM104" s="178" t="s">
        <v>151</v>
      </c>
    </row>
    <row r="105" spans="1:65" s="2" customFormat="1" ht="11.25">
      <c r="A105" s="32"/>
      <c r="B105" s="33"/>
      <c r="C105" s="34"/>
      <c r="D105" s="180" t="s">
        <v>111</v>
      </c>
      <c r="E105" s="34"/>
      <c r="F105" s="181" t="s">
        <v>152</v>
      </c>
      <c r="G105" s="34"/>
      <c r="H105" s="34"/>
      <c r="I105" s="182"/>
      <c r="J105" s="34"/>
      <c r="K105" s="34"/>
      <c r="L105" s="37"/>
      <c r="M105" s="183"/>
      <c r="N105" s="184"/>
      <c r="O105" s="62"/>
      <c r="P105" s="62"/>
      <c r="Q105" s="62"/>
      <c r="R105" s="62"/>
      <c r="S105" s="62"/>
      <c r="T105" s="63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T105" s="15" t="s">
        <v>111</v>
      </c>
      <c r="AU105" s="15" t="s">
        <v>76</v>
      </c>
    </row>
    <row r="106" spans="1:65" s="13" customFormat="1" ht="11.25">
      <c r="B106" s="187"/>
      <c r="C106" s="188"/>
      <c r="D106" s="185" t="s">
        <v>115</v>
      </c>
      <c r="E106" s="189" t="s">
        <v>19</v>
      </c>
      <c r="F106" s="190" t="s">
        <v>153</v>
      </c>
      <c r="G106" s="188"/>
      <c r="H106" s="191">
        <v>105</v>
      </c>
      <c r="I106" s="192"/>
      <c r="J106" s="188"/>
      <c r="K106" s="188"/>
      <c r="L106" s="193"/>
      <c r="M106" s="194"/>
      <c r="N106" s="195"/>
      <c r="O106" s="195"/>
      <c r="P106" s="195"/>
      <c r="Q106" s="195"/>
      <c r="R106" s="195"/>
      <c r="S106" s="195"/>
      <c r="T106" s="196"/>
      <c r="AT106" s="197" t="s">
        <v>115</v>
      </c>
      <c r="AU106" s="197" t="s">
        <v>76</v>
      </c>
      <c r="AV106" s="13" t="s">
        <v>76</v>
      </c>
      <c r="AW106" s="13" t="s">
        <v>31</v>
      </c>
      <c r="AX106" s="13" t="s">
        <v>74</v>
      </c>
      <c r="AY106" s="197" t="s">
        <v>103</v>
      </c>
    </row>
    <row r="107" spans="1:65" s="2" customFormat="1" ht="44.25" customHeight="1">
      <c r="A107" s="32"/>
      <c r="B107" s="33"/>
      <c r="C107" s="166" t="s">
        <v>154</v>
      </c>
      <c r="D107" s="166" t="s">
        <v>105</v>
      </c>
      <c r="E107" s="167" t="s">
        <v>155</v>
      </c>
      <c r="F107" s="168" t="s">
        <v>156</v>
      </c>
      <c r="G107" s="169" t="s">
        <v>108</v>
      </c>
      <c r="H107" s="170">
        <v>105</v>
      </c>
      <c r="I107" s="171"/>
      <c r="J107" s="172">
        <f>ROUND(I107*H107,2)</f>
        <v>0</v>
      </c>
      <c r="K107" s="173"/>
      <c r="L107" s="37"/>
      <c r="M107" s="174" t="s">
        <v>19</v>
      </c>
      <c r="N107" s="175" t="s">
        <v>40</v>
      </c>
      <c r="O107" s="62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R107" s="178" t="s">
        <v>109</v>
      </c>
      <c r="AT107" s="178" t="s">
        <v>105</v>
      </c>
      <c r="AU107" s="178" t="s">
        <v>76</v>
      </c>
      <c r="AY107" s="15" t="s">
        <v>103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5" t="s">
        <v>74</v>
      </c>
      <c r="BK107" s="179">
        <f>ROUND(I107*H107,2)</f>
        <v>0</v>
      </c>
      <c r="BL107" s="15" t="s">
        <v>109</v>
      </c>
      <c r="BM107" s="178" t="s">
        <v>157</v>
      </c>
    </row>
    <row r="108" spans="1:65" s="2" customFormat="1" ht="11.25">
      <c r="A108" s="32"/>
      <c r="B108" s="33"/>
      <c r="C108" s="34"/>
      <c r="D108" s="180" t="s">
        <v>111</v>
      </c>
      <c r="E108" s="34"/>
      <c r="F108" s="181" t="s">
        <v>158</v>
      </c>
      <c r="G108" s="34"/>
      <c r="H108" s="34"/>
      <c r="I108" s="182"/>
      <c r="J108" s="34"/>
      <c r="K108" s="34"/>
      <c r="L108" s="37"/>
      <c r="M108" s="183"/>
      <c r="N108" s="184"/>
      <c r="O108" s="62"/>
      <c r="P108" s="62"/>
      <c r="Q108" s="62"/>
      <c r="R108" s="62"/>
      <c r="S108" s="62"/>
      <c r="T108" s="63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T108" s="15" t="s">
        <v>111</v>
      </c>
      <c r="AU108" s="15" t="s">
        <v>76</v>
      </c>
    </row>
    <row r="109" spans="1:65" s="13" customFormat="1" ht="11.25">
      <c r="B109" s="187"/>
      <c r="C109" s="188"/>
      <c r="D109" s="185" t="s">
        <v>115</v>
      </c>
      <c r="E109" s="189" t="s">
        <v>19</v>
      </c>
      <c r="F109" s="190" t="s">
        <v>153</v>
      </c>
      <c r="G109" s="188"/>
      <c r="H109" s="191">
        <v>105</v>
      </c>
      <c r="I109" s="192"/>
      <c r="J109" s="188"/>
      <c r="K109" s="188"/>
      <c r="L109" s="193"/>
      <c r="M109" s="194"/>
      <c r="N109" s="195"/>
      <c r="O109" s="195"/>
      <c r="P109" s="195"/>
      <c r="Q109" s="195"/>
      <c r="R109" s="195"/>
      <c r="S109" s="195"/>
      <c r="T109" s="196"/>
      <c r="AT109" s="197" t="s">
        <v>115</v>
      </c>
      <c r="AU109" s="197" t="s">
        <v>76</v>
      </c>
      <c r="AV109" s="13" t="s">
        <v>76</v>
      </c>
      <c r="AW109" s="13" t="s">
        <v>31</v>
      </c>
      <c r="AX109" s="13" t="s">
        <v>74</v>
      </c>
      <c r="AY109" s="197" t="s">
        <v>103</v>
      </c>
    </row>
    <row r="110" spans="1:65" s="2" customFormat="1" ht="37.9" customHeight="1">
      <c r="A110" s="32"/>
      <c r="B110" s="33"/>
      <c r="C110" s="166" t="s">
        <v>159</v>
      </c>
      <c r="D110" s="166" t="s">
        <v>105</v>
      </c>
      <c r="E110" s="167" t="s">
        <v>160</v>
      </c>
      <c r="F110" s="168" t="s">
        <v>161</v>
      </c>
      <c r="G110" s="169" t="s">
        <v>108</v>
      </c>
      <c r="H110" s="170">
        <v>32.5</v>
      </c>
      <c r="I110" s="171"/>
      <c r="J110" s="172">
        <f>ROUND(I110*H110,2)</f>
        <v>0</v>
      </c>
      <c r="K110" s="173"/>
      <c r="L110" s="37"/>
      <c r="M110" s="174" t="s">
        <v>19</v>
      </c>
      <c r="N110" s="175" t="s">
        <v>40</v>
      </c>
      <c r="O110" s="62"/>
      <c r="P110" s="176">
        <f>O110*H110</f>
        <v>0</v>
      </c>
      <c r="Q110" s="176">
        <v>0.34499999999999997</v>
      </c>
      <c r="R110" s="176">
        <f>Q110*H110</f>
        <v>11.212499999999999</v>
      </c>
      <c r="S110" s="176">
        <v>0</v>
      </c>
      <c r="T110" s="177">
        <f>S110*H110</f>
        <v>0</v>
      </c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R110" s="178" t="s">
        <v>109</v>
      </c>
      <c r="AT110" s="178" t="s">
        <v>105</v>
      </c>
      <c r="AU110" s="178" t="s">
        <v>76</v>
      </c>
      <c r="AY110" s="15" t="s">
        <v>103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5" t="s">
        <v>74</v>
      </c>
      <c r="BK110" s="179">
        <f>ROUND(I110*H110,2)</f>
        <v>0</v>
      </c>
      <c r="BL110" s="15" t="s">
        <v>109</v>
      </c>
      <c r="BM110" s="178" t="s">
        <v>162</v>
      </c>
    </row>
    <row r="111" spans="1:65" s="2" customFormat="1" ht="11.25">
      <c r="A111" s="32"/>
      <c r="B111" s="33"/>
      <c r="C111" s="34"/>
      <c r="D111" s="180" t="s">
        <v>111</v>
      </c>
      <c r="E111" s="34"/>
      <c r="F111" s="181" t="s">
        <v>163</v>
      </c>
      <c r="G111" s="34"/>
      <c r="H111" s="34"/>
      <c r="I111" s="182"/>
      <c r="J111" s="34"/>
      <c r="K111" s="34"/>
      <c r="L111" s="37"/>
      <c r="M111" s="183"/>
      <c r="N111" s="184"/>
      <c r="O111" s="62"/>
      <c r="P111" s="62"/>
      <c r="Q111" s="62"/>
      <c r="R111" s="62"/>
      <c r="S111" s="62"/>
      <c r="T111" s="63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T111" s="15" t="s">
        <v>111</v>
      </c>
      <c r="AU111" s="15" t="s">
        <v>76</v>
      </c>
    </row>
    <row r="112" spans="1:65" s="2" customFormat="1" ht="19.5">
      <c r="A112" s="32"/>
      <c r="B112" s="33"/>
      <c r="C112" s="34"/>
      <c r="D112" s="185" t="s">
        <v>113</v>
      </c>
      <c r="E112" s="34"/>
      <c r="F112" s="186" t="s">
        <v>164</v>
      </c>
      <c r="G112" s="34"/>
      <c r="H112" s="34"/>
      <c r="I112" s="182"/>
      <c r="J112" s="34"/>
      <c r="K112" s="34"/>
      <c r="L112" s="37"/>
      <c r="M112" s="183"/>
      <c r="N112" s="184"/>
      <c r="O112" s="62"/>
      <c r="P112" s="62"/>
      <c r="Q112" s="62"/>
      <c r="R112" s="62"/>
      <c r="S112" s="62"/>
      <c r="T112" s="63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T112" s="15" t="s">
        <v>113</v>
      </c>
      <c r="AU112" s="15" t="s">
        <v>76</v>
      </c>
    </row>
    <row r="113" spans="1:65" s="13" customFormat="1" ht="11.25">
      <c r="B113" s="187"/>
      <c r="C113" s="188"/>
      <c r="D113" s="185" t="s">
        <v>115</v>
      </c>
      <c r="E113" s="189" t="s">
        <v>19</v>
      </c>
      <c r="F113" s="190" t="s">
        <v>165</v>
      </c>
      <c r="G113" s="188"/>
      <c r="H113" s="191">
        <v>32.5</v>
      </c>
      <c r="I113" s="192"/>
      <c r="J113" s="188"/>
      <c r="K113" s="188"/>
      <c r="L113" s="193"/>
      <c r="M113" s="194"/>
      <c r="N113" s="195"/>
      <c r="O113" s="195"/>
      <c r="P113" s="195"/>
      <c r="Q113" s="195"/>
      <c r="R113" s="195"/>
      <c r="S113" s="195"/>
      <c r="T113" s="196"/>
      <c r="AT113" s="197" t="s">
        <v>115</v>
      </c>
      <c r="AU113" s="197" t="s">
        <v>76</v>
      </c>
      <c r="AV113" s="13" t="s">
        <v>76</v>
      </c>
      <c r="AW113" s="13" t="s">
        <v>31</v>
      </c>
      <c r="AX113" s="13" t="s">
        <v>74</v>
      </c>
      <c r="AY113" s="197" t="s">
        <v>103</v>
      </c>
    </row>
    <row r="114" spans="1:65" s="12" customFormat="1" ht="22.9" customHeight="1">
      <c r="B114" s="150"/>
      <c r="C114" s="151"/>
      <c r="D114" s="152" t="s">
        <v>68</v>
      </c>
      <c r="E114" s="164" t="s">
        <v>159</v>
      </c>
      <c r="F114" s="164" t="s">
        <v>166</v>
      </c>
      <c r="G114" s="151"/>
      <c r="H114" s="151"/>
      <c r="I114" s="154"/>
      <c r="J114" s="165">
        <f>BK114</f>
        <v>0</v>
      </c>
      <c r="K114" s="151"/>
      <c r="L114" s="156"/>
      <c r="M114" s="157"/>
      <c r="N114" s="158"/>
      <c r="O114" s="158"/>
      <c r="P114" s="159">
        <f>SUM(P115:P127)</f>
        <v>0</v>
      </c>
      <c r="Q114" s="158"/>
      <c r="R114" s="159">
        <f>SUM(R115:R127)</f>
        <v>2.8261000000000003</v>
      </c>
      <c r="S114" s="158"/>
      <c r="T114" s="160">
        <f>SUM(T115:T127)</f>
        <v>0</v>
      </c>
      <c r="AR114" s="161" t="s">
        <v>74</v>
      </c>
      <c r="AT114" s="162" t="s">
        <v>68</v>
      </c>
      <c r="AU114" s="162" t="s">
        <v>74</v>
      </c>
      <c r="AY114" s="161" t="s">
        <v>103</v>
      </c>
      <c r="BK114" s="163">
        <f>SUM(BK115:BK127)</f>
        <v>0</v>
      </c>
    </row>
    <row r="115" spans="1:65" s="2" customFormat="1" ht="24.2" customHeight="1">
      <c r="A115" s="32"/>
      <c r="B115" s="33"/>
      <c r="C115" s="166" t="s">
        <v>167</v>
      </c>
      <c r="D115" s="166" t="s">
        <v>105</v>
      </c>
      <c r="E115" s="167" t="s">
        <v>168</v>
      </c>
      <c r="F115" s="168" t="s">
        <v>169</v>
      </c>
      <c r="G115" s="169" t="s">
        <v>170</v>
      </c>
      <c r="H115" s="170">
        <v>5</v>
      </c>
      <c r="I115" s="171"/>
      <c r="J115" s="172">
        <f>ROUND(I115*H115,2)</f>
        <v>0</v>
      </c>
      <c r="K115" s="173"/>
      <c r="L115" s="37"/>
      <c r="M115" s="174" t="s">
        <v>19</v>
      </c>
      <c r="N115" s="175" t="s">
        <v>40</v>
      </c>
      <c r="O115" s="62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R115" s="178" t="s">
        <v>109</v>
      </c>
      <c r="AT115" s="178" t="s">
        <v>105</v>
      </c>
      <c r="AU115" s="178" t="s">
        <v>76</v>
      </c>
      <c r="AY115" s="15" t="s">
        <v>103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15" t="s">
        <v>74</v>
      </c>
      <c r="BK115" s="179">
        <f>ROUND(I115*H115,2)</f>
        <v>0</v>
      </c>
      <c r="BL115" s="15" t="s">
        <v>109</v>
      </c>
      <c r="BM115" s="178" t="s">
        <v>171</v>
      </c>
    </row>
    <row r="116" spans="1:65" s="2" customFormat="1" ht="11.25">
      <c r="A116" s="32"/>
      <c r="B116" s="33"/>
      <c r="C116" s="34"/>
      <c r="D116" s="180" t="s">
        <v>111</v>
      </c>
      <c r="E116" s="34"/>
      <c r="F116" s="181" t="s">
        <v>172</v>
      </c>
      <c r="G116" s="34"/>
      <c r="H116" s="34"/>
      <c r="I116" s="182"/>
      <c r="J116" s="34"/>
      <c r="K116" s="34"/>
      <c r="L116" s="37"/>
      <c r="M116" s="183"/>
      <c r="N116" s="184"/>
      <c r="O116" s="62"/>
      <c r="P116" s="62"/>
      <c r="Q116" s="62"/>
      <c r="R116" s="62"/>
      <c r="S116" s="62"/>
      <c r="T116" s="63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5" t="s">
        <v>111</v>
      </c>
      <c r="AU116" s="15" t="s">
        <v>76</v>
      </c>
    </row>
    <row r="117" spans="1:65" s="2" customFormat="1" ht="29.25">
      <c r="A117" s="32"/>
      <c r="B117" s="33"/>
      <c r="C117" s="34"/>
      <c r="D117" s="185" t="s">
        <v>113</v>
      </c>
      <c r="E117" s="34"/>
      <c r="F117" s="186" t="s">
        <v>173</v>
      </c>
      <c r="G117" s="34"/>
      <c r="H117" s="34"/>
      <c r="I117" s="182"/>
      <c r="J117" s="34"/>
      <c r="K117" s="34"/>
      <c r="L117" s="37"/>
      <c r="M117" s="183"/>
      <c r="N117" s="184"/>
      <c r="O117" s="62"/>
      <c r="P117" s="62"/>
      <c r="Q117" s="62"/>
      <c r="R117" s="62"/>
      <c r="S117" s="62"/>
      <c r="T117" s="63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T117" s="15" t="s">
        <v>113</v>
      </c>
      <c r="AU117" s="15" t="s">
        <v>76</v>
      </c>
    </row>
    <row r="118" spans="1:65" s="2" customFormat="1" ht="49.15" customHeight="1">
      <c r="A118" s="32"/>
      <c r="B118" s="33"/>
      <c r="C118" s="166" t="s">
        <v>174</v>
      </c>
      <c r="D118" s="166" t="s">
        <v>105</v>
      </c>
      <c r="E118" s="167" t="s">
        <v>175</v>
      </c>
      <c r="F118" s="168" t="s">
        <v>176</v>
      </c>
      <c r="G118" s="169" t="s">
        <v>170</v>
      </c>
      <c r="H118" s="170">
        <v>10</v>
      </c>
      <c r="I118" s="171"/>
      <c r="J118" s="172">
        <f>ROUND(I118*H118,2)</f>
        <v>0</v>
      </c>
      <c r="K118" s="173"/>
      <c r="L118" s="37"/>
      <c r="M118" s="174" t="s">
        <v>19</v>
      </c>
      <c r="N118" s="175" t="s">
        <v>40</v>
      </c>
      <c r="O118" s="62"/>
      <c r="P118" s="176">
        <f>O118*H118</f>
        <v>0</v>
      </c>
      <c r="Q118" s="176">
        <v>0.20219000000000001</v>
      </c>
      <c r="R118" s="176">
        <f>Q118*H118</f>
        <v>2.0219</v>
      </c>
      <c r="S118" s="176">
        <v>0</v>
      </c>
      <c r="T118" s="177">
        <f>S118*H118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R118" s="178" t="s">
        <v>109</v>
      </c>
      <c r="AT118" s="178" t="s">
        <v>105</v>
      </c>
      <c r="AU118" s="178" t="s">
        <v>76</v>
      </c>
      <c r="AY118" s="15" t="s">
        <v>103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5" t="s">
        <v>74</v>
      </c>
      <c r="BK118" s="179">
        <f>ROUND(I118*H118,2)</f>
        <v>0</v>
      </c>
      <c r="BL118" s="15" t="s">
        <v>109</v>
      </c>
      <c r="BM118" s="178" t="s">
        <v>177</v>
      </c>
    </row>
    <row r="119" spans="1:65" s="2" customFormat="1" ht="11.25">
      <c r="A119" s="32"/>
      <c r="B119" s="33"/>
      <c r="C119" s="34"/>
      <c r="D119" s="180" t="s">
        <v>111</v>
      </c>
      <c r="E119" s="34"/>
      <c r="F119" s="181" t="s">
        <v>178</v>
      </c>
      <c r="G119" s="34"/>
      <c r="H119" s="34"/>
      <c r="I119" s="182"/>
      <c r="J119" s="34"/>
      <c r="K119" s="34"/>
      <c r="L119" s="37"/>
      <c r="M119" s="183"/>
      <c r="N119" s="184"/>
      <c r="O119" s="62"/>
      <c r="P119" s="62"/>
      <c r="Q119" s="62"/>
      <c r="R119" s="62"/>
      <c r="S119" s="62"/>
      <c r="T119" s="63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T119" s="15" t="s">
        <v>111</v>
      </c>
      <c r="AU119" s="15" t="s">
        <v>76</v>
      </c>
    </row>
    <row r="120" spans="1:65" s="2" customFormat="1" ht="16.5" customHeight="1">
      <c r="A120" s="32"/>
      <c r="B120" s="33"/>
      <c r="C120" s="198" t="s">
        <v>179</v>
      </c>
      <c r="D120" s="198" t="s">
        <v>180</v>
      </c>
      <c r="E120" s="199" t="s">
        <v>181</v>
      </c>
      <c r="F120" s="200" t="s">
        <v>182</v>
      </c>
      <c r="G120" s="201" t="s">
        <v>170</v>
      </c>
      <c r="H120" s="202">
        <v>10</v>
      </c>
      <c r="I120" s="203"/>
      <c r="J120" s="204">
        <f>ROUND(I120*H120,2)</f>
        <v>0</v>
      </c>
      <c r="K120" s="205"/>
      <c r="L120" s="206"/>
      <c r="M120" s="207" t="s">
        <v>19</v>
      </c>
      <c r="N120" s="208" t="s">
        <v>40</v>
      </c>
      <c r="O120" s="62"/>
      <c r="P120" s="176">
        <f>O120*H120</f>
        <v>0</v>
      </c>
      <c r="Q120" s="176">
        <v>0.08</v>
      </c>
      <c r="R120" s="176">
        <f>Q120*H120</f>
        <v>0.8</v>
      </c>
      <c r="S120" s="176">
        <v>0</v>
      </c>
      <c r="T120" s="177">
        <f>S120*H120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78" t="s">
        <v>154</v>
      </c>
      <c r="AT120" s="178" t="s">
        <v>180</v>
      </c>
      <c r="AU120" s="178" t="s">
        <v>76</v>
      </c>
      <c r="AY120" s="15" t="s">
        <v>103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5" t="s">
        <v>74</v>
      </c>
      <c r="BK120" s="179">
        <f>ROUND(I120*H120,2)</f>
        <v>0</v>
      </c>
      <c r="BL120" s="15" t="s">
        <v>109</v>
      </c>
      <c r="BM120" s="178" t="s">
        <v>183</v>
      </c>
    </row>
    <row r="121" spans="1:65" s="2" customFormat="1" ht="37.9" customHeight="1">
      <c r="A121" s="32"/>
      <c r="B121" s="33"/>
      <c r="C121" s="166" t="s">
        <v>184</v>
      </c>
      <c r="D121" s="166" t="s">
        <v>105</v>
      </c>
      <c r="E121" s="167" t="s">
        <v>185</v>
      </c>
      <c r="F121" s="168" t="s">
        <v>186</v>
      </c>
      <c r="G121" s="169" t="s">
        <v>170</v>
      </c>
      <c r="H121" s="170">
        <v>5</v>
      </c>
      <c r="I121" s="171"/>
      <c r="J121" s="172">
        <f>ROUND(I121*H121,2)</f>
        <v>0</v>
      </c>
      <c r="K121" s="173"/>
      <c r="L121" s="37"/>
      <c r="M121" s="174" t="s">
        <v>19</v>
      </c>
      <c r="N121" s="175" t="s">
        <v>40</v>
      </c>
      <c r="O121" s="62"/>
      <c r="P121" s="176">
        <f>O121*H121</f>
        <v>0</v>
      </c>
      <c r="Q121" s="176">
        <v>0</v>
      </c>
      <c r="R121" s="176">
        <f>Q121*H121</f>
        <v>0</v>
      </c>
      <c r="S121" s="176">
        <v>0</v>
      </c>
      <c r="T121" s="177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78" t="s">
        <v>109</v>
      </c>
      <c r="AT121" s="178" t="s">
        <v>105</v>
      </c>
      <c r="AU121" s="178" t="s">
        <v>76</v>
      </c>
      <c r="AY121" s="15" t="s">
        <v>103</v>
      </c>
      <c r="BE121" s="179">
        <f>IF(N121="základní",J121,0)</f>
        <v>0</v>
      </c>
      <c r="BF121" s="179">
        <f>IF(N121="snížená",J121,0)</f>
        <v>0</v>
      </c>
      <c r="BG121" s="179">
        <f>IF(N121="zákl. přenesená",J121,0)</f>
        <v>0</v>
      </c>
      <c r="BH121" s="179">
        <f>IF(N121="sníž. přenesená",J121,0)</f>
        <v>0</v>
      </c>
      <c r="BI121" s="179">
        <f>IF(N121="nulová",J121,0)</f>
        <v>0</v>
      </c>
      <c r="BJ121" s="15" t="s">
        <v>74</v>
      </c>
      <c r="BK121" s="179">
        <f>ROUND(I121*H121,2)</f>
        <v>0</v>
      </c>
      <c r="BL121" s="15" t="s">
        <v>109</v>
      </c>
      <c r="BM121" s="178" t="s">
        <v>187</v>
      </c>
    </row>
    <row r="122" spans="1:65" s="2" customFormat="1" ht="11.25">
      <c r="A122" s="32"/>
      <c r="B122" s="33"/>
      <c r="C122" s="34"/>
      <c r="D122" s="180" t="s">
        <v>111</v>
      </c>
      <c r="E122" s="34"/>
      <c r="F122" s="181" t="s">
        <v>188</v>
      </c>
      <c r="G122" s="34"/>
      <c r="H122" s="34"/>
      <c r="I122" s="182"/>
      <c r="J122" s="34"/>
      <c r="K122" s="34"/>
      <c r="L122" s="37"/>
      <c r="M122" s="183"/>
      <c r="N122" s="184"/>
      <c r="O122" s="62"/>
      <c r="P122" s="62"/>
      <c r="Q122" s="62"/>
      <c r="R122" s="62"/>
      <c r="S122" s="62"/>
      <c r="T122" s="63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5" t="s">
        <v>111</v>
      </c>
      <c r="AU122" s="15" t="s">
        <v>76</v>
      </c>
    </row>
    <row r="123" spans="1:65" s="2" customFormat="1" ht="19.5">
      <c r="A123" s="32"/>
      <c r="B123" s="33"/>
      <c r="C123" s="34"/>
      <c r="D123" s="185" t="s">
        <v>113</v>
      </c>
      <c r="E123" s="34"/>
      <c r="F123" s="186" t="s">
        <v>189</v>
      </c>
      <c r="G123" s="34"/>
      <c r="H123" s="34"/>
      <c r="I123" s="182"/>
      <c r="J123" s="34"/>
      <c r="K123" s="34"/>
      <c r="L123" s="37"/>
      <c r="M123" s="183"/>
      <c r="N123" s="184"/>
      <c r="O123" s="62"/>
      <c r="P123" s="62"/>
      <c r="Q123" s="62"/>
      <c r="R123" s="62"/>
      <c r="S123" s="62"/>
      <c r="T123" s="63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5" t="s">
        <v>113</v>
      </c>
      <c r="AU123" s="15" t="s">
        <v>76</v>
      </c>
    </row>
    <row r="124" spans="1:65" s="2" customFormat="1" ht="55.5" customHeight="1">
      <c r="A124" s="32"/>
      <c r="B124" s="33"/>
      <c r="C124" s="166" t="s">
        <v>190</v>
      </c>
      <c r="D124" s="166" t="s">
        <v>105</v>
      </c>
      <c r="E124" s="167" t="s">
        <v>191</v>
      </c>
      <c r="F124" s="168" t="s">
        <v>192</v>
      </c>
      <c r="G124" s="169" t="s">
        <v>170</v>
      </c>
      <c r="H124" s="170">
        <v>15</v>
      </c>
      <c r="I124" s="171"/>
      <c r="J124" s="172">
        <f>ROUND(I124*H124,2)</f>
        <v>0</v>
      </c>
      <c r="K124" s="173"/>
      <c r="L124" s="37"/>
      <c r="M124" s="174" t="s">
        <v>19</v>
      </c>
      <c r="N124" s="175" t="s">
        <v>40</v>
      </c>
      <c r="O124" s="62"/>
      <c r="P124" s="176">
        <f>O124*H124</f>
        <v>0</v>
      </c>
      <c r="Q124" s="176">
        <v>2.7999999999999998E-4</v>
      </c>
      <c r="R124" s="176">
        <f>Q124*H124</f>
        <v>4.1999999999999997E-3</v>
      </c>
      <c r="S124" s="176">
        <v>0</v>
      </c>
      <c r="T124" s="177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78" t="s">
        <v>109</v>
      </c>
      <c r="AT124" s="178" t="s">
        <v>105</v>
      </c>
      <c r="AU124" s="178" t="s">
        <v>76</v>
      </c>
      <c r="AY124" s="15" t="s">
        <v>103</v>
      </c>
      <c r="BE124" s="179">
        <f>IF(N124="základní",J124,0)</f>
        <v>0</v>
      </c>
      <c r="BF124" s="179">
        <f>IF(N124="snížená",J124,0)</f>
        <v>0</v>
      </c>
      <c r="BG124" s="179">
        <f>IF(N124="zákl. přenesená",J124,0)</f>
        <v>0</v>
      </c>
      <c r="BH124" s="179">
        <f>IF(N124="sníž. přenesená",J124,0)</f>
        <v>0</v>
      </c>
      <c r="BI124" s="179">
        <f>IF(N124="nulová",J124,0)</f>
        <v>0</v>
      </c>
      <c r="BJ124" s="15" t="s">
        <v>74</v>
      </c>
      <c r="BK124" s="179">
        <f>ROUND(I124*H124,2)</f>
        <v>0</v>
      </c>
      <c r="BL124" s="15" t="s">
        <v>109</v>
      </c>
      <c r="BM124" s="178" t="s">
        <v>193</v>
      </c>
    </row>
    <row r="125" spans="1:65" s="2" customFormat="1" ht="11.25">
      <c r="A125" s="32"/>
      <c r="B125" s="33"/>
      <c r="C125" s="34"/>
      <c r="D125" s="180" t="s">
        <v>111</v>
      </c>
      <c r="E125" s="34"/>
      <c r="F125" s="181" t="s">
        <v>194</v>
      </c>
      <c r="G125" s="34"/>
      <c r="H125" s="34"/>
      <c r="I125" s="182"/>
      <c r="J125" s="34"/>
      <c r="K125" s="34"/>
      <c r="L125" s="37"/>
      <c r="M125" s="183"/>
      <c r="N125" s="184"/>
      <c r="O125" s="62"/>
      <c r="P125" s="62"/>
      <c r="Q125" s="62"/>
      <c r="R125" s="62"/>
      <c r="S125" s="62"/>
      <c r="T125" s="63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5" t="s">
        <v>111</v>
      </c>
      <c r="AU125" s="15" t="s">
        <v>76</v>
      </c>
    </row>
    <row r="126" spans="1:65" s="2" customFormat="1" ht="19.5">
      <c r="A126" s="32"/>
      <c r="B126" s="33"/>
      <c r="C126" s="34"/>
      <c r="D126" s="185" t="s">
        <v>113</v>
      </c>
      <c r="E126" s="34"/>
      <c r="F126" s="186" t="s">
        <v>195</v>
      </c>
      <c r="G126" s="34"/>
      <c r="H126" s="34"/>
      <c r="I126" s="182"/>
      <c r="J126" s="34"/>
      <c r="K126" s="34"/>
      <c r="L126" s="37"/>
      <c r="M126" s="183"/>
      <c r="N126" s="184"/>
      <c r="O126" s="62"/>
      <c r="P126" s="62"/>
      <c r="Q126" s="62"/>
      <c r="R126" s="62"/>
      <c r="S126" s="62"/>
      <c r="T126" s="63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113</v>
      </c>
      <c r="AU126" s="15" t="s">
        <v>76</v>
      </c>
    </row>
    <row r="127" spans="1:65" s="13" customFormat="1" ht="11.25">
      <c r="B127" s="187"/>
      <c r="C127" s="188"/>
      <c r="D127" s="185" t="s">
        <v>115</v>
      </c>
      <c r="E127" s="189" t="s">
        <v>19</v>
      </c>
      <c r="F127" s="190" t="s">
        <v>196</v>
      </c>
      <c r="G127" s="188"/>
      <c r="H127" s="191">
        <v>15</v>
      </c>
      <c r="I127" s="192"/>
      <c r="J127" s="188"/>
      <c r="K127" s="188"/>
      <c r="L127" s="193"/>
      <c r="M127" s="194"/>
      <c r="N127" s="195"/>
      <c r="O127" s="195"/>
      <c r="P127" s="195"/>
      <c r="Q127" s="195"/>
      <c r="R127" s="195"/>
      <c r="S127" s="195"/>
      <c r="T127" s="196"/>
      <c r="AT127" s="197" t="s">
        <v>115</v>
      </c>
      <c r="AU127" s="197" t="s">
        <v>76</v>
      </c>
      <c r="AV127" s="13" t="s">
        <v>76</v>
      </c>
      <c r="AW127" s="13" t="s">
        <v>31</v>
      </c>
      <c r="AX127" s="13" t="s">
        <v>74</v>
      </c>
      <c r="AY127" s="197" t="s">
        <v>103</v>
      </c>
    </row>
    <row r="128" spans="1:65" s="12" customFormat="1" ht="22.9" customHeight="1">
      <c r="B128" s="150"/>
      <c r="C128" s="151"/>
      <c r="D128" s="152" t="s">
        <v>68</v>
      </c>
      <c r="E128" s="164" t="s">
        <v>197</v>
      </c>
      <c r="F128" s="164" t="s">
        <v>198</v>
      </c>
      <c r="G128" s="151"/>
      <c r="H128" s="151"/>
      <c r="I128" s="154"/>
      <c r="J128" s="165">
        <f>BK128</f>
        <v>0</v>
      </c>
      <c r="K128" s="151"/>
      <c r="L128" s="156"/>
      <c r="M128" s="157"/>
      <c r="N128" s="158"/>
      <c r="O128" s="158"/>
      <c r="P128" s="159">
        <f>SUM(P129:P130)</f>
        <v>0</v>
      </c>
      <c r="Q128" s="158"/>
      <c r="R128" s="159">
        <f>SUM(R129:R130)</f>
        <v>0</v>
      </c>
      <c r="S128" s="158"/>
      <c r="T128" s="160">
        <f>SUM(T129:T130)</f>
        <v>0</v>
      </c>
      <c r="AR128" s="161" t="s">
        <v>74</v>
      </c>
      <c r="AT128" s="162" t="s">
        <v>68</v>
      </c>
      <c r="AU128" s="162" t="s">
        <v>74</v>
      </c>
      <c r="AY128" s="161" t="s">
        <v>103</v>
      </c>
      <c r="BK128" s="163">
        <f>SUM(BK129:BK130)</f>
        <v>0</v>
      </c>
    </row>
    <row r="129" spans="1:65" s="2" customFormat="1" ht="37.9" customHeight="1">
      <c r="A129" s="32"/>
      <c r="B129" s="33"/>
      <c r="C129" s="166" t="s">
        <v>8</v>
      </c>
      <c r="D129" s="166" t="s">
        <v>105</v>
      </c>
      <c r="E129" s="167" t="s">
        <v>199</v>
      </c>
      <c r="F129" s="168" t="s">
        <v>200</v>
      </c>
      <c r="G129" s="169" t="s">
        <v>201</v>
      </c>
      <c r="H129" s="170">
        <v>1.1000000000000001</v>
      </c>
      <c r="I129" s="171"/>
      <c r="J129" s="172">
        <f>ROUND(I129*H129,2)</f>
        <v>0</v>
      </c>
      <c r="K129" s="173"/>
      <c r="L129" s="37"/>
      <c r="M129" s="174" t="s">
        <v>19</v>
      </c>
      <c r="N129" s="175" t="s">
        <v>40</v>
      </c>
      <c r="O129" s="62"/>
      <c r="P129" s="176">
        <f>O129*H129</f>
        <v>0</v>
      </c>
      <c r="Q129" s="176">
        <v>0</v>
      </c>
      <c r="R129" s="176">
        <f>Q129*H129</f>
        <v>0</v>
      </c>
      <c r="S129" s="176">
        <v>0</v>
      </c>
      <c r="T129" s="177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78" t="s">
        <v>109</v>
      </c>
      <c r="AT129" s="178" t="s">
        <v>105</v>
      </c>
      <c r="AU129" s="178" t="s">
        <v>76</v>
      </c>
      <c r="AY129" s="15" t="s">
        <v>103</v>
      </c>
      <c r="BE129" s="179">
        <f>IF(N129="základní",J129,0)</f>
        <v>0</v>
      </c>
      <c r="BF129" s="179">
        <f>IF(N129="snížená",J129,0)</f>
        <v>0</v>
      </c>
      <c r="BG129" s="179">
        <f>IF(N129="zákl. přenesená",J129,0)</f>
        <v>0</v>
      </c>
      <c r="BH129" s="179">
        <f>IF(N129="sníž. přenesená",J129,0)</f>
        <v>0</v>
      </c>
      <c r="BI129" s="179">
        <f>IF(N129="nulová",J129,0)</f>
        <v>0</v>
      </c>
      <c r="BJ129" s="15" t="s">
        <v>74</v>
      </c>
      <c r="BK129" s="179">
        <f>ROUND(I129*H129,2)</f>
        <v>0</v>
      </c>
      <c r="BL129" s="15" t="s">
        <v>109</v>
      </c>
      <c r="BM129" s="178" t="s">
        <v>202</v>
      </c>
    </row>
    <row r="130" spans="1:65" s="2" customFormat="1" ht="11.25">
      <c r="A130" s="32"/>
      <c r="B130" s="33"/>
      <c r="C130" s="34"/>
      <c r="D130" s="180" t="s">
        <v>111</v>
      </c>
      <c r="E130" s="34"/>
      <c r="F130" s="181" t="s">
        <v>203</v>
      </c>
      <c r="G130" s="34"/>
      <c r="H130" s="34"/>
      <c r="I130" s="182"/>
      <c r="J130" s="34"/>
      <c r="K130" s="34"/>
      <c r="L130" s="37"/>
      <c r="M130" s="183"/>
      <c r="N130" s="184"/>
      <c r="O130" s="62"/>
      <c r="P130" s="62"/>
      <c r="Q130" s="62"/>
      <c r="R130" s="62"/>
      <c r="S130" s="62"/>
      <c r="T130" s="63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5" t="s">
        <v>111</v>
      </c>
      <c r="AU130" s="15" t="s">
        <v>76</v>
      </c>
    </row>
    <row r="131" spans="1:65" s="12" customFormat="1" ht="22.9" customHeight="1">
      <c r="B131" s="150"/>
      <c r="C131" s="151"/>
      <c r="D131" s="152" t="s">
        <v>68</v>
      </c>
      <c r="E131" s="164" t="s">
        <v>204</v>
      </c>
      <c r="F131" s="164" t="s">
        <v>205</v>
      </c>
      <c r="G131" s="151"/>
      <c r="H131" s="151"/>
      <c r="I131" s="154"/>
      <c r="J131" s="165">
        <f>BK131</f>
        <v>0</v>
      </c>
      <c r="K131" s="151"/>
      <c r="L131" s="156"/>
      <c r="M131" s="157"/>
      <c r="N131" s="158"/>
      <c r="O131" s="158"/>
      <c r="P131" s="159">
        <f>SUM(P132:P133)</f>
        <v>0</v>
      </c>
      <c r="Q131" s="158"/>
      <c r="R131" s="159">
        <f>SUM(R132:R133)</f>
        <v>0</v>
      </c>
      <c r="S131" s="158"/>
      <c r="T131" s="160">
        <f>SUM(T132:T133)</f>
        <v>0</v>
      </c>
      <c r="AR131" s="161" t="s">
        <v>74</v>
      </c>
      <c r="AT131" s="162" t="s">
        <v>68</v>
      </c>
      <c r="AU131" s="162" t="s">
        <v>74</v>
      </c>
      <c r="AY131" s="161" t="s">
        <v>103</v>
      </c>
      <c r="BK131" s="163">
        <f>SUM(BK132:BK133)</f>
        <v>0</v>
      </c>
    </row>
    <row r="132" spans="1:65" s="2" customFormat="1" ht="44.25" customHeight="1">
      <c r="A132" s="32"/>
      <c r="B132" s="33"/>
      <c r="C132" s="166" t="s">
        <v>206</v>
      </c>
      <c r="D132" s="166" t="s">
        <v>105</v>
      </c>
      <c r="E132" s="167" t="s">
        <v>207</v>
      </c>
      <c r="F132" s="168" t="s">
        <v>208</v>
      </c>
      <c r="G132" s="169" t="s">
        <v>201</v>
      </c>
      <c r="H132" s="170">
        <v>35.31</v>
      </c>
      <c r="I132" s="171"/>
      <c r="J132" s="172">
        <f>ROUND(I132*H132,2)</f>
        <v>0</v>
      </c>
      <c r="K132" s="173"/>
      <c r="L132" s="37"/>
      <c r="M132" s="174" t="s">
        <v>19</v>
      </c>
      <c r="N132" s="175" t="s">
        <v>40</v>
      </c>
      <c r="O132" s="62"/>
      <c r="P132" s="176">
        <f>O132*H132</f>
        <v>0</v>
      </c>
      <c r="Q132" s="176">
        <v>0</v>
      </c>
      <c r="R132" s="176">
        <f>Q132*H132</f>
        <v>0</v>
      </c>
      <c r="S132" s="176">
        <v>0</v>
      </c>
      <c r="T132" s="177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78" t="s">
        <v>109</v>
      </c>
      <c r="AT132" s="178" t="s">
        <v>105</v>
      </c>
      <c r="AU132" s="178" t="s">
        <v>76</v>
      </c>
      <c r="AY132" s="15" t="s">
        <v>103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5" t="s">
        <v>74</v>
      </c>
      <c r="BK132" s="179">
        <f>ROUND(I132*H132,2)</f>
        <v>0</v>
      </c>
      <c r="BL132" s="15" t="s">
        <v>109</v>
      </c>
      <c r="BM132" s="178" t="s">
        <v>209</v>
      </c>
    </row>
    <row r="133" spans="1:65" s="2" customFormat="1" ht="11.25">
      <c r="A133" s="32"/>
      <c r="B133" s="33"/>
      <c r="C133" s="34"/>
      <c r="D133" s="180" t="s">
        <v>111</v>
      </c>
      <c r="E133" s="34"/>
      <c r="F133" s="181" t="s">
        <v>210</v>
      </c>
      <c r="G133" s="34"/>
      <c r="H133" s="34"/>
      <c r="I133" s="182"/>
      <c r="J133" s="34"/>
      <c r="K133" s="34"/>
      <c r="L133" s="37"/>
      <c r="M133" s="209"/>
      <c r="N133" s="210"/>
      <c r="O133" s="211"/>
      <c r="P133" s="211"/>
      <c r="Q133" s="211"/>
      <c r="R133" s="211"/>
      <c r="S133" s="211"/>
      <c r="T133" s="21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5" t="s">
        <v>111</v>
      </c>
      <c r="AU133" s="15" t="s">
        <v>76</v>
      </c>
    </row>
    <row r="134" spans="1:65" s="2" customFormat="1" ht="6.95" customHeight="1">
      <c r="A134" s="32"/>
      <c r="B134" s="45"/>
      <c r="C134" s="46"/>
      <c r="D134" s="46"/>
      <c r="E134" s="46"/>
      <c r="F134" s="46"/>
      <c r="G134" s="46"/>
      <c r="H134" s="46"/>
      <c r="I134" s="46"/>
      <c r="J134" s="46"/>
      <c r="K134" s="46"/>
      <c r="L134" s="37"/>
      <c r="M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</sheetData>
  <sheetProtection algorithmName="SHA-512" hashValue="QA0VpNjjLc+wWe67iGiQ4+qtBegeQt8YehPVh0f3fcC/fuEv+5mJeJNvf0LO/zF6QHHRKXLi0GcGmWEPYfe4TQ==" saltValue="oeCyPTwQn5hyRgqo0d8y+w==" spinCount="100000" sheet="1" objects="1" scenarios="1" formatColumns="0" formatRows="0" autoFilter="0"/>
  <autoFilter ref="C78:K133" xr:uid="{00000000-0009-0000-0000-000001000000}"/>
  <mergeCells count="6">
    <mergeCell ref="L2:V2"/>
    <mergeCell ref="E7:H7"/>
    <mergeCell ref="E16:H16"/>
    <mergeCell ref="E25:H25"/>
    <mergeCell ref="E46:H46"/>
    <mergeCell ref="E71:H71"/>
  </mergeCells>
  <hyperlinks>
    <hyperlink ref="F83" r:id="rId1" xr:uid="{00000000-0004-0000-0100-000000000000}"/>
    <hyperlink ref="F87" r:id="rId2" xr:uid="{00000000-0004-0000-0100-000001000000}"/>
    <hyperlink ref="F91" r:id="rId3" xr:uid="{00000000-0004-0000-0100-000002000000}"/>
    <hyperlink ref="F94" r:id="rId4" xr:uid="{00000000-0004-0000-0100-000003000000}"/>
    <hyperlink ref="F98" r:id="rId5" xr:uid="{00000000-0004-0000-0100-000004000000}"/>
    <hyperlink ref="F101" r:id="rId6" xr:uid="{00000000-0004-0000-0100-000005000000}"/>
    <hyperlink ref="F105" r:id="rId7" xr:uid="{00000000-0004-0000-0100-000006000000}"/>
    <hyperlink ref="F108" r:id="rId8" xr:uid="{00000000-0004-0000-0100-000007000000}"/>
    <hyperlink ref="F111" r:id="rId9" xr:uid="{00000000-0004-0000-0100-000008000000}"/>
    <hyperlink ref="F116" r:id="rId10" xr:uid="{00000000-0004-0000-0100-000009000000}"/>
    <hyperlink ref="F119" r:id="rId11" xr:uid="{00000000-0004-0000-0100-00000A000000}"/>
    <hyperlink ref="F122" r:id="rId12" xr:uid="{00000000-0004-0000-0100-00000B000000}"/>
    <hyperlink ref="F125" r:id="rId13" xr:uid="{00000000-0004-0000-0100-00000C000000}"/>
    <hyperlink ref="F130" r:id="rId14" xr:uid="{00000000-0004-0000-0100-00000D000000}"/>
    <hyperlink ref="F133" r:id="rId15" xr:uid="{00000000-0004-0000-0100-00000E000000}"/>
  </hyperlinks>
  <pageMargins left="0.39374999999999999" right="0.39374999999999999" top="0.39374999999999999" bottom="0.39374999999999999" header="0" footer="0"/>
  <pageSetup paperSize="9" scale="88" fitToHeight="100" orientation="portrait" blackAndWhite="1" r:id="rId16"/>
  <headerFooter>
    <oddFooter>&amp;CStrana &amp;P z &amp;N</oddFooter>
  </headerFooter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012022 - Zpevnění místní ...</vt:lpstr>
      <vt:lpstr>'012022 - Zpevnění místní ...'!Názvy_tisku</vt:lpstr>
      <vt:lpstr>'Rekapitulace stavby'!Názvy_tisku</vt:lpstr>
      <vt:lpstr>'012022 - Zpevnění místní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Jaruněk</dc:creator>
  <cp:lastModifiedBy>Josef Jaruněk</cp:lastModifiedBy>
  <cp:lastPrinted>2022-06-08T07:53:52Z</cp:lastPrinted>
  <dcterms:created xsi:type="dcterms:W3CDTF">2022-06-06T10:24:19Z</dcterms:created>
  <dcterms:modified xsi:type="dcterms:W3CDTF">2022-06-08T07:54:18Z</dcterms:modified>
</cp:coreProperties>
</file>