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E:\A-práce-leden 2023\A-PRÁCE\2017\škola dub+učebna\e-mail-pro nás\20-02-2024-oprava rozpočet\opravený rozpočet\"/>
    </mc:Choice>
  </mc:AlternateContent>
  <xr:revisionPtr revIDLastSave="0" documentId="13_ncr:1_{2CA4677A-74F8-4527-9CFC-7E1461793999}" xr6:coauthVersionLast="47" xr6:coauthVersionMax="47" xr10:uidLastSave="{00000000-0000-0000-0000-000000000000}"/>
  <bookViews>
    <workbookView xWindow="14310" yWindow="210" windowWidth="33195" windowHeight="21015" tabRatio="809" firstSheet="1" activeTab="8" xr2:uid="{00000000-000D-0000-FFFF-FFFF00000000}"/>
  </bookViews>
  <sheets>
    <sheet name="Rekapitulace stavby" sheetId="1" r:id="rId1"/>
    <sheet name="D.1.1 - Architektonicko-s..." sheetId="2" r:id="rId2"/>
    <sheet name="D.1.4a - Vzduchotechnika" sheetId="3" r:id="rId3"/>
    <sheet name="D.1.4b - Zařízení zdravot..." sheetId="4" r:id="rId4"/>
    <sheet name="D.1.4c - Zařízení pro vyt..." sheetId="5" r:id="rId5"/>
    <sheet name="01 - Zařízení silnoprodé ..." sheetId="6" r:id="rId6"/>
    <sheet name="02 - Uzemnění a ochrana p..." sheetId="7" r:id="rId7"/>
    <sheet name="03 - Dodatek č.1 ze dne 3..." sheetId="8" r:id="rId8"/>
    <sheet name="VRN - Vedlejší rozpočtové..." sheetId="9" r:id="rId9"/>
    <sheet name="Pokyny pro vyplnění" sheetId="10" r:id="rId10"/>
  </sheets>
  <definedNames>
    <definedName name="_xlnm._FilterDatabase" localSheetId="5" hidden="1">'01 - Zařízení silnoprodé ...'!$C$101:$K$384</definedName>
    <definedName name="_xlnm._FilterDatabase" localSheetId="6" hidden="1">'02 - Uzemnění a ochrana p...'!$C$100:$K$212</definedName>
    <definedName name="_xlnm._FilterDatabase" localSheetId="7" hidden="1">'03 - Dodatek č.1 ze dne 3...'!$C$87:$K$97</definedName>
    <definedName name="_xlnm._FilterDatabase" localSheetId="1" hidden="1">'D.1.1 - Architektonicko-s...'!$C$103:$K$1827</definedName>
    <definedName name="_xlnm._FilterDatabase" localSheetId="2" hidden="1">'D.1.4a - Vzduchotechnika'!$C$83:$K$192</definedName>
    <definedName name="_xlnm._FilterDatabase" localSheetId="3" hidden="1">'D.1.4b - Zařízení zdravot...'!$C$83:$K$152</definedName>
    <definedName name="_xlnm._FilterDatabase" localSheetId="4" hidden="1">'D.1.4c - Zařízení pro vyt...'!$C$82:$K$241</definedName>
    <definedName name="_xlnm._FilterDatabase" localSheetId="8" hidden="1">'VRN - Vedlejší rozpočtové...'!$C$82:$K$98</definedName>
    <definedName name="_xlnm.Print_Titles" localSheetId="5">'01 - Zařízení silnoprodé ...'!$101:$101</definedName>
    <definedName name="_xlnm.Print_Titles" localSheetId="6">'02 - Uzemnění a ochrana p...'!$100:$100</definedName>
    <definedName name="_xlnm.Print_Titles" localSheetId="7">'03 - Dodatek č.1 ze dne 3...'!$87:$87</definedName>
    <definedName name="_xlnm.Print_Titles" localSheetId="1">'D.1.1 - Architektonicko-s...'!$103:$103</definedName>
    <definedName name="_xlnm.Print_Titles" localSheetId="2">'D.1.4a - Vzduchotechnika'!$83:$83</definedName>
    <definedName name="_xlnm.Print_Titles" localSheetId="3">'D.1.4b - Zařízení zdravot...'!$83:$83</definedName>
    <definedName name="_xlnm.Print_Titles" localSheetId="4">'D.1.4c - Zařízení pro vyt...'!$82:$82</definedName>
    <definedName name="_xlnm.Print_Titles" localSheetId="0">'Rekapitulace stavby'!$52:$52</definedName>
    <definedName name="_xlnm.Print_Titles" localSheetId="8">'VRN - Vedlejší rozpočtové...'!$82:$82</definedName>
    <definedName name="_xlnm.Print_Area" localSheetId="5">'01 - Zařízení silnoprodé ...'!$C$4:$J$41,'01 - Zařízení silnoprodé ...'!$C$47:$J$81,'01 - Zařízení silnoprodé ...'!$C$87:$K$384</definedName>
    <definedName name="_xlnm.Print_Area" localSheetId="6">'02 - Uzemnění a ochrana p...'!$C$4:$J$41,'02 - Uzemnění a ochrana p...'!$C$47:$J$80,'02 - Uzemnění a ochrana p...'!$C$86:$K$212</definedName>
    <definedName name="_xlnm.Print_Area" localSheetId="7">'03 - Dodatek č.1 ze dne 3...'!$C$4:$J$41,'03 - Dodatek č.1 ze dne 3...'!$C$47:$J$67,'03 - Dodatek č.1 ze dne 3...'!$C$73:$K$97</definedName>
    <definedName name="_xlnm.Print_Area" localSheetId="1">'D.1.1 - Architektonicko-s...'!$C$4:$J$39,'D.1.1 - Architektonicko-s...'!$C$45:$J$85,'D.1.1 - Architektonicko-s...'!$C$91:$K$1827</definedName>
    <definedName name="_xlnm.Print_Area" localSheetId="2">'D.1.4a - Vzduchotechnika'!$C$4:$J$39,'D.1.4a - Vzduchotechnika'!$C$45:$J$65,'D.1.4a - Vzduchotechnika'!$C$71:$K$192</definedName>
    <definedName name="_xlnm.Print_Area" localSheetId="3">'D.1.4b - Zařízení zdravot...'!$C$4:$J$39,'D.1.4b - Zařízení zdravot...'!$C$45:$J$65,'D.1.4b - Zařízení zdravot...'!$C$71:$K$152</definedName>
    <definedName name="_xlnm.Print_Area" localSheetId="4">'D.1.4c - Zařízení pro vyt...'!$C$4:$J$39,'D.1.4c - Zařízení pro vyt...'!$C$45:$J$64,'D.1.4c - Zařízení pro vyt...'!$C$70:$K$241</definedName>
    <definedName name="_xlnm.Print_Area" localSheetId="9">'Pokyny pro vyplnění'!$B$2:$K$71,'Pokyny pro vyplnění'!$B$74:$K$118,'Pokyny pro vyplnění'!$B$121:$K$161,'Pokyny pro vyplnění'!$B$164:$K$218</definedName>
    <definedName name="_xlnm.Print_Area" localSheetId="0">'Rekapitulace stavby'!$D$4:$AO$36,'Rekapitulace stavby'!$C$42:$AQ$64</definedName>
    <definedName name="_xlnm.Print_Area" localSheetId="8">'VRN - Vedlejší rozpočtové...'!$C$4:$J$39,'VRN - Vedlejší rozpočtové...'!$C$45:$J$64,'VRN - Vedlejší rozpočtové...'!$C$70:$K$98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9" l="1"/>
  <c r="J36" i="9"/>
  <c r="AY63" i="1" s="1"/>
  <c r="J35" i="9"/>
  <c r="AX63" i="1" s="1"/>
  <c r="BI98" i="9"/>
  <c r="BH98" i="9"/>
  <c r="BG98" i="9"/>
  <c r="BF98" i="9"/>
  <c r="T98" i="9"/>
  <c r="R98" i="9"/>
  <c r="P98" i="9"/>
  <c r="BI97" i="9"/>
  <c r="BH97" i="9"/>
  <c r="BG97" i="9"/>
  <c r="BF97" i="9"/>
  <c r="T97" i="9"/>
  <c r="R97" i="9"/>
  <c r="P97" i="9"/>
  <c r="BI94" i="9"/>
  <c r="BH94" i="9"/>
  <c r="BG94" i="9"/>
  <c r="BF94" i="9"/>
  <c r="T94" i="9"/>
  <c r="R94" i="9"/>
  <c r="P94" i="9"/>
  <c r="BI92" i="9"/>
  <c r="BH92" i="9"/>
  <c r="BG92" i="9"/>
  <c r="BF92" i="9"/>
  <c r="T92" i="9"/>
  <c r="R92" i="9"/>
  <c r="P92" i="9"/>
  <c r="BI89" i="9"/>
  <c r="BH89" i="9"/>
  <c r="BG89" i="9"/>
  <c r="BF89" i="9"/>
  <c r="T89" i="9"/>
  <c r="T88" i="9" s="1"/>
  <c r="R89" i="9"/>
  <c r="R88" i="9" s="1"/>
  <c r="P89" i="9"/>
  <c r="P88" i="9" s="1"/>
  <c r="BI86" i="9"/>
  <c r="BH86" i="9"/>
  <c r="BG86" i="9"/>
  <c r="BF86" i="9"/>
  <c r="T86" i="9"/>
  <c r="R86" i="9"/>
  <c r="P86" i="9"/>
  <c r="J80" i="9"/>
  <c r="F80" i="9"/>
  <c r="J79" i="9"/>
  <c r="F79" i="9"/>
  <c r="F77" i="9"/>
  <c r="E75" i="9"/>
  <c r="J55" i="9"/>
  <c r="F55" i="9"/>
  <c r="J54" i="9"/>
  <c r="F54" i="9"/>
  <c r="F52" i="9"/>
  <c r="E50" i="9"/>
  <c r="J12" i="9"/>
  <c r="J77" i="9" s="1"/>
  <c r="E7" i="9"/>
  <c r="E73" i="9" s="1"/>
  <c r="J39" i="8"/>
  <c r="J38" i="8"/>
  <c r="AY62" i="1"/>
  <c r="J37" i="8"/>
  <c r="AX62" i="1"/>
  <c r="BI96" i="8"/>
  <c r="BH96" i="8"/>
  <c r="BG96" i="8"/>
  <c r="BF96" i="8"/>
  <c r="T96" i="8"/>
  <c r="T95" i="8"/>
  <c r="R96" i="8"/>
  <c r="R95" i="8"/>
  <c r="P96" i="8"/>
  <c r="P95" i="8"/>
  <c r="BI94" i="8"/>
  <c r="BH94" i="8"/>
  <c r="BG94" i="8"/>
  <c r="BF94" i="8"/>
  <c r="T94" i="8"/>
  <c r="R94" i="8"/>
  <c r="P94" i="8"/>
  <c r="BI92" i="8"/>
  <c r="BH92" i="8"/>
  <c r="BG92" i="8"/>
  <c r="BF92" i="8"/>
  <c r="T92" i="8"/>
  <c r="R92" i="8"/>
  <c r="P92" i="8"/>
  <c r="BI91" i="8"/>
  <c r="BH91" i="8"/>
  <c r="BG91" i="8"/>
  <c r="BF91" i="8"/>
  <c r="T91" i="8"/>
  <c r="R91" i="8"/>
  <c r="R90" i="8" s="1"/>
  <c r="R89" i="8" s="1"/>
  <c r="R88" i="8" s="1"/>
  <c r="P91" i="8"/>
  <c r="J85" i="8"/>
  <c r="F85" i="8"/>
  <c r="J84" i="8"/>
  <c r="F84" i="8"/>
  <c r="F82" i="8"/>
  <c r="E80" i="8"/>
  <c r="J59" i="8"/>
  <c r="F59" i="8"/>
  <c r="J58" i="8"/>
  <c r="F58" i="8"/>
  <c r="F56" i="8"/>
  <c r="E54" i="8"/>
  <c r="J14" i="8"/>
  <c r="J82" i="8"/>
  <c r="E7" i="8"/>
  <c r="E50" i="8"/>
  <c r="J208" i="7"/>
  <c r="J77" i="7" s="1"/>
  <c r="J39" i="7"/>
  <c r="J38" i="7"/>
  <c r="AY61" i="1" s="1"/>
  <c r="J37" i="7"/>
  <c r="AX61" i="1"/>
  <c r="BI207" i="7"/>
  <c r="BH207" i="7"/>
  <c r="BG207" i="7"/>
  <c r="BF207" i="7"/>
  <c r="T207" i="7"/>
  <c r="T206" i="7" s="1"/>
  <c r="R207" i="7"/>
  <c r="R206" i="7" s="1"/>
  <c r="P207" i="7"/>
  <c r="P206" i="7" s="1"/>
  <c r="BI204" i="7"/>
  <c r="BH204" i="7"/>
  <c r="BG204" i="7"/>
  <c r="BF204" i="7"/>
  <c r="T204" i="7"/>
  <c r="T203" i="7" s="1"/>
  <c r="R204" i="7"/>
  <c r="R203" i="7" s="1"/>
  <c r="P204" i="7"/>
  <c r="P203" i="7"/>
  <c r="BI201" i="7"/>
  <c r="BH201" i="7"/>
  <c r="BG201" i="7"/>
  <c r="BF201" i="7"/>
  <c r="T201" i="7"/>
  <c r="T200" i="7" s="1"/>
  <c r="R201" i="7"/>
  <c r="R200" i="7"/>
  <c r="P201" i="7"/>
  <c r="P200" i="7" s="1"/>
  <c r="BI198" i="7"/>
  <c r="BH198" i="7"/>
  <c r="BG198" i="7"/>
  <c r="BF198" i="7"/>
  <c r="T198" i="7"/>
  <c r="R198" i="7"/>
  <c r="P198" i="7"/>
  <c r="BI196" i="7"/>
  <c r="BH196" i="7"/>
  <c r="BG196" i="7"/>
  <c r="BF196" i="7"/>
  <c r="T196" i="7"/>
  <c r="R196" i="7"/>
  <c r="P196" i="7"/>
  <c r="BI194" i="7"/>
  <c r="BH194" i="7"/>
  <c r="BG194" i="7"/>
  <c r="BF194" i="7"/>
  <c r="T194" i="7"/>
  <c r="R194" i="7"/>
  <c r="P194" i="7"/>
  <c r="BI192" i="7"/>
  <c r="BH192" i="7"/>
  <c r="BG192" i="7"/>
  <c r="BF192" i="7"/>
  <c r="T192" i="7"/>
  <c r="R192" i="7"/>
  <c r="P192" i="7"/>
  <c r="BI187" i="7"/>
  <c r="BH187" i="7"/>
  <c r="BG187" i="7"/>
  <c r="BF187" i="7"/>
  <c r="T187" i="7"/>
  <c r="R187" i="7"/>
  <c r="P187" i="7"/>
  <c r="BI186" i="7"/>
  <c r="BH186" i="7"/>
  <c r="BG186" i="7"/>
  <c r="BF186" i="7"/>
  <c r="T186" i="7"/>
  <c r="R186" i="7"/>
  <c r="P186" i="7"/>
  <c r="BI185" i="7"/>
  <c r="BH185" i="7"/>
  <c r="BG185" i="7"/>
  <c r="BF185" i="7"/>
  <c r="T185" i="7"/>
  <c r="R185" i="7"/>
  <c r="P185" i="7"/>
  <c r="BI184" i="7"/>
  <c r="BH184" i="7"/>
  <c r="BG184" i="7"/>
  <c r="BF184" i="7"/>
  <c r="T184" i="7"/>
  <c r="R184" i="7"/>
  <c r="P184" i="7"/>
  <c r="BI183" i="7"/>
  <c r="BH183" i="7"/>
  <c r="BG183" i="7"/>
  <c r="BF183" i="7"/>
  <c r="T183" i="7"/>
  <c r="R183" i="7"/>
  <c r="P183" i="7"/>
  <c r="BI182" i="7"/>
  <c r="BH182" i="7"/>
  <c r="BG182" i="7"/>
  <c r="BF182" i="7"/>
  <c r="T182" i="7"/>
  <c r="R182" i="7"/>
  <c r="P182" i="7"/>
  <c r="BI181" i="7"/>
  <c r="BH181" i="7"/>
  <c r="BG181" i="7"/>
  <c r="BF181" i="7"/>
  <c r="T181" i="7"/>
  <c r="R181" i="7"/>
  <c r="P181" i="7"/>
  <c r="BI179" i="7"/>
  <c r="BH179" i="7"/>
  <c r="BG179" i="7"/>
  <c r="BF179" i="7"/>
  <c r="T179" i="7"/>
  <c r="R179" i="7"/>
  <c r="P179" i="7"/>
  <c r="BI178" i="7"/>
  <c r="BH178" i="7"/>
  <c r="BG178" i="7"/>
  <c r="BF178" i="7"/>
  <c r="T178" i="7"/>
  <c r="R178" i="7"/>
  <c r="P178" i="7"/>
  <c r="BI177" i="7"/>
  <c r="BH177" i="7"/>
  <c r="BG177" i="7"/>
  <c r="BF177" i="7"/>
  <c r="T177" i="7"/>
  <c r="R177" i="7"/>
  <c r="P177" i="7"/>
  <c r="BI175" i="7"/>
  <c r="BH175" i="7"/>
  <c r="BG175" i="7"/>
  <c r="BF175" i="7"/>
  <c r="T175" i="7"/>
  <c r="R175" i="7"/>
  <c r="P175" i="7"/>
  <c r="BI173" i="7"/>
  <c r="BH173" i="7"/>
  <c r="BG173" i="7"/>
  <c r="BF173" i="7"/>
  <c r="T173" i="7"/>
  <c r="R173" i="7"/>
  <c r="P173" i="7"/>
  <c r="BI171" i="7"/>
  <c r="BH171" i="7"/>
  <c r="BG171" i="7"/>
  <c r="BF171" i="7"/>
  <c r="T171" i="7"/>
  <c r="R171" i="7"/>
  <c r="P171" i="7"/>
  <c r="BI168" i="7"/>
  <c r="BH168" i="7"/>
  <c r="BG168" i="7"/>
  <c r="BF168" i="7"/>
  <c r="T168" i="7"/>
  <c r="R168" i="7"/>
  <c r="P168" i="7"/>
  <c r="BI166" i="7"/>
  <c r="BH166" i="7"/>
  <c r="BG166" i="7"/>
  <c r="BF166" i="7"/>
  <c r="T166" i="7"/>
  <c r="R166" i="7"/>
  <c r="P166" i="7"/>
  <c r="BI163" i="7"/>
  <c r="BH163" i="7"/>
  <c r="BG163" i="7"/>
  <c r="BF163" i="7"/>
  <c r="T163" i="7"/>
  <c r="R163" i="7"/>
  <c r="P163" i="7"/>
  <c r="BI161" i="7"/>
  <c r="BH161" i="7"/>
  <c r="BG161" i="7"/>
  <c r="BF161" i="7"/>
  <c r="T161" i="7"/>
  <c r="R161" i="7"/>
  <c r="P161" i="7"/>
  <c r="BI159" i="7"/>
  <c r="BH159" i="7"/>
  <c r="BG159" i="7"/>
  <c r="BF159" i="7"/>
  <c r="T159" i="7"/>
  <c r="R159" i="7"/>
  <c r="P159" i="7"/>
  <c r="BI157" i="7"/>
  <c r="BH157" i="7"/>
  <c r="BG157" i="7"/>
  <c r="BF157" i="7"/>
  <c r="T157" i="7"/>
  <c r="R157" i="7"/>
  <c r="P157" i="7"/>
  <c r="BI155" i="7"/>
  <c r="BH155" i="7"/>
  <c r="BG155" i="7"/>
  <c r="BF155" i="7"/>
  <c r="T155" i="7"/>
  <c r="R155" i="7"/>
  <c r="P155" i="7"/>
  <c r="BI154" i="7"/>
  <c r="BH154" i="7"/>
  <c r="BG154" i="7"/>
  <c r="BF154" i="7"/>
  <c r="T154" i="7"/>
  <c r="R154" i="7"/>
  <c r="P154" i="7"/>
  <c r="BI153" i="7"/>
  <c r="BH153" i="7"/>
  <c r="BG153" i="7"/>
  <c r="BF153" i="7"/>
  <c r="T153" i="7"/>
  <c r="R153" i="7"/>
  <c r="P153" i="7"/>
  <c r="BI152" i="7"/>
  <c r="BH152" i="7"/>
  <c r="BG152" i="7"/>
  <c r="BF152" i="7"/>
  <c r="T152" i="7"/>
  <c r="R152" i="7"/>
  <c r="P152" i="7"/>
  <c r="BI150" i="7"/>
  <c r="BH150" i="7"/>
  <c r="BG150" i="7"/>
  <c r="BF150" i="7"/>
  <c r="T150" i="7"/>
  <c r="R150" i="7"/>
  <c r="P150" i="7"/>
  <c r="BI149" i="7"/>
  <c r="BH149" i="7"/>
  <c r="BG149" i="7"/>
  <c r="BF149" i="7"/>
  <c r="T149" i="7"/>
  <c r="R149" i="7"/>
  <c r="P149"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3" i="7"/>
  <c r="BH143" i="7"/>
  <c r="BG143" i="7"/>
  <c r="BF143" i="7"/>
  <c r="T143" i="7"/>
  <c r="R143" i="7"/>
  <c r="P143" i="7"/>
  <c r="BI141" i="7"/>
  <c r="BH141" i="7"/>
  <c r="BG141" i="7"/>
  <c r="BF141" i="7"/>
  <c r="T141" i="7"/>
  <c r="R141" i="7"/>
  <c r="P141" i="7"/>
  <c r="BI140" i="7"/>
  <c r="BH140" i="7"/>
  <c r="BG140" i="7"/>
  <c r="BF140" i="7"/>
  <c r="T140" i="7"/>
  <c r="R140" i="7"/>
  <c r="P140"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6" i="7"/>
  <c r="BH126" i="7"/>
  <c r="BG126" i="7"/>
  <c r="BF126" i="7"/>
  <c r="T126" i="7"/>
  <c r="R126" i="7"/>
  <c r="P126" i="7"/>
  <c r="BI125" i="7"/>
  <c r="BH125" i="7"/>
  <c r="BG125" i="7"/>
  <c r="BF125" i="7"/>
  <c r="T125" i="7"/>
  <c r="R125" i="7"/>
  <c r="P125" i="7"/>
  <c r="BI124" i="7"/>
  <c r="BH124" i="7"/>
  <c r="BG124" i="7"/>
  <c r="BF124" i="7"/>
  <c r="T124" i="7"/>
  <c r="R124" i="7"/>
  <c r="P124" i="7"/>
  <c r="BI123" i="7"/>
  <c r="BH123" i="7"/>
  <c r="BG123" i="7"/>
  <c r="BF123" i="7"/>
  <c r="T123" i="7"/>
  <c r="R123" i="7"/>
  <c r="P123" i="7"/>
  <c r="BI121" i="7"/>
  <c r="BH121" i="7"/>
  <c r="BG121" i="7"/>
  <c r="BF121" i="7"/>
  <c r="T121" i="7"/>
  <c r="R121" i="7"/>
  <c r="P121" i="7"/>
  <c r="BI119" i="7"/>
  <c r="BH119" i="7"/>
  <c r="BG119" i="7"/>
  <c r="BF119" i="7"/>
  <c r="T119" i="7"/>
  <c r="R119" i="7"/>
  <c r="P119" i="7"/>
  <c r="BI118" i="7"/>
  <c r="BH118" i="7"/>
  <c r="BG118" i="7"/>
  <c r="BF118" i="7"/>
  <c r="T118" i="7"/>
  <c r="R118" i="7"/>
  <c r="P118" i="7"/>
  <c r="BI116" i="7"/>
  <c r="BH116" i="7"/>
  <c r="BG116" i="7"/>
  <c r="BF116" i="7"/>
  <c r="T116" i="7"/>
  <c r="R116" i="7"/>
  <c r="P116" i="7"/>
  <c r="BI114" i="7"/>
  <c r="BH114" i="7"/>
  <c r="BG114" i="7"/>
  <c r="BF114" i="7"/>
  <c r="T114" i="7"/>
  <c r="R114" i="7"/>
  <c r="P114" i="7"/>
  <c r="BI112" i="7"/>
  <c r="BH112" i="7"/>
  <c r="BG112" i="7"/>
  <c r="BF112" i="7"/>
  <c r="T112" i="7"/>
  <c r="R112" i="7"/>
  <c r="P112" i="7"/>
  <c r="BI108" i="7"/>
  <c r="BH108" i="7"/>
  <c r="BG108" i="7"/>
  <c r="BF108" i="7"/>
  <c r="T108" i="7"/>
  <c r="T107" i="7" s="1"/>
  <c r="R108" i="7"/>
  <c r="R107" i="7" s="1"/>
  <c r="P108" i="7"/>
  <c r="P107" i="7" s="1"/>
  <c r="BI104" i="7"/>
  <c r="BH104" i="7"/>
  <c r="BG104" i="7"/>
  <c r="BF104" i="7"/>
  <c r="T104" i="7"/>
  <c r="T103" i="7" s="1"/>
  <c r="T102" i="7" s="1"/>
  <c r="R104" i="7"/>
  <c r="R103" i="7" s="1"/>
  <c r="R102" i="7" s="1"/>
  <c r="P104" i="7"/>
  <c r="P103" i="7" s="1"/>
  <c r="P102" i="7" s="1"/>
  <c r="J98" i="7"/>
  <c r="F98" i="7"/>
  <c r="J97" i="7"/>
  <c r="F97" i="7"/>
  <c r="F95" i="7"/>
  <c r="E93" i="7"/>
  <c r="J59" i="7"/>
  <c r="F59" i="7"/>
  <c r="J58" i="7"/>
  <c r="F58" i="7"/>
  <c r="F56" i="7"/>
  <c r="E54" i="7"/>
  <c r="J14" i="7"/>
  <c r="J56" i="7" s="1"/>
  <c r="E7" i="7"/>
  <c r="E50" i="7" s="1"/>
  <c r="J379" i="6"/>
  <c r="J39" i="6"/>
  <c r="J38" i="6"/>
  <c r="AY60" i="1" s="1"/>
  <c r="J37" i="6"/>
  <c r="AX60" i="1" s="1"/>
  <c r="J78" i="6"/>
  <c r="BI378" i="6"/>
  <c r="BH378" i="6"/>
  <c r="BG378" i="6"/>
  <c r="BF378" i="6"/>
  <c r="T378" i="6"/>
  <c r="R378" i="6"/>
  <c r="P378" i="6"/>
  <c r="BI377" i="6"/>
  <c r="BH377" i="6"/>
  <c r="BG377" i="6"/>
  <c r="BF377" i="6"/>
  <c r="T377" i="6"/>
  <c r="R377" i="6"/>
  <c r="P377" i="6"/>
  <c r="BI376" i="6"/>
  <c r="BH376" i="6"/>
  <c r="BG376" i="6"/>
  <c r="BF376" i="6"/>
  <c r="T376" i="6"/>
  <c r="R376" i="6"/>
  <c r="P376" i="6"/>
  <c r="BI375" i="6"/>
  <c r="BH375" i="6"/>
  <c r="BG375" i="6"/>
  <c r="BF375" i="6"/>
  <c r="T375" i="6"/>
  <c r="R375" i="6"/>
  <c r="P375" i="6"/>
  <c r="BI374" i="6"/>
  <c r="BH374" i="6"/>
  <c r="BG374" i="6"/>
  <c r="BF374" i="6"/>
  <c r="T374" i="6"/>
  <c r="R374" i="6"/>
  <c r="P374" i="6"/>
  <c r="BI372" i="6"/>
  <c r="BH372" i="6"/>
  <c r="BG372" i="6"/>
  <c r="BF372" i="6"/>
  <c r="T372" i="6"/>
  <c r="T371" i="6" s="1"/>
  <c r="R372" i="6"/>
  <c r="R371" i="6" s="1"/>
  <c r="P372" i="6"/>
  <c r="P371" i="6" s="1"/>
  <c r="BI370" i="6"/>
  <c r="BH370" i="6"/>
  <c r="BG370" i="6"/>
  <c r="BF370" i="6"/>
  <c r="T370" i="6"/>
  <c r="T369" i="6" s="1"/>
  <c r="R370" i="6"/>
  <c r="R369" i="6" s="1"/>
  <c r="P370" i="6"/>
  <c r="P369" i="6" s="1"/>
  <c r="BI368" i="6"/>
  <c r="BH368" i="6"/>
  <c r="BG368" i="6"/>
  <c r="BF368" i="6"/>
  <c r="T368" i="6"/>
  <c r="R368" i="6"/>
  <c r="P368" i="6"/>
  <c r="BI367" i="6"/>
  <c r="BH367" i="6"/>
  <c r="BG367" i="6"/>
  <c r="BF367" i="6"/>
  <c r="T367" i="6"/>
  <c r="R367" i="6"/>
  <c r="P367" i="6"/>
  <c r="BI366" i="6"/>
  <c r="BH366" i="6"/>
  <c r="BG366" i="6"/>
  <c r="BF366" i="6"/>
  <c r="T366" i="6"/>
  <c r="R366" i="6"/>
  <c r="P366" i="6"/>
  <c r="BI365" i="6"/>
  <c r="BH365" i="6"/>
  <c r="BG365" i="6"/>
  <c r="BF365" i="6"/>
  <c r="T365" i="6"/>
  <c r="R365" i="6"/>
  <c r="P365" i="6"/>
  <c r="BI364" i="6"/>
  <c r="BH364" i="6"/>
  <c r="BG364" i="6"/>
  <c r="BF364" i="6"/>
  <c r="T364" i="6"/>
  <c r="R364" i="6"/>
  <c r="P364" i="6"/>
  <c r="BI359" i="6"/>
  <c r="BH359" i="6"/>
  <c r="BG359" i="6"/>
  <c r="BF359" i="6"/>
  <c r="T359" i="6"/>
  <c r="R359" i="6"/>
  <c r="P359" i="6"/>
  <c r="BI358" i="6"/>
  <c r="BH358" i="6"/>
  <c r="BG358" i="6"/>
  <c r="BF358" i="6"/>
  <c r="T358" i="6"/>
  <c r="R358" i="6"/>
  <c r="P358" i="6"/>
  <c r="BI357" i="6"/>
  <c r="BH357" i="6"/>
  <c r="BG357" i="6"/>
  <c r="BF357" i="6"/>
  <c r="T357" i="6"/>
  <c r="R357" i="6"/>
  <c r="P357" i="6"/>
  <c r="BI356" i="6"/>
  <c r="BH356" i="6"/>
  <c r="BG356" i="6"/>
  <c r="BF356" i="6"/>
  <c r="T356" i="6"/>
  <c r="R356" i="6"/>
  <c r="P356" i="6"/>
  <c r="BI355" i="6"/>
  <c r="BH355" i="6"/>
  <c r="BG355" i="6"/>
  <c r="BF355" i="6"/>
  <c r="T355" i="6"/>
  <c r="R355" i="6"/>
  <c r="P355" i="6"/>
  <c r="BI354" i="6"/>
  <c r="BH354" i="6"/>
  <c r="BG354" i="6"/>
  <c r="BF354" i="6"/>
  <c r="T354" i="6"/>
  <c r="R354" i="6"/>
  <c r="P354" i="6"/>
  <c r="BI353" i="6"/>
  <c r="BH353" i="6"/>
  <c r="BG353" i="6"/>
  <c r="BF353" i="6"/>
  <c r="T353" i="6"/>
  <c r="R353" i="6"/>
  <c r="P353" i="6"/>
  <c r="BI352" i="6"/>
  <c r="BH352" i="6"/>
  <c r="BG352" i="6"/>
  <c r="BF352" i="6"/>
  <c r="T352" i="6"/>
  <c r="R352" i="6"/>
  <c r="P352" i="6"/>
  <c r="BI350" i="6"/>
  <c r="BH350" i="6"/>
  <c r="BG350" i="6"/>
  <c r="BF350" i="6"/>
  <c r="T350" i="6"/>
  <c r="R350" i="6"/>
  <c r="P350" i="6"/>
  <c r="BI349" i="6"/>
  <c r="BH349" i="6"/>
  <c r="BG349" i="6"/>
  <c r="BF349" i="6"/>
  <c r="T349" i="6"/>
  <c r="R349" i="6"/>
  <c r="P349" i="6"/>
  <c r="BI348" i="6"/>
  <c r="BH348" i="6"/>
  <c r="BG348" i="6"/>
  <c r="BF348" i="6"/>
  <c r="T348" i="6"/>
  <c r="R348" i="6"/>
  <c r="P348" i="6"/>
  <c r="BI347" i="6"/>
  <c r="BH347" i="6"/>
  <c r="BG347" i="6"/>
  <c r="BF347" i="6"/>
  <c r="T347" i="6"/>
  <c r="R347" i="6"/>
  <c r="P347" i="6"/>
  <c r="BI346" i="6"/>
  <c r="BH346" i="6"/>
  <c r="BG346" i="6"/>
  <c r="BF346" i="6"/>
  <c r="T346" i="6"/>
  <c r="R346" i="6"/>
  <c r="P346" i="6"/>
  <c r="BI345" i="6"/>
  <c r="BH345" i="6"/>
  <c r="BG345" i="6"/>
  <c r="BF345" i="6"/>
  <c r="T345" i="6"/>
  <c r="R345" i="6"/>
  <c r="P345" i="6"/>
  <c r="BI344" i="6"/>
  <c r="BH344" i="6"/>
  <c r="BG344" i="6"/>
  <c r="BF344" i="6"/>
  <c r="T344" i="6"/>
  <c r="R344" i="6"/>
  <c r="P344" i="6"/>
  <c r="BI343" i="6"/>
  <c r="BH343" i="6"/>
  <c r="BG343" i="6"/>
  <c r="BF343" i="6"/>
  <c r="T343" i="6"/>
  <c r="R343" i="6"/>
  <c r="P343" i="6"/>
  <c r="BI342" i="6"/>
  <c r="BH342" i="6"/>
  <c r="BG342" i="6"/>
  <c r="BF342" i="6"/>
  <c r="T342" i="6"/>
  <c r="R342" i="6"/>
  <c r="P342" i="6"/>
  <c r="BI341" i="6"/>
  <c r="BH341" i="6"/>
  <c r="BG341" i="6"/>
  <c r="BF341" i="6"/>
  <c r="T341" i="6"/>
  <c r="R341" i="6"/>
  <c r="P341" i="6"/>
  <c r="BI340" i="6"/>
  <c r="BH340" i="6"/>
  <c r="BG340" i="6"/>
  <c r="BF340" i="6"/>
  <c r="T340" i="6"/>
  <c r="R340" i="6"/>
  <c r="P340" i="6"/>
  <c r="BI339" i="6"/>
  <c r="BH339" i="6"/>
  <c r="BG339" i="6"/>
  <c r="BF339" i="6"/>
  <c r="T339" i="6"/>
  <c r="R339" i="6"/>
  <c r="P339" i="6"/>
  <c r="BI338" i="6"/>
  <c r="BH338" i="6"/>
  <c r="BG338" i="6"/>
  <c r="BF338" i="6"/>
  <c r="T338" i="6"/>
  <c r="R338" i="6"/>
  <c r="P338" i="6"/>
  <c r="BI337" i="6"/>
  <c r="BH337" i="6"/>
  <c r="BG337" i="6"/>
  <c r="BF337" i="6"/>
  <c r="T337" i="6"/>
  <c r="R337" i="6"/>
  <c r="P337" i="6"/>
  <c r="BI336" i="6"/>
  <c r="BH336" i="6"/>
  <c r="BG336" i="6"/>
  <c r="BF336" i="6"/>
  <c r="T336" i="6"/>
  <c r="R336" i="6"/>
  <c r="P336" i="6"/>
  <c r="BI335" i="6"/>
  <c r="BH335" i="6"/>
  <c r="BG335" i="6"/>
  <c r="BF335" i="6"/>
  <c r="T335" i="6"/>
  <c r="R335" i="6"/>
  <c r="P335" i="6"/>
  <c r="BI334" i="6"/>
  <c r="BH334" i="6"/>
  <c r="BG334" i="6"/>
  <c r="BF334" i="6"/>
  <c r="T334" i="6"/>
  <c r="R334" i="6"/>
  <c r="P334" i="6"/>
  <c r="BI333" i="6"/>
  <c r="BH333" i="6"/>
  <c r="BG333" i="6"/>
  <c r="BF333" i="6"/>
  <c r="T333" i="6"/>
  <c r="R333" i="6"/>
  <c r="P333" i="6"/>
  <c r="BI331" i="6"/>
  <c r="BH331" i="6"/>
  <c r="BG331" i="6"/>
  <c r="BF331" i="6"/>
  <c r="T331" i="6"/>
  <c r="R331" i="6"/>
  <c r="P331" i="6"/>
  <c r="BI330" i="6"/>
  <c r="BH330" i="6"/>
  <c r="BG330" i="6"/>
  <c r="BF330" i="6"/>
  <c r="T330" i="6"/>
  <c r="R330" i="6"/>
  <c r="P330" i="6"/>
  <c r="BI329" i="6"/>
  <c r="BH329" i="6"/>
  <c r="BG329" i="6"/>
  <c r="BF329" i="6"/>
  <c r="T329" i="6"/>
  <c r="R329" i="6"/>
  <c r="P329" i="6"/>
  <c r="BI328" i="6"/>
  <c r="BH328" i="6"/>
  <c r="BG328" i="6"/>
  <c r="BF328" i="6"/>
  <c r="T328" i="6"/>
  <c r="R328" i="6"/>
  <c r="P328" i="6"/>
  <c r="BI326" i="6"/>
  <c r="BH326" i="6"/>
  <c r="BG326" i="6"/>
  <c r="BF326" i="6"/>
  <c r="T326" i="6"/>
  <c r="R326" i="6"/>
  <c r="P326" i="6"/>
  <c r="BI325" i="6"/>
  <c r="BH325" i="6"/>
  <c r="BG325" i="6"/>
  <c r="BF325" i="6"/>
  <c r="T325" i="6"/>
  <c r="R325" i="6"/>
  <c r="P325" i="6"/>
  <c r="BI322" i="6"/>
  <c r="BH322" i="6"/>
  <c r="BG322" i="6"/>
  <c r="BF322" i="6"/>
  <c r="T322" i="6"/>
  <c r="R322" i="6"/>
  <c r="P322" i="6"/>
  <c r="BI320" i="6"/>
  <c r="BH320" i="6"/>
  <c r="BG320" i="6"/>
  <c r="BF320" i="6"/>
  <c r="T320" i="6"/>
  <c r="R320" i="6"/>
  <c r="P320" i="6"/>
  <c r="BI318" i="6"/>
  <c r="BH318" i="6"/>
  <c r="BG318" i="6"/>
  <c r="BF318" i="6"/>
  <c r="T318" i="6"/>
  <c r="R318" i="6"/>
  <c r="P318" i="6"/>
  <c r="BI316" i="6"/>
  <c r="BH316" i="6"/>
  <c r="BG316" i="6"/>
  <c r="BF316" i="6"/>
  <c r="T316" i="6"/>
  <c r="R316" i="6"/>
  <c r="P316" i="6"/>
  <c r="BI314" i="6"/>
  <c r="BH314" i="6"/>
  <c r="BG314" i="6"/>
  <c r="BF314" i="6"/>
  <c r="T314" i="6"/>
  <c r="R314" i="6"/>
  <c r="P314" i="6"/>
  <c r="BI312" i="6"/>
  <c r="BH312" i="6"/>
  <c r="BG312" i="6"/>
  <c r="BF312" i="6"/>
  <c r="T312" i="6"/>
  <c r="R312" i="6"/>
  <c r="P312" i="6"/>
  <c r="BI310" i="6"/>
  <c r="BH310" i="6"/>
  <c r="BG310" i="6"/>
  <c r="BF310" i="6"/>
  <c r="T310" i="6"/>
  <c r="R310" i="6"/>
  <c r="P310" i="6"/>
  <c r="BI308" i="6"/>
  <c r="BH308" i="6"/>
  <c r="BG308" i="6"/>
  <c r="BF308" i="6"/>
  <c r="T308" i="6"/>
  <c r="R308" i="6"/>
  <c r="P308" i="6"/>
  <c r="BI306" i="6"/>
  <c r="BH306" i="6"/>
  <c r="BG306" i="6"/>
  <c r="BF306" i="6"/>
  <c r="T306" i="6"/>
  <c r="R306" i="6"/>
  <c r="P306" i="6"/>
  <c r="BI304" i="6"/>
  <c r="BH304" i="6"/>
  <c r="BG304" i="6"/>
  <c r="BF304" i="6"/>
  <c r="T304" i="6"/>
  <c r="R304" i="6"/>
  <c r="P304" i="6"/>
  <c r="BI303" i="6"/>
  <c r="BH303" i="6"/>
  <c r="BG303" i="6"/>
  <c r="BF303" i="6"/>
  <c r="T303" i="6"/>
  <c r="R303" i="6"/>
  <c r="P303" i="6"/>
  <c r="BI302" i="6"/>
  <c r="BH302" i="6"/>
  <c r="BG302" i="6"/>
  <c r="BF302" i="6"/>
  <c r="T302" i="6"/>
  <c r="R302" i="6"/>
  <c r="P302" i="6"/>
  <c r="BI301" i="6"/>
  <c r="BH301" i="6"/>
  <c r="BG301" i="6"/>
  <c r="BF301" i="6"/>
  <c r="T301" i="6"/>
  <c r="R301" i="6"/>
  <c r="P301" i="6"/>
  <c r="BI299" i="6"/>
  <c r="BH299" i="6"/>
  <c r="BG299" i="6"/>
  <c r="BF299" i="6"/>
  <c r="T299" i="6"/>
  <c r="R299" i="6"/>
  <c r="P299" i="6"/>
  <c r="BI298" i="6"/>
  <c r="BH298" i="6"/>
  <c r="BG298" i="6"/>
  <c r="BF298" i="6"/>
  <c r="T298" i="6"/>
  <c r="R298" i="6"/>
  <c r="P298" i="6"/>
  <c r="BI297" i="6"/>
  <c r="BH297" i="6"/>
  <c r="BG297" i="6"/>
  <c r="BF297" i="6"/>
  <c r="T297" i="6"/>
  <c r="R297" i="6"/>
  <c r="P297" i="6"/>
  <c r="BI294" i="6"/>
  <c r="BH294" i="6"/>
  <c r="BG294" i="6"/>
  <c r="BF294" i="6"/>
  <c r="T294" i="6"/>
  <c r="R294" i="6"/>
  <c r="P294" i="6"/>
  <c r="BI293" i="6"/>
  <c r="BH293" i="6"/>
  <c r="BG293" i="6"/>
  <c r="BF293" i="6"/>
  <c r="T293" i="6"/>
  <c r="R293" i="6"/>
  <c r="P293" i="6"/>
  <c r="BI292" i="6"/>
  <c r="BH292" i="6"/>
  <c r="BG292" i="6"/>
  <c r="BF292" i="6"/>
  <c r="T292" i="6"/>
  <c r="R292" i="6"/>
  <c r="P292" i="6"/>
  <c r="BI290" i="6"/>
  <c r="BH290" i="6"/>
  <c r="BG290" i="6"/>
  <c r="BF290" i="6"/>
  <c r="T290" i="6"/>
  <c r="R290" i="6"/>
  <c r="P290" i="6"/>
  <c r="BI288" i="6"/>
  <c r="BH288" i="6"/>
  <c r="BG288" i="6"/>
  <c r="BF288" i="6"/>
  <c r="T288" i="6"/>
  <c r="R288" i="6"/>
  <c r="P288" i="6"/>
  <c r="BI287" i="6"/>
  <c r="BH287" i="6"/>
  <c r="BG287" i="6"/>
  <c r="BF287" i="6"/>
  <c r="T287" i="6"/>
  <c r="R287" i="6"/>
  <c r="P287" i="6"/>
  <c r="BI285" i="6"/>
  <c r="BH285" i="6"/>
  <c r="BG285" i="6"/>
  <c r="BF285" i="6"/>
  <c r="T285" i="6"/>
  <c r="R285" i="6"/>
  <c r="P285" i="6"/>
  <c r="BI283" i="6"/>
  <c r="BH283" i="6"/>
  <c r="BG283" i="6"/>
  <c r="BF283" i="6"/>
  <c r="T283" i="6"/>
  <c r="R283" i="6"/>
  <c r="P283" i="6"/>
  <c r="BI281" i="6"/>
  <c r="BH281" i="6"/>
  <c r="BG281" i="6"/>
  <c r="BF281" i="6"/>
  <c r="T281" i="6"/>
  <c r="R281" i="6"/>
  <c r="P281" i="6"/>
  <c r="BI278" i="6"/>
  <c r="BH278" i="6"/>
  <c r="BG278" i="6"/>
  <c r="BF278" i="6"/>
  <c r="T278" i="6"/>
  <c r="R278" i="6"/>
  <c r="P278" i="6"/>
  <c r="BI277" i="6"/>
  <c r="BH277" i="6"/>
  <c r="BG277" i="6"/>
  <c r="BF277" i="6"/>
  <c r="T277" i="6"/>
  <c r="R277" i="6"/>
  <c r="P277" i="6"/>
  <c r="BI274" i="6"/>
  <c r="BH274" i="6"/>
  <c r="BG274" i="6"/>
  <c r="BF274" i="6"/>
  <c r="T274" i="6"/>
  <c r="R274" i="6"/>
  <c r="P274" i="6"/>
  <c r="BI271" i="6"/>
  <c r="BH271" i="6"/>
  <c r="BG271" i="6"/>
  <c r="BF271" i="6"/>
  <c r="T271" i="6"/>
  <c r="R271" i="6"/>
  <c r="P271" i="6"/>
  <c r="BI270" i="6"/>
  <c r="BH270" i="6"/>
  <c r="BG270" i="6"/>
  <c r="BF270" i="6"/>
  <c r="T270" i="6"/>
  <c r="R270" i="6"/>
  <c r="P270" i="6"/>
  <c r="BI268" i="6"/>
  <c r="BH268" i="6"/>
  <c r="BG268" i="6"/>
  <c r="BF268" i="6"/>
  <c r="T268" i="6"/>
  <c r="R268" i="6"/>
  <c r="P268" i="6"/>
  <c r="BI267" i="6"/>
  <c r="BH267" i="6"/>
  <c r="BG267" i="6"/>
  <c r="BF267" i="6"/>
  <c r="T267" i="6"/>
  <c r="R267" i="6"/>
  <c r="P267" i="6"/>
  <c r="BI266" i="6"/>
  <c r="BH266" i="6"/>
  <c r="BG266" i="6"/>
  <c r="BF266" i="6"/>
  <c r="T266" i="6"/>
  <c r="R266" i="6"/>
  <c r="P266" i="6"/>
  <c r="BI265" i="6"/>
  <c r="BH265" i="6"/>
  <c r="BG265" i="6"/>
  <c r="BF265" i="6"/>
  <c r="T265" i="6"/>
  <c r="R265" i="6"/>
  <c r="P265" i="6"/>
  <c r="BI262" i="6"/>
  <c r="BH262" i="6"/>
  <c r="BG262" i="6"/>
  <c r="BF262" i="6"/>
  <c r="T262" i="6"/>
  <c r="R262" i="6"/>
  <c r="P262" i="6"/>
  <c r="BI260" i="6"/>
  <c r="BH260" i="6"/>
  <c r="BG260" i="6"/>
  <c r="BF260" i="6"/>
  <c r="T260" i="6"/>
  <c r="R260" i="6"/>
  <c r="P260" i="6"/>
  <c r="BI259" i="6"/>
  <c r="BH259" i="6"/>
  <c r="BG259" i="6"/>
  <c r="BF259" i="6"/>
  <c r="T259" i="6"/>
  <c r="R259" i="6"/>
  <c r="P259" i="6"/>
  <c r="BI256" i="6"/>
  <c r="BH256" i="6"/>
  <c r="BG256" i="6"/>
  <c r="BF256" i="6"/>
  <c r="T256" i="6"/>
  <c r="R256" i="6"/>
  <c r="P256" i="6"/>
  <c r="BI255" i="6"/>
  <c r="BH255" i="6"/>
  <c r="BG255" i="6"/>
  <c r="BF255" i="6"/>
  <c r="T255" i="6"/>
  <c r="R255" i="6"/>
  <c r="P255" i="6"/>
  <c r="BI252" i="6"/>
  <c r="BH252" i="6"/>
  <c r="BG252" i="6"/>
  <c r="BF252" i="6"/>
  <c r="T252" i="6"/>
  <c r="R252" i="6"/>
  <c r="P252" i="6"/>
  <c r="BI251" i="6"/>
  <c r="BH251" i="6"/>
  <c r="BG251" i="6"/>
  <c r="BF251" i="6"/>
  <c r="T251" i="6"/>
  <c r="R251" i="6"/>
  <c r="P251" i="6"/>
  <c r="BI250" i="6"/>
  <c r="BH250" i="6"/>
  <c r="BG250" i="6"/>
  <c r="BF250" i="6"/>
  <c r="T250" i="6"/>
  <c r="R250" i="6"/>
  <c r="P250" i="6"/>
  <c r="BI249" i="6"/>
  <c r="BH249" i="6"/>
  <c r="BG249" i="6"/>
  <c r="BF249" i="6"/>
  <c r="T249" i="6"/>
  <c r="R249" i="6"/>
  <c r="P249" i="6"/>
  <c r="BI248" i="6"/>
  <c r="BH248" i="6"/>
  <c r="BG248" i="6"/>
  <c r="BF248" i="6"/>
  <c r="T248" i="6"/>
  <c r="R248" i="6"/>
  <c r="P248" i="6"/>
  <c r="BI243" i="6"/>
  <c r="BH243" i="6"/>
  <c r="BG243" i="6"/>
  <c r="BF243" i="6"/>
  <c r="T243" i="6"/>
  <c r="R243" i="6"/>
  <c r="P243" i="6"/>
  <c r="BI242" i="6"/>
  <c r="BH242" i="6"/>
  <c r="BG242" i="6"/>
  <c r="BF242" i="6"/>
  <c r="T242" i="6"/>
  <c r="R242" i="6"/>
  <c r="P242" i="6"/>
  <c r="BI241" i="6"/>
  <c r="BH241" i="6"/>
  <c r="BG241" i="6"/>
  <c r="BF241" i="6"/>
  <c r="T241" i="6"/>
  <c r="R241" i="6"/>
  <c r="P241" i="6"/>
  <c r="BI240" i="6"/>
  <c r="BH240" i="6"/>
  <c r="BG240" i="6"/>
  <c r="BF240" i="6"/>
  <c r="T240" i="6"/>
  <c r="R240" i="6"/>
  <c r="P240" i="6"/>
  <c r="BI237" i="6"/>
  <c r="BH237" i="6"/>
  <c r="BG237" i="6"/>
  <c r="BF237" i="6"/>
  <c r="T237" i="6"/>
  <c r="R237" i="6"/>
  <c r="P237" i="6"/>
  <c r="BI234" i="6"/>
  <c r="BH234" i="6"/>
  <c r="BG234" i="6"/>
  <c r="BF234" i="6"/>
  <c r="T234" i="6"/>
  <c r="R234" i="6"/>
  <c r="P234" i="6"/>
  <c r="BI233" i="6"/>
  <c r="BH233" i="6"/>
  <c r="BG233" i="6"/>
  <c r="BF233" i="6"/>
  <c r="T233" i="6"/>
  <c r="R233" i="6"/>
  <c r="P233" i="6"/>
  <c r="BI232" i="6"/>
  <c r="BH232" i="6"/>
  <c r="BG232" i="6"/>
  <c r="BF232" i="6"/>
  <c r="T232" i="6"/>
  <c r="R232" i="6"/>
  <c r="P232" i="6"/>
  <c r="BI228" i="6"/>
  <c r="BH228" i="6"/>
  <c r="BG228" i="6"/>
  <c r="BF228" i="6"/>
  <c r="T228" i="6"/>
  <c r="R228" i="6"/>
  <c r="P228" i="6"/>
  <c r="BI227" i="6"/>
  <c r="BH227" i="6"/>
  <c r="BG227" i="6"/>
  <c r="BF227" i="6"/>
  <c r="T227" i="6"/>
  <c r="R227" i="6"/>
  <c r="P227" i="6"/>
  <c r="BI224" i="6"/>
  <c r="BH224" i="6"/>
  <c r="BG224" i="6"/>
  <c r="BF224" i="6"/>
  <c r="T224" i="6"/>
  <c r="R224" i="6"/>
  <c r="P224" i="6"/>
  <c r="BI223" i="6"/>
  <c r="BH223" i="6"/>
  <c r="BG223" i="6"/>
  <c r="BF223" i="6"/>
  <c r="T223" i="6"/>
  <c r="R223" i="6"/>
  <c r="P223" i="6"/>
  <c r="BI219" i="6"/>
  <c r="BH219" i="6"/>
  <c r="BG219" i="6"/>
  <c r="BF219" i="6"/>
  <c r="T219" i="6"/>
  <c r="R219" i="6"/>
  <c r="P219" i="6"/>
  <c r="BI218" i="6"/>
  <c r="BH218" i="6"/>
  <c r="BG218" i="6"/>
  <c r="BF218" i="6"/>
  <c r="T218" i="6"/>
  <c r="R218" i="6"/>
  <c r="P218" i="6"/>
  <c r="BI215" i="6"/>
  <c r="BH215" i="6"/>
  <c r="BG215" i="6"/>
  <c r="BF215" i="6"/>
  <c r="T215" i="6"/>
  <c r="R215" i="6"/>
  <c r="P215" i="6"/>
  <c r="BI214" i="6"/>
  <c r="BH214" i="6"/>
  <c r="BG214" i="6"/>
  <c r="BF214" i="6"/>
  <c r="T214" i="6"/>
  <c r="R214" i="6"/>
  <c r="P214" i="6"/>
  <c r="BI212" i="6"/>
  <c r="BH212" i="6"/>
  <c r="BG212" i="6"/>
  <c r="BF212" i="6"/>
  <c r="T212" i="6"/>
  <c r="R212" i="6"/>
  <c r="P212" i="6"/>
  <c r="BI211" i="6"/>
  <c r="BH211" i="6"/>
  <c r="BG211" i="6"/>
  <c r="BF211" i="6"/>
  <c r="T211" i="6"/>
  <c r="R211" i="6"/>
  <c r="P211" i="6"/>
  <c r="BI207" i="6"/>
  <c r="BH207" i="6"/>
  <c r="BG207" i="6"/>
  <c r="BF207" i="6"/>
  <c r="T207" i="6"/>
  <c r="R207" i="6"/>
  <c r="P207" i="6"/>
  <c r="BI206" i="6"/>
  <c r="BH206" i="6"/>
  <c r="BG206" i="6"/>
  <c r="BF206" i="6"/>
  <c r="T206" i="6"/>
  <c r="R206" i="6"/>
  <c r="P206" i="6"/>
  <c r="BI205" i="6"/>
  <c r="BH205" i="6"/>
  <c r="BG205" i="6"/>
  <c r="BF205" i="6"/>
  <c r="T205" i="6"/>
  <c r="R205" i="6"/>
  <c r="P205" i="6"/>
  <c r="BI204" i="6"/>
  <c r="BH204" i="6"/>
  <c r="BG204" i="6"/>
  <c r="BF204" i="6"/>
  <c r="T204" i="6"/>
  <c r="R204" i="6"/>
  <c r="P204" i="6"/>
  <c r="BI202" i="6"/>
  <c r="BH202" i="6"/>
  <c r="BG202" i="6"/>
  <c r="BF202" i="6"/>
  <c r="T202" i="6"/>
  <c r="R202" i="6"/>
  <c r="P202" i="6"/>
  <c r="BI201" i="6"/>
  <c r="BH201" i="6"/>
  <c r="BG201" i="6"/>
  <c r="BF201" i="6"/>
  <c r="T201" i="6"/>
  <c r="R201" i="6"/>
  <c r="P201" i="6"/>
  <c r="BI199" i="6"/>
  <c r="BH199" i="6"/>
  <c r="BG199" i="6"/>
  <c r="BF199" i="6"/>
  <c r="T199" i="6"/>
  <c r="R199" i="6"/>
  <c r="P199" i="6"/>
  <c r="BI198" i="6"/>
  <c r="BH198" i="6"/>
  <c r="BG198" i="6"/>
  <c r="BF198" i="6"/>
  <c r="T198" i="6"/>
  <c r="R198" i="6"/>
  <c r="P198" i="6"/>
  <c r="BI194" i="6"/>
  <c r="BH194" i="6"/>
  <c r="BG194" i="6"/>
  <c r="BF194" i="6"/>
  <c r="T194" i="6"/>
  <c r="R194" i="6"/>
  <c r="P194" i="6"/>
  <c r="BI193" i="6"/>
  <c r="BH193" i="6"/>
  <c r="BG193" i="6"/>
  <c r="BF193" i="6"/>
  <c r="T193" i="6"/>
  <c r="R193" i="6"/>
  <c r="P193" i="6"/>
  <c r="BI191" i="6"/>
  <c r="BH191" i="6"/>
  <c r="BG191" i="6"/>
  <c r="BF191" i="6"/>
  <c r="T191" i="6"/>
  <c r="R191" i="6"/>
  <c r="P191" i="6"/>
  <c r="BI190" i="6"/>
  <c r="BH190" i="6"/>
  <c r="BG190" i="6"/>
  <c r="BF190" i="6"/>
  <c r="T190" i="6"/>
  <c r="R190" i="6"/>
  <c r="P190" i="6"/>
  <c r="BI188" i="6"/>
  <c r="BH188" i="6"/>
  <c r="BG188" i="6"/>
  <c r="BF188" i="6"/>
  <c r="T188" i="6"/>
  <c r="R188" i="6"/>
  <c r="P188" i="6"/>
  <c r="BI187" i="6"/>
  <c r="BH187" i="6"/>
  <c r="BG187" i="6"/>
  <c r="BF187" i="6"/>
  <c r="T187" i="6"/>
  <c r="R187" i="6"/>
  <c r="P187" i="6"/>
  <c r="BI185" i="6"/>
  <c r="BH185" i="6"/>
  <c r="BG185" i="6"/>
  <c r="BF185" i="6"/>
  <c r="T185" i="6"/>
  <c r="R185" i="6"/>
  <c r="P185" i="6"/>
  <c r="BI184" i="6"/>
  <c r="BH184" i="6"/>
  <c r="BG184" i="6"/>
  <c r="BF184" i="6"/>
  <c r="T184" i="6"/>
  <c r="R184" i="6"/>
  <c r="P184" i="6"/>
  <c r="BI182" i="6"/>
  <c r="BH182" i="6"/>
  <c r="BG182" i="6"/>
  <c r="BF182" i="6"/>
  <c r="T182" i="6"/>
  <c r="R182" i="6"/>
  <c r="P182" i="6"/>
  <c r="BI181" i="6"/>
  <c r="BH181" i="6"/>
  <c r="BG181" i="6"/>
  <c r="BF181" i="6"/>
  <c r="T181" i="6"/>
  <c r="R181" i="6"/>
  <c r="P181" i="6"/>
  <c r="BI177" i="6"/>
  <c r="BH177" i="6"/>
  <c r="BG177" i="6"/>
  <c r="BF177" i="6"/>
  <c r="T177" i="6"/>
  <c r="R177" i="6"/>
  <c r="P177" i="6"/>
  <c r="BI176" i="6"/>
  <c r="BH176" i="6"/>
  <c r="BG176" i="6"/>
  <c r="BF176" i="6"/>
  <c r="T176" i="6"/>
  <c r="R176" i="6"/>
  <c r="P176" i="6"/>
  <c r="BI174" i="6"/>
  <c r="BH174" i="6"/>
  <c r="BG174" i="6"/>
  <c r="BF174" i="6"/>
  <c r="T174" i="6"/>
  <c r="R174" i="6"/>
  <c r="P174" i="6"/>
  <c r="BI173" i="6"/>
  <c r="BH173" i="6"/>
  <c r="BG173" i="6"/>
  <c r="BF173" i="6"/>
  <c r="T173" i="6"/>
  <c r="R173" i="6"/>
  <c r="P173" i="6"/>
  <c r="BI171" i="6"/>
  <c r="BH171" i="6"/>
  <c r="BG171" i="6"/>
  <c r="BF171" i="6"/>
  <c r="T171" i="6"/>
  <c r="R171" i="6"/>
  <c r="P171" i="6"/>
  <c r="BI168" i="6"/>
  <c r="BH168" i="6"/>
  <c r="BG168" i="6"/>
  <c r="BF168" i="6"/>
  <c r="T168" i="6"/>
  <c r="R168" i="6"/>
  <c r="P168" i="6"/>
  <c r="BI165" i="6"/>
  <c r="BH165" i="6"/>
  <c r="BG165" i="6"/>
  <c r="BF165" i="6"/>
  <c r="T165" i="6"/>
  <c r="R165" i="6"/>
  <c r="P165" i="6"/>
  <c r="BI162" i="6"/>
  <c r="BH162" i="6"/>
  <c r="BG162" i="6"/>
  <c r="BF162" i="6"/>
  <c r="T162" i="6"/>
  <c r="R162" i="6"/>
  <c r="P162" i="6"/>
  <c r="BI159" i="6"/>
  <c r="BH159" i="6"/>
  <c r="BG159" i="6"/>
  <c r="BF159" i="6"/>
  <c r="T159" i="6"/>
  <c r="R159" i="6"/>
  <c r="P159" i="6"/>
  <c r="BI158" i="6"/>
  <c r="BH158" i="6"/>
  <c r="BG158" i="6"/>
  <c r="BF158" i="6"/>
  <c r="T158" i="6"/>
  <c r="R158" i="6"/>
  <c r="P158" i="6"/>
  <c r="BI155" i="6"/>
  <c r="BH155" i="6"/>
  <c r="BG155" i="6"/>
  <c r="BF155" i="6"/>
  <c r="T155" i="6"/>
  <c r="R155" i="6"/>
  <c r="P155" i="6"/>
  <c r="BI153" i="6"/>
  <c r="BH153" i="6"/>
  <c r="BG153" i="6"/>
  <c r="BF153" i="6"/>
  <c r="T153" i="6"/>
  <c r="R153" i="6"/>
  <c r="P153" i="6"/>
  <c r="BI151" i="6"/>
  <c r="BH151" i="6"/>
  <c r="BG151" i="6"/>
  <c r="BF151" i="6"/>
  <c r="T151" i="6"/>
  <c r="R151" i="6"/>
  <c r="P151" i="6"/>
  <c r="BI150" i="6"/>
  <c r="BH150" i="6"/>
  <c r="BG150" i="6"/>
  <c r="BF150" i="6"/>
  <c r="T150" i="6"/>
  <c r="R150" i="6"/>
  <c r="P150" i="6"/>
  <c r="BI148" i="6"/>
  <c r="BH148" i="6"/>
  <c r="BG148" i="6"/>
  <c r="BF148" i="6"/>
  <c r="T148" i="6"/>
  <c r="R148" i="6"/>
  <c r="P148" i="6"/>
  <c r="BI147" i="6"/>
  <c r="BH147" i="6"/>
  <c r="BG147" i="6"/>
  <c r="BF147" i="6"/>
  <c r="T147" i="6"/>
  <c r="R147" i="6"/>
  <c r="P147" i="6"/>
  <c r="BI145" i="6"/>
  <c r="BH145" i="6"/>
  <c r="BG145" i="6"/>
  <c r="BF145" i="6"/>
  <c r="T145" i="6"/>
  <c r="R145" i="6"/>
  <c r="P145" i="6"/>
  <c r="BI144" i="6"/>
  <c r="BH144" i="6"/>
  <c r="BG144" i="6"/>
  <c r="BF144" i="6"/>
  <c r="T144" i="6"/>
  <c r="R144" i="6"/>
  <c r="P144" i="6"/>
  <c r="BI142" i="6"/>
  <c r="BH142" i="6"/>
  <c r="BG142" i="6"/>
  <c r="BF142" i="6"/>
  <c r="T142" i="6"/>
  <c r="R142" i="6"/>
  <c r="P142" i="6"/>
  <c r="BI141" i="6"/>
  <c r="BH141" i="6"/>
  <c r="BG141" i="6"/>
  <c r="BF141" i="6"/>
  <c r="T141" i="6"/>
  <c r="R141" i="6"/>
  <c r="P141" i="6"/>
  <c r="BI137" i="6"/>
  <c r="BH137" i="6"/>
  <c r="BG137" i="6"/>
  <c r="BF137" i="6"/>
  <c r="T137" i="6"/>
  <c r="R137" i="6"/>
  <c r="P137" i="6"/>
  <c r="BI136" i="6"/>
  <c r="BH136" i="6"/>
  <c r="BG136" i="6"/>
  <c r="BF136" i="6"/>
  <c r="T136" i="6"/>
  <c r="R136" i="6"/>
  <c r="P136" i="6"/>
  <c r="BI134" i="6"/>
  <c r="BH134" i="6"/>
  <c r="BG134" i="6"/>
  <c r="BF134" i="6"/>
  <c r="T134" i="6"/>
  <c r="R134" i="6"/>
  <c r="P134" i="6"/>
  <c r="BI133" i="6"/>
  <c r="BH133" i="6"/>
  <c r="BG133" i="6"/>
  <c r="BF133" i="6"/>
  <c r="T133" i="6"/>
  <c r="R133" i="6"/>
  <c r="P133" i="6"/>
  <c r="BI131" i="6"/>
  <c r="BH131" i="6"/>
  <c r="BG131" i="6"/>
  <c r="BF131" i="6"/>
  <c r="T131" i="6"/>
  <c r="R131" i="6"/>
  <c r="P131" i="6"/>
  <c r="BI130" i="6"/>
  <c r="BH130" i="6"/>
  <c r="BG130" i="6"/>
  <c r="BF130" i="6"/>
  <c r="T130" i="6"/>
  <c r="R130" i="6"/>
  <c r="P130" i="6"/>
  <c r="BI129" i="6"/>
  <c r="BH129" i="6"/>
  <c r="BG129" i="6"/>
  <c r="BF129" i="6"/>
  <c r="T129" i="6"/>
  <c r="R129" i="6"/>
  <c r="P129" i="6"/>
  <c r="BI127" i="6"/>
  <c r="BH127" i="6"/>
  <c r="BG127" i="6"/>
  <c r="BF127" i="6"/>
  <c r="T127" i="6"/>
  <c r="R127" i="6"/>
  <c r="P127" i="6"/>
  <c r="BI126" i="6"/>
  <c r="BH126" i="6"/>
  <c r="BG126" i="6"/>
  <c r="BF126" i="6"/>
  <c r="T126" i="6"/>
  <c r="R126" i="6"/>
  <c r="P126" i="6"/>
  <c r="BI122" i="6"/>
  <c r="BH122" i="6"/>
  <c r="BG122" i="6"/>
  <c r="BF122" i="6"/>
  <c r="T122" i="6"/>
  <c r="R122" i="6"/>
  <c r="P122" i="6"/>
  <c r="BI119" i="6"/>
  <c r="BH119" i="6"/>
  <c r="BG119" i="6"/>
  <c r="BF119" i="6"/>
  <c r="T119" i="6"/>
  <c r="R119" i="6"/>
  <c r="P119" i="6"/>
  <c r="BI117" i="6"/>
  <c r="BH117" i="6"/>
  <c r="BG117" i="6"/>
  <c r="BF117" i="6"/>
  <c r="T117" i="6"/>
  <c r="R117" i="6"/>
  <c r="P117" i="6"/>
  <c r="BI114" i="6"/>
  <c r="BH114" i="6"/>
  <c r="BG114" i="6"/>
  <c r="BF114" i="6"/>
  <c r="T114" i="6"/>
  <c r="R114" i="6"/>
  <c r="P114" i="6"/>
  <c r="BI113" i="6"/>
  <c r="BH113" i="6"/>
  <c r="BG113" i="6"/>
  <c r="BF113" i="6"/>
  <c r="T113" i="6"/>
  <c r="R113" i="6"/>
  <c r="P113" i="6"/>
  <c r="BI109" i="6"/>
  <c r="BH109" i="6"/>
  <c r="BG109" i="6"/>
  <c r="BF109" i="6"/>
  <c r="T109" i="6"/>
  <c r="R109" i="6"/>
  <c r="P109" i="6"/>
  <c r="BI105" i="6"/>
  <c r="BH105" i="6"/>
  <c r="BG105" i="6"/>
  <c r="BF105" i="6"/>
  <c r="T105" i="6"/>
  <c r="T104" i="6" s="1"/>
  <c r="R105" i="6"/>
  <c r="R104" i="6" s="1"/>
  <c r="P105" i="6"/>
  <c r="P104" i="6" s="1"/>
  <c r="J99" i="6"/>
  <c r="F99" i="6"/>
  <c r="J98" i="6"/>
  <c r="F98" i="6"/>
  <c r="F96" i="6"/>
  <c r="E94" i="6"/>
  <c r="J59" i="6"/>
  <c r="F59" i="6"/>
  <c r="J58" i="6"/>
  <c r="F58" i="6"/>
  <c r="F56" i="6"/>
  <c r="E54" i="6"/>
  <c r="J14" i="6"/>
  <c r="J96" i="6" s="1"/>
  <c r="E7" i="6"/>
  <c r="E90" i="6" s="1"/>
  <c r="J37" i="5"/>
  <c r="J36" i="5"/>
  <c r="AY58" i="1"/>
  <c r="J35" i="5"/>
  <c r="AX58" i="1" s="1"/>
  <c r="BI239" i="5"/>
  <c r="BH239" i="5"/>
  <c r="BG239" i="5"/>
  <c r="BF239" i="5"/>
  <c r="T239" i="5"/>
  <c r="R239" i="5"/>
  <c r="P239" i="5"/>
  <c r="BI238" i="5"/>
  <c r="BH238" i="5"/>
  <c r="BG238" i="5"/>
  <c r="BF238" i="5"/>
  <c r="T238" i="5"/>
  <c r="R238" i="5"/>
  <c r="P238" i="5"/>
  <c r="BI235" i="5"/>
  <c r="BH235" i="5"/>
  <c r="BG235" i="5"/>
  <c r="BF235" i="5"/>
  <c r="T235" i="5"/>
  <c r="R235" i="5"/>
  <c r="P235" i="5"/>
  <c r="BI232" i="5"/>
  <c r="BH232" i="5"/>
  <c r="BG232" i="5"/>
  <c r="BF232" i="5"/>
  <c r="T232" i="5"/>
  <c r="R232" i="5"/>
  <c r="P232" i="5"/>
  <c r="BI229" i="5"/>
  <c r="BH229" i="5"/>
  <c r="BG229" i="5"/>
  <c r="BF229" i="5"/>
  <c r="T229" i="5"/>
  <c r="R229" i="5"/>
  <c r="P229" i="5"/>
  <c r="BI226" i="5"/>
  <c r="BH226" i="5"/>
  <c r="BG226" i="5"/>
  <c r="BF226" i="5"/>
  <c r="T226" i="5"/>
  <c r="R226" i="5"/>
  <c r="P226" i="5"/>
  <c r="BI225" i="5"/>
  <c r="BH225" i="5"/>
  <c r="BG225" i="5"/>
  <c r="BF225" i="5"/>
  <c r="T225" i="5"/>
  <c r="R225" i="5"/>
  <c r="P225" i="5"/>
  <c r="BI222" i="5"/>
  <c r="BH222" i="5"/>
  <c r="BG222" i="5"/>
  <c r="BF222" i="5"/>
  <c r="T222" i="5"/>
  <c r="R222" i="5"/>
  <c r="P222" i="5"/>
  <c r="BI219" i="5"/>
  <c r="BH219" i="5"/>
  <c r="BG219" i="5"/>
  <c r="BF219" i="5"/>
  <c r="T219" i="5"/>
  <c r="R219" i="5"/>
  <c r="P219" i="5"/>
  <c r="BI216" i="5"/>
  <c r="BH216" i="5"/>
  <c r="BG216" i="5"/>
  <c r="BF216" i="5"/>
  <c r="T216" i="5"/>
  <c r="R216" i="5"/>
  <c r="P216" i="5"/>
  <c r="BI213" i="5"/>
  <c r="BH213" i="5"/>
  <c r="BG213" i="5"/>
  <c r="BF213" i="5"/>
  <c r="T213" i="5"/>
  <c r="R213" i="5"/>
  <c r="P213" i="5"/>
  <c r="BI210" i="5"/>
  <c r="BH210" i="5"/>
  <c r="BG210" i="5"/>
  <c r="BF210" i="5"/>
  <c r="T210" i="5"/>
  <c r="R210" i="5"/>
  <c r="P210" i="5"/>
  <c r="BI207" i="5"/>
  <c r="BH207" i="5"/>
  <c r="BG207" i="5"/>
  <c r="BF207" i="5"/>
  <c r="T207" i="5"/>
  <c r="R207" i="5"/>
  <c r="P207" i="5"/>
  <c r="BI204" i="5"/>
  <c r="BH204" i="5"/>
  <c r="BG204" i="5"/>
  <c r="BF204" i="5"/>
  <c r="T204" i="5"/>
  <c r="R204" i="5"/>
  <c r="P204" i="5"/>
  <c r="BI201" i="5"/>
  <c r="BH201" i="5"/>
  <c r="BG201" i="5"/>
  <c r="BF201" i="5"/>
  <c r="T201" i="5"/>
  <c r="R201" i="5"/>
  <c r="P201" i="5"/>
  <c r="BI198" i="5"/>
  <c r="BH198" i="5"/>
  <c r="BG198" i="5"/>
  <c r="BF198" i="5"/>
  <c r="T198" i="5"/>
  <c r="R198" i="5"/>
  <c r="P198" i="5"/>
  <c r="BI195" i="5"/>
  <c r="BH195" i="5"/>
  <c r="BG195" i="5"/>
  <c r="BF195" i="5"/>
  <c r="T195" i="5"/>
  <c r="R195" i="5"/>
  <c r="P195" i="5"/>
  <c r="BI192" i="5"/>
  <c r="BH192" i="5"/>
  <c r="BG192" i="5"/>
  <c r="BF192" i="5"/>
  <c r="T192" i="5"/>
  <c r="R192" i="5"/>
  <c r="P192" i="5"/>
  <c r="BI190" i="5"/>
  <c r="BH190" i="5"/>
  <c r="BG190" i="5"/>
  <c r="BF190" i="5"/>
  <c r="T190" i="5"/>
  <c r="R190" i="5"/>
  <c r="P190" i="5"/>
  <c r="BI186" i="5"/>
  <c r="BH186" i="5"/>
  <c r="BG186" i="5"/>
  <c r="BF186" i="5"/>
  <c r="T186" i="5"/>
  <c r="R186" i="5"/>
  <c r="P186" i="5"/>
  <c r="BI182" i="5"/>
  <c r="BH182" i="5"/>
  <c r="BG182" i="5"/>
  <c r="BF182" i="5"/>
  <c r="T182" i="5"/>
  <c r="R182" i="5"/>
  <c r="P182" i="5"/>
  <c r="BI178" i="5"/>
  <c r="BH178" i="5"/>
  <c r="BG178" i="5"/>
  <c r="BF178" i="5"/>
  <c r="T178" i="5"/>
  <c r="R178" i="5"/>
  <c r="P178" i="5"/>
  <c r="BI174" i="5"/>
  <c r="BH174" i="5"/>
  <c r="BG174" i="5"/>
  <c r="BF174" i="5"/>
  <c r="T174" i="5"/>
  <c r="R174" i="5"/>
  <c r="P174" i="5"/>
  <c r="BI170" i="5"/>
  <c r="BH170" i="5"/>
  <c r="BG170" i="5"/>
  <c r="BF170" i="5"/>
  <c r="T170" i="5"/>
  <c r="R170" i="5"/>
  <c r="P170" i="5"/>
  <c r="BI166" i="5"/>
  <c r="BH166" i="5"/>
  <c r="BG166" i="5"/>
  <c r="BF166" i="5"/>
  <c r="T166" i="5"/>
  <c r="R166" i="5"/>
  <c r="P166" i="5"/>
  <c r="BI162" i="5"/>
  <c r="BH162" i="5"/>
  <c r="BG162" i="5"/>
  <c r="BF162" i="5"/>
  <c r="T162" i="5"/>
  <c r="R162" i="5"/>
  <c r="P162" i="5"/>
  <c r="BI158" i="5"/>
  <c r="BH158" i="5"/>
  <c r="BG158" i="5"/>
  <c r="BF158" i="5"/>
  <c r="T158" i="5"/>
  <c r="R158" i="5"/>
  <c r="P158" i="5"/>
  <c r="BI155" i="5"/>
  <c r="BH155" i="5"/>
  <c r="BG155" i="5"/>
  <c r="BF155" i="5"/>
  <c r="T155" i="5"/>
  <c r="R155" i="5"/>
  <c r="P155" i="5"/>
  <c r="BI154" i="5"/>
  <c r="BH154" i="5"/>
  <c r="BG154" i="5"/>
  <c r="BF154" i="5"/>
  <c r="T154" i="5"/>
  <c r="R154" i="5"/>
  <c r="P154" i="5"/>
  <c r="BI150" i="5"/>
  <c r="BH150" i="5"/>
  <c r="BG150" i="5"/>
  <c r="BF150" i="5"/>
  <c r="T150" i="5"/>
  <c r="R150" i="5"/>
  <c r="P150" i="5"/>
  <c r="BI146" i="5"/>
  <c r="BH146" i="5"/>
  <c r="BG146" i="5"/>
  <c r="BF146" i="5"/>
  <c r="T146" i="5"/>
  <c r="R146" i="5"/>
  <c r="P146" i="5"/>
  <c r="BI142" i="5"/>
  <c r="BH142" i="5"/>
  <c r="BG142" i="5"/>
  <c r="BF142" i="5"/>
  <c r="T142" i="5"/>
  <c r="R142" i="5"/>
  <c r="P142" i="5"/>
  <c r="BI138" i="5"/>
  <c r="BH138" i="5"/>
  <c r="BG138" i="5"/>
  <c r="BF138" i="5"/>
  <c r="T138" i="5"/>
  <c r="R138" i="5"/>
  <c r="P138" i="5"/>
  <c r="BI134" i="5"/>
  <c r="BH134" i="5"/>
  <c r="BG134" i="5"/>
  <c r="BF134" i="5"/>
  <c r="T134" i="5"/>
  <c r="R134" i="5"/>
  <c r="P134" i="5"/>
  <c r="BI130" i="5"/>
  <c r="BH130" i="5"/>
  <c r="BG130" i="5"/>
  <c r="BF130" i="5"/>
  <c r="T130" i="5"/>
  <c r="R130" i="5"/>
  <c r="P130" i="5"/>
  <c r="BI127" i="5"/>
  <c r="BH127" i="5"/>
  <c r="BG127" i="5"/>
  <c r="BF127" i="5"/>
  <c r="T127" i="5"/>
  <c r="R127" i="5"/>
  <c r="P127" i="5"/>
  <c r="BI124" i="5"/>
  <c r="BH124" i="5"/>
  <c r="BG124" i="5"/>
  <c r="BF124" i="5"/>
  <c r="T124" i="5"/>
  <c r="R124" i="5"/>
  <c r="P124" i="5"/>
  <c r="BI121" i="5"/>
  <c r="BH121" i="5"/>
  <c r="BG121" i="5"/>
  <c r="BF121" i="5"/>
  <c r="T121" i="5"/>
  <c r="R121" i="5"/>
  <c r="P121" i="5"/>
  <c r="BI117" i="5"/>
  <c r="BH117" i="5"/>
  <c r="BG117" i="5"/>
  <c r="BF117" i="5"/>
  <c r="T117" i="5"/>
  <c r="R117" i="5"/>
  <c r="P117" i="5"/>
  <c r="BI113" i="5"/>
  <c r="BH113" i="5"/>
  <c r="BG113" i="5"/>
  <c r="BF113" i="5"/>
  <c r="T113" i="5"/>
  <c r="R113" i="5"/>
  <c r="P113" i="5"/>
  <c r="BI109" i="5"/>
  <c r="BH109" i="5"/>
  <c r="BG109" i="5"/>
  <c r="BF109" i="5"/>
  <c r="T109" i="5"/>
  <c r="R109" i="5"/>
  <c r="P109" i="5"/>
  <c r="BI106" i="5"/>
  <c r="BH106" i="5"/>
  <c r="BG106" i="5"/>
  <c r="BF106" i="5"/>
  <c r="T106" i="5"/>
  <c r="R106" i="5"/>
  <c r="P106" i="5"/>
  <c r="BI103" i="5"/>
  <c r="BH103" i="5"/>
  <c r="BG103" i="5"/>
  <c r="BF103" i="5"/>
  <c r="T103" i="5"/>
  <c r="R103" i="5"/>
  <c r="P103" i="5"/>
  <c r="BI100" i="5"/>
  <c r="BH100" i="5"/>
  <c r="BG100" i="5"/>
  <c r="BF100" i="5"/>
  <c r="T100" i="5"/>
  <c r="R100" i="5"/>
  <c r="P100" i="5"/>
  <c r="BI96" i="5"/>
  <c r="BH96" i="5"/>
  <c r="BG96" i="5"/>
  <c r="BF96" i="5"/>
  <c r="T96" i="5"/>
  <c r="R96" i="5"/>
  <c r="P96" i="5"/>
  <c r="BI92" i="5"/>
  <c r="BH92" i="5"/>
  <c r="BG92" i="5"/>
  <c r="BF92" i="5"/>
  <c r="T92" i="5"/>
  <c r="R92" i="5"/>
  <c r="P92" i="5"/>
  <c r="BI88" i="5"/>
  <c r="BH88" i="5"/>
  <c r="BG88" i="5"/>
  <c r="BF88" i="5"/>
  <c r="T88" i="5"/>
  <c r="R88" i="5"/>
  <c r="P88" i="5"/>
  <c r="BI85" i="5"/>
  <c r="BH85" i="5"/>
  <c r="BG85" i="5"/>
  <c r="BF85" i="5"/>
  <c r="T85" i="5"/>
  <c r="R85" i="5"/>
  <c r="P85" i="5"/>
  <c r="J80" i="5"/>
  <c r="F80" i="5"/>
  <c r="J79" i="5"/>
  <c r="F79" i="5"/>
  <c r="F77" i="5"/>
  <c r="E75" i="5"/>
  <c r="J55" i="5"/>
  <c r="F55" i="5"/>
  <c r="J54" i="5"/>
  <c r="F54" i="5"/>
  <c r="F52" i="5"/>
  <c r="E50" i="5"/>
  <c r="J12" i="5"/>
  <c r="J77" i="5"/>
  <c r="E7" i="5"/>
  <c r="E73" i="5" s="1"/>
  <c r="J37" i="4"/>
  <c r="J36" i="4"/>
  <c r="AY57" i="1"/>
  <c r="J35" i="4"/>
  <c r="AX57" i="1"/>
  <c r="BI152" i="4"/>
  <c r="BH152" i="4"/>
  <c r="BG152" i="4"/>
  <c r="BF152" i="4"/>
  <c r="T152" i="4"/>
  <c r="R152" i="4"/>
  <c r="P152" i="4"/>
  <c r="BI151" i="4"/>
  <c r="BH151" i="4"/>
  <c r="BG151" i="4"/>
  <c r="BF151" i="4"/>
  <c r="T151" i="4"/>
  <c r="R151" i="4"/>
  <c r="P151" i="4"/>
  <c r="BI150" i="4"/>
  <c r="BH150" i="4"/>
  <c r="BG150" i="4"/>
  <c r="BF150" i="4"/>
  <c r="T150" i="4"/>
  <c r="R150" i="4"/>
  <c r="P150"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5" i="4"/>
  <c r="BH145" i="4"/>
  <c r="BG145" i="4"/>
  <c r="BF145" i="4"/>
  <c r="T145" i="4"/>
  <c r="R145" i="4"/>
  <c r="P145" i="4"/>
  <c r="BI143" i="4"/>
  <c r="BH143" i="4"/>
  <c r="BG143" i="4"/>
  <c r="BF143" i="4"/>
  <c r="T143" i="4"/>
  <c r="R143" i="4"/>
  <c r="P143" i="4"/>
  <c r="BI142" i="4"/>
  <c r="BH142" i="4"/>
  <c r="BG142" i="4"/>
  <c r="BF142" i="4"/>
  <c r="T142" i="4"/>
  <c r="R142" i="4"/>
  <c r="P142" i="4"/>
  <c r="BI141" i="4"/>
  <c r="BH141" i="4"/>
  <c r="BG141" i="4"/>
  <c r="BF141" i="4"/>
  <c r="T141" i="4"/>
  <c r="R141" i="4"/>
  <c r="P141" i="4"/>
  <c r="BI139" i="4"/>
  <c r="BH139" i="4"/>
  <c r="BG139" i="4"/>
  <c r="BF139" i="4"/>
  <c r="T139" i="4"/>
  <c r="R139" i="4"/>
  <c r="P139"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8" i="4"/>
  <c r="BH128" i="4"/>
  <c r="BG128" i="4"/>
  <c r="BF128" i="4"/>
  <c r="T128" i="4"/>
  <c r="R128" i="4"/>
  <c r="P128" i="4"/>
  <c r="BI127" i="4"/>
  <c r="BH127" i="4"/>
  <c r="BG127" i="4"/>
  <c r="BF127" i="4"/>
  <c r="T127" i="4"/>
  <c r="R127" i="4"/>
  <c r="P127" i="4"/>
  <c r="BI126" i="4"/>
  <c r="BH126" i="4"/>
  <c r="BG126" i="4"/>
  <c r="BF126" i="4"/>
  <c r="T126" i="4"/>
  <c r="R126" i="4"/>
  <c r="P126" i="4"/>
  <c r="BI125" i="4"/>
  <c r="BH125" i="4"/>
  <c r="BG125" i="4"/>
  <c r="BF125" i="4"/>
  <c r="T125" i="4"/>
  <c r="R125" i="4"/>
  <c r="P125" i="4"/>
  <c r="BI124" i="4"/>
  <c r="BH124" i="4"/>
  <c r="BG124" i="4"/>
  <c r="BF124" i="4"/>
  <c r="T124" i="4"/>
  <c r="R124" i="4"/>
  <c r="P124" i="4"/>
  <c r="BI123" i="4"/>
  <c r="BH123" i="4"/>
  <c r="BG123" i="4"/>
  <c r="BF123" i="4"/>
  <c r="T123" i="4"/>
  <c r="R123" i="4"/>
  <c r="P123" i="4"/>
  <c r="BI122" i="4"/>
  <c r="BH122" i="4"/>
  <c r="BG122" i="4"/>
  <c r="BF122" i="4"/>
  <c r="T122" i="4"/>
  <c r="R122" i="4"/>
  <c r="P122" i="4"/>
  <c r="BI121" i="4"/>
  <c r="BH121" i="4"/>
  <c r="BG121" i="4"/>
  <c r="BF121" i="4"/>
  <c r="T121" i="4"/>
  <c r="R121" i="4"/>
  <c r="P121" i="4"/>
  <c r="BI120" i="4"/>
  <c r="BH120" i="4"/>
  <c r="BG120" i="4"/>
  <c r="BF120" i="4"/>
  <c r="T120" i="4"/>
  <c r="R120" i="4"/>
  <c r="P120" i="4"/>
  <c r="BI119" i="4"/>
  <c r="BH119" i="4"/>
  <c r="BG119" i="4"/>
  <c r="BF119" i="4"/>
  <c r="T119" i="4"/>
  <c r="R119" i="4"/>
  <c r="P119" i="4"/>
  <c r="BI118" i="4"/>
  <c r="BH118" i="4"/>
  <c r="BG118" i="4"/>
  <c r="BF118" i="4"/>
  <c r="T118" i="4"/>
  <c r="R118" i="4"/>
  <c r="P118" i="4"/>
  <c r="BI116" i="4"/>
  <c r="BH116" i="4"/>
  <c r="BG116" i="4"/>
  <c r="BF116" i="4"/>
  <c r="T116" i="4"/>
  <c r="R116" i="4"/>
  <c r="P116" i="4"/>
  <c r="BI115" i="4"/>
  <c r="BH115" i="4"/>
  <c r="BG115" i="4"/>
  <c r="BF115" i="4"/>
  <c r="T115" i="4"/>
  <c r="R115" i="4"/>
  <c r="P115" i="4"/>
  <c r="BI114" i="4"/>
  <c r="BH114" i="4"/>
  <c r="BG114" i="4"/>
  <c r="BF114" i="4"/>
  <c r="T114" i="4"/>
  <c r="R114" i="4"/>
  <c r="P114" i="4"/>
  <c r="BI113" i="4"/>
  <c r="BH113" i="4"/>
  <c r="BG113" i="4"/>
  <c r="BF113" i="4"/>
  <c r="T113" i="4"/>
  <c r="R113" i="4"/>
  <c r="P113" i="4"/>
  <c r="BI112" i="4"/>
  <c r="BH112" i="4"/>
  <c r="BG112" i="4"/>
  <c r="BF112" i="4"/>
  <c r="T112" i="4"/>
  <c r="R112" i="4"/>
  <c r="P112" i="4"/>
  <c r="BI111" i="4"/>
  <c r="BH111" i="4"/>
  <c r="BG111" i="4"/>
  <c r="BF111" i="4"/>
  <c r="T111" i="4"/>
  <c r="R111" i="4"/>
  <c r="P111" i="4"/>
  <c r="BI110" i="4"/>
  <c r="BH110" i="4"/>
  <c r="BG110" i="4"/>
  <c r="BF110" i="4"/>
  <c r="T110" i="4"/>
  <c r="R110" i="4"/>
  <c r="P110" i="4"/>
  <c r="BI109" i="4"/>
  <c r="BH109" i="4"/>
  <c r="BG109" i="4"/>
  <c r="BF109" i="4"/>
  <c r="T109" i="4"/>
  <c r="R109" i="4"/>
  <c r="P109" i="4"/>
  <c r="BI108" i="4"/>
  <c r="BH108" i="4"/>
  <c r="BG108" i="4"/>
  <c r="BF108" i="4"/>
  <c r="T108" i="4"/>
  <c r="R108" i="4"/>
  <c r="P108" i="4"/>
  <c r="BI107" i="4"/>
  <c r="BH107" i="4"/>
  <c r="BG107" i="4"/>
  <c r="BF107" i="4"/>
  <c r="T107" i="4"/>
  <c r="R107" i="4"/>
  <c r="P107" i="4"/>
  <c r="BI106" i="4"/>
  <c r="BH106" i="4"/>
  <c r="BG106" i="4"/>
  <c r="BF106" i="4"/>
  <c r="T106" i="4"/>
  <c r="R106" i="4"/>
  <c r="P106" i="4"/>
  <c r="BI105" i="4"/>
  <c r="BH105" i="4"/>
  <c r="BG105" i="4"/>
  <c r="BF105" i="4"/>
  <c r="T105" i="4"/>
  <c r="R105" i="4"/>
  <c r="P105" i="4"/>
  <c r="BI104" i="4"/>
  <c r="BH104" i="4"/>
  <c r="BG104" i="4"/>
  <c r="BF104" i="4"/>
  <c r="T104" i="4"/>
  <c r="R104" i="4"/>
  <c r="P104" i="4"/>
  <c r="BI103" i="4"/>
  <c r="BH103" i="4"/>
  <c r="BG103" i="4"/>
  <c r="BF103" i="4"/>
  <c r="T103" i="4"/>
  <c r="R103" i="4"/>
  <c r="P103" i="4"/>
  <c r="BI102" i="4"/>
  <c r="BH102" i="4"/>
  <c r="BG102" i="4"/>
  <c r="BF102" i="4"/>
  <c r="T102" i="4"/>
  <c r="R102" i="4"/>
  <c r="P102" i="4"/>
  <c r="BI101" i="4"/>
  <c r="BH101" i="4"/>
  <c r="BG101" i="4"/>
  <c r="BF101" i="4"/>
  <c r="T101" i="4"/>
  <c r="R101" i="4"/>
  <c r="P101" i="4"/>
  <c r="BI100" i="4"/>
  <c r="BH100" i="4"/>
  <c r="BG100" i="4"/>
  <c r="BF100" i="4"/>
  <c r="T100" i="4"/>
  <c r="R100" i="4"/>
  <c r="P100" i="4"/>
  <c r="BI99" i="4"/>
  <c r="BH99" i="4"/>
  <c r="BG99" i="4"/>
  <c r="BF99" i="4"/>
  <c r="T99" i="4"/>
  <c r="R99" i="4"/>
  <c r="P99" i="4"/>
  <c r="BI98" i="4"/>
  <c r="BH98" i="4"/>
  <c r="BG98" i="4"/>
  <c r="BF98" i="4"/>
  <c r="T98" i="4"/>
  <c r="R98" i="4"/>
  <c r="P98" i="4"/>
  <c r="BI97" i="4"/>
  <c r="BH97" i="4"/>
  <c r="BG97" i="4"/>
  <c r="BF97" i="4"/>
  <c r="T97" i="4"/>
  <c r="R97" i="4"/>
  <c r="P97" i="4"/>
  <c r="BI96" i="4"/>
  <c r="BH96" i="4"/>
  <c r="BG96" i="4"/>
  <c r="BF96" i="4"/>
  <c r="T96" i="4"/>
  <c r="R96" i="4"/>
  <c r="P96" i="4"/>
  <c r="BI95" i="4"/>
  <c r="BH95" i="4"/>
  <c r="BG95" i="4"/>
  <c r="BF95" i="4"/>
  <c r="T95" i="4"/>
  <c r="R95" i="4"/>
  <c r="P95" i="4"/>
  <c r="BI94" i="4"/>
  <c r="BH94" i="4"/>
  <c r="BG94" i="4"/>
  <c r="BF94" i="4"/>
  <c r="T94" i="4"/>
  <c r="R94" i="4"/>
  <c r="P94" i="4"/>
  <c r="BI93" i="4"/>
  <c r="BH93" i="4"/>
  <c r="BG93" i="4"/>
  <c r="BF93" i="4"/>
  <c r="T93" i="4"/>
  <c r="R93" i="4"/>
  <c r="P93" i="4"/>
  <c r="BI92" i="4"/>
  <c r="BH92" i="4"/>
  <c r="BG92" i="4"/>
  <c r="BF92" i="4"/>
  <c r="T92" i="4"/>
  <c r="R92" i="4"/>
  <c r="P92" i="4"/>
  <c r="BI91" i="4"/>
  <c r="BH91" i="4"/>
  <c r="BG91" i="4"/>
  <c r="BF91" i="4"/>
  <c r="T91" i="4"/>
  <c r="R91" i="4"/>
  <c r="P91" i="4"/>
  <c r="BI90" i="4"/>
  <c r="BH90" i="4"/>
  <c r="BG90" i="4"/>
  <c r="BF90" i="4"/>
  <c r="T90" i="4"/>
  <c r="R90" i="4"/>
  <c r="P90" i="4"/>
  <c r="BI89" i="4"/>
  <c r="BH89" i="4"/>
  <c r="BG89" i="4"/>
  <c r="BF89" i="4"/>
  <c r="T89" i="4"/>
  <c r="R89" i="4"/>
  <c r="P89" i="4"/>
  <c r="BI88" i="4"/>
  <c r="BH88" i="4"/>
  <c r="BG88" i="4"/>
  <c r="BF88" i="4"/>
  <c r="T88" i="4"/>
  <c r="R88" i="4"/>
  <c r="P88" i="4"/>
  <c r="BI87" i="4"/>
  <c r="BH87" i="4"/>
  <c r="BG87" i="4"/>
  <c r="BF87" i="4"/>
  <c r="T87" i="4"/>
  <c r="R87" i="4"/>
  <c r="P87" i="4"/>
  <c r="J81" i="4"/>
  <c r="F81" i="4"/>
  <c r="J80" i="4"/>
  <c r="F80" i="4"/>
  <c r="F78" i="4"/>
  <c r="E76" i="4"/>
  <c r="J55" i="4"/>
  <c r="F55" i="4"/>
  <c r="J54" i="4"/>
  <c r="F54" i="4"/>
  <c r="F52" i="4"/>
  <c r="E50" i="4"/>
  <c r="J12" i="4"/>
  <c r="J78" i="4"/>
  <c r="E7" i="4"/>
  <c r="E74" i="4" s="1"/>
  <c r="J37" i="3"/>
  <c r="J36" i="3"/>
  <c r="AY56" i="1"/>
  <c r="J35" i="3"/>
  <c r="AX56" i="1"/>
  <c r="BI191" i="3"/>
  <c r="BH191" i="3"/>
  <c r="BG191" i="3"/>
  <c r="BF191" i="3"/>
  <c r="T191" i="3"/>
  <c r="R191" i="3"/>
  <c r="P191" i="3"/>
  <c r="BI189" i="3"/>
  <c r="BH189" i="3"/>
  <c r="BG189" i="3"/>
  <c r="BF189" i="3"/>
  <c r="T189" i="3"/>
  <c r="R189" i="3"/>
  <c r="P189" i="3"/>
  <c r="BI188" i="3"/>
  <c r="BH188" i="3"/>
  <c r="BG188" i="3"/>
  <c r="BF188" i="3"/>
  <c r="T188" i="3"/>
  <c r="R188" i="3"/>
  <c r="P188" i="3"/>
  <c r="BI187" i="3"/>
  <c r="BH187" i="3"/>
  <c r="BG187" i="3"/>
  <c r="BF187" i="3"/>
  <c r="T187" i="3"/>
  <c r="R187" i="3"/>
  <c r="P187" i="3"/>
  <c r="BI186" i="3"/>
  <c r="BH186" i="3"/>
  <c r="BG186" i="3"/>
  <c r="BF186" i="3"/>
  <c r="T186" i="3"/>
  <c r="R186" i="3"/>
  <c r="P186" i="3"/>
  <c r="BI184" i="3"/>
  <c r="BH184" i="3"/>
  <c r="BG184" i="3"/>
  <c r="BF184" i="3"/>
  <c r="T184" i="3"/>
  <c r="R184" i="3"/>
  <c r="P184" i="3"/>
  <c r="BI183" i="3"/>
  <c r="BH183" i="3"/>
  <c r="BG183" i="3"/>
  <c r="BF183" i="3"/>
  <c r="T183" i="3"/>
  <c r="R183" i="3"/>
  <c r="P183" i="3"/>
  <c r="BI182" i="3"/>
  <c r="BH182" i="3"/>
  <c r="BG182" i="3"/>
  <c r="BF182" i="3"/>
  <c r="T182" i="3"/>
  <c r="R182" i="3"/>
  <c r="P182" i="3"/>
  <c r="BI181" i="3"/>
  <c r="BH181" i="3"/>
  <c r="BG181" i="3"/>
  <c r="BF181" i="3"/>
  <c r="T181" i="3"/>
  <c r="R181" i="3"/>
  <c r="P181" i="3"/>
  <c r="BI180" i="3"/>
  <c r="BH180" i="3"/>
  <c r="BG180" i="3"/>
  <c r="BF180" i="3"/>
  <c r="T180" i="3"/>
  <c r="R180" i="3"/>
  <c r="P180" i="3"/>
  <c r="BI179" i="3"/>
  <c r="BH179" i="3"/>
  <c r="BG179" i="3"/>
  <c r="BF179" i="3"/>
  <c r="T179" i="3"/>
  <c r="R179" i="3"/>
  <c r="P179" i="3"/>
  <c r="BI178" i="3"/>
  <c r="BH178" i="3"/>
  <c r="BG178" i="3"/>
  <c r="BF178" i="3"/>
  <c r="T178" i="3"/>
  <c r="R178" i="3"/>
  <c r="P178" i="3"/>
  <c r="BI177" i="3"/>
  <c r="BH177" i="3"/>
  <c r="BG177" i="3"/>
  <c r="BF177" i="3"/>
  <c r="T177" i="3"/>
  <c r="R177" i="3"/>
  <c r="P177" i="3"/>
  <c r="BI176" i="3"/>
  <c r="BH176" i="3"/>
  <c r="BG176" i="3"/>
  <c r="BF176" i="3"/>
  <c r="T176" i="3"/>
  <c r="R176" i="3"/>
  <c r="P176" i="3"/>
  <c r="BI175" i="3"/>
  <c r="BH175" i="3"/>
  <c r="BG175" i="3"/>
  <c r="BF175" i="3"/>
  <c r="T175" i="3"/>
  <c r="R175" i="3"/>
  <c r="P175" i="3"/>
  <c r="BI174" i="3"/>
  <c r="BH174" i="3"/>
  <c r="BG174" i="3"/>
  <c r="BF174" i="3"/>
  <c r="T174" i="3"/>
  <c r="R174" i="3"/>
  <c r="P174" i="3"/>
  <c r="BI173" i="3"/>
  <c r="BH173" i="3"/>
  <c r="BG173" i="3"/>
  <c r="BF173" i="3"/>
  <c r="T173" i="3"/>
  <c r="R173" i="3"/>
  <c r="P173" i="3"/>
  <c r="BI170" i="3"/>
  <c r="BH170" i="3"/>
  <c r="BG170" i="3"/>
  <c r="BF170" i="3"/>
  <c r="T170" i="3"/>
  <c r="R170" i="3"/>
  <c r="P170" i="3"/>
  <c r="BI168" i="3"/>
  <c r="BH168" i="3"/>
  <c r="BG168" i="3"/>
  <c r="BF168" i="3"/>
  <c r="T168" i="3"/>
  <c r="R168" i="3"/>
  <c r="P168" i="3"/>
  <c r="BI167" i="3"/>
  <c r="BH167" i="3"/>
  <c r="BG167" i="3"/>
  <c r="BF167" i="3"/>
  <c r="T167" i="3"/>
  <c r="R167" i="3"/>
  <c r="P167" i="3"/>
  <c r="BI166" i="3"/>
  <c r="BH166" i="3"/>
  <c r="BG166" i="3"/>
  <c r="BF166" i="3"/>
  <c r="T166" i="3"/>
  <c r="R166" i="3"/>
  <c r="P166" i="3"/>
  <c r="BI165" i="3"/>
  <c r="BH165" i="3"/>
  <c r="BG165" i="3"/>
  <c r="BF165" i="3"/>
  <c r="T165" i="3"/>
  <c r="R165" i="3"/>
  <c r="P165" i="3"/>
  <c r="BI164" i="3"/>
  <c r="BH164" i="3"/>
  <c r="BG164" i="3"/>
  <c r="BF164" i="3"/>
  <c r="T164" i="3"/>
  <c r="R164" i="3"/>
  <c r="P164" i="3"/>
  <c r="BI163" i="3"/>
  <c r="BH163" i="3"/>
  <c r="BG163" i="3"/>
  <c r="BF163" i="3"/>
  <c r="T163" i="3"/>
  <c r="R163" i="3"/>
  <c r="P163" i="3"/>
  <c r="BI162" i="3"/>
  <c r="BH162" i="3"/>
  <c r="BG162" i="3"/>
  <c r="BF162" i="3"/>
  <c r="T162" i="3"/>
  <c r="R162" i="3"/>
  <c r="P162" i="3"/>
  <c r="BI161" i="3"/>
  <c r="BH161" i="3"/>
  <c r="BG161" i="3"/>
  <c r="BF161" i="3"/>
  <c r="T161" i="3"/>
  <c r="R161" i="3"/>
  <c r="P161" i="3"/>
  <c r="BI159" i="3"/>
  <c r="BH159" i="3"/>
  <c r="BG159" i="3"/>
  <c r="BF159" i="3"/>
  <c r="T159" i="3"/>
  <c r="R159" i="3"/>
  <c r="P159" i="3"/>
  <c r="BI157" i="3"/>
  <c r="BH157" i="3"/>
  <c r="BG157" i="3"/>
  <c r="BF157" i="3"/>
  <c r="T157" i="3"/>
  <c r="R157" i="3"/>
  <c r="P157" i="3"/>
  <c r="BI155" i="3"/>
  <c r="BH155" i="3"/>
  <c r="BG155" i="3"/>
  <c r="BF155" i="3"/>
  <c r="T155" i="3"/>
  <c r="R155" i="3"/>
  <c r="P155" i="3"/>
  <c r="BI154" i="3"/>
  <c r="BH154" i="3"/>
  <c r="BG154" i="3"/>
  <c r="BF154" i="3"/>
  <c r="T154" i="3"/>
  <c r="R154" i="3"/>
  <c r="P154" i="3"/>
  <c r="BI153" i="3"/>
  <c r="BH153" i="3"/>
  <c r="BG153" i="3"/>
  <c r="BF153" i="3"/>
  <c r="T153" i="3"/>
  <c r="R153" i="3"/>
  <c r="P153" i="3"/>
  <c r="BI152" i="3"/>
  <c r="BH152" i="3"/>
  <c r="BG152" i="3"/>
  <c r="BF152" i="3"/>
  <c r="T152" i="3"/>
  <c r="R152" i="3"/>
  <c r="P152" i="3"/>
  <c r="BI151" i="3"/>
  <c r="BH151" i="3"/>
  <c r="BG151" i="3"/>
  <c r="BF151" i="3"/>
  <c r="T151" i="3"/>
  <c r="R151" i="3"/>
  <c r="P151" i="3"/>
  <c r="BI150" i="3"/>
  <c r="BH150" i="3"/>
  <c r="BG150" i="3"/>
  <c r="BF150" i="3"/>
  <c r="T150" i="3"/>
  <c r="R150" i="3"/>
  <c r="P150" i="3"/>
  <c r="BI149" i="3"/>
  <c r="BH149" i="3"/>
  <c r="BG149" i="3"/>
  <c r="BF149" i="3"/>
  <c r="T149" i="3"/>
  <c r="R149" i="3"/>
  <c r="P149" i="3"/>
  <c r="BI148" i="3"/>
  <c r="BH148" i="3"/>
  <c r="BG148" i="3"/>
  <c r="BF148" i="3"/>
  <c r="T148" i="3"/>
  <c r="R148" i="3"/>
  <c r="P148" i="3"/>
  <c r="BI147" i="3"/>
  <c r="BH147" i="3"/>
  <c r="BG147" i="3"/>
  <c r="BF147" i="3"/>
  <c r="T147" i="3"/>
  <c r="R147" i="3"/>
  <c r="P147" i="3"/>
  <c r="BI146" i="3"/>
  <c r="BH146" i="3"/>
  <c r="BG146" i="3"/>
  <c r="BF146" i="3"/>
  <c r="T146" i="3"/>
  <c r="R146" i="3"/>
  <c r="P146" i="3"/>
  <c r="BI145" i="3"/>
  <c r="BH145" i="3"/>
  <c r="BG145" i="3"/>
  <c r="BF145" i="3"/>
  <c r="T145" i="3"/>
  <c r="R145" i="3"/>
  <c r="P145" i="3"/>
  <c r="BI144" i="3"/>
  <c r="BH144" i="3"/>
  <c r="BG144" i="3"/>
  <c r="BF144" i="3"/>
  <c r="T144" i="3"/>
  <c r="R144" i="3"/>
  <c r="P144" i="3"/>
  <c r="BI143" i="3"/>
  <c r="BH143" i="3"/>
  <c r="BG143" i="3"/>
  <c r="BF143" i="3"/>
  <c r="T143" i="3"/>
  <c r="R143" i="3"/>
  <c r="P143" i="3"/>
  <c r="BI142" i="3"/>
  <c r="BH142" i="3"/>
  <c r="BG142" i="3"/>
  <c r="BF142" i="3"/>
  <c r="T142" i="3"/>
  <c r="R142" i="3"/>
  <c r="P142" i="3"/>
  <c r="BI141" i="3"/>
  <c r="BH141" i="3"/>
  <c r="BG141" i="3"/>
  <c r="BF141" i="3"/>
  <c r="T141" i="3"/>
  <c r="R141" i="3"/>
  <c r="P141" i="3"/>
  <c r="BI140" i="3"/>
  <c r="BH140" i="3"/>
  <c r="BG140" i="3"/>
  <c r="BF140" i="3"/>
  <c r="T140" i="3"/>
  <c r="R140" i="3"/>
  <c r="P140" i="3"/>
  <c r="BI139" i="3"/>
  <c r="BH139" i="3"/>
  <c r="BG139" i="3"/>
  <c r="BF139" i="3"/>
  <c r="T139" i="3"/>
  <c r="R139" i="3"/>
  <c r="P139" i="3"/>
  <c r="BI138" i="3"/>
  <c r="BH138" i="3"/>
  <c r="BG138" i="3"/>
  <c r="BF138" i="3"/>
  <c r="T138" i="3"/>
  <c r="R138" i="3"/>
  <c r="P138" i="3"/>
  <c r="BI137" i="3"/>
  <c r="BH137" i="3"/>
  <c r="BG137" i="3"/>
  <c r="BF137" i="3"/>
  <c r="T137" i="3"/>
  <c r="R137" i="3"/>
  <c r="P137" i="3"/>
  <c r="BI136" i="3"/>
  <c r="BH136" i="3"/>
  <c r="BG136" i="3"/>
  <c r="BF136" i="3"/>
  <c r="T136" i="3"/>
  <c r="R136" i="3"/>
  <c r="P136" i="3"/>
  <c r="BI134" i="3"/>
  <c r="BH134" i="3"/>
  <c r="BG134" i="3"/>
  <c r="BF134" i="3"/>
  <c r="T134" i="3"/>
  <c r="R134" i="3"/>
  <c r="P134" i="3"/>
  <c r="BI131" i="3"/>
  <c r="BH131" i="3"/>
  <c r="BG131" i="3"/>
  <c r="BF131" i="3"/>
  <c r="T131" i="3"/>
  <c r="R131" i="3"/>
  <c r="P131" i="3"/>
  <c r="BI129" i="3"/>
  <c r="BH129" i="3"/>
  <c r="BG129" i="3"/>
  <c r="BF129" i="3"/>
  <c r="T129" i="3"/>
  <c r="R129" i="3"/>
  <c r="P129" i="3"/>
  <c r="BI128" i="3"/>
  <c r="BH128" i="3"/>
  <c r="BG128" i="3"/>
  <c r="BF128" i="3"/>
  <c r="T128" i="3"/>
  <c r="R128" i="3"/>
  <c r="P128" i="3"/>
  <c r="BI127" i="3"/>
  <c r="BH127" i="3"/>
  <c r="BG127" i="3"/>
  <c r="BF127" i="3"/>
  <c r="T127" i="3"/>
  <c r="R127" i="3"/>
  <c r="P127" i="3"/>
  <c r="BI126" i="3"/>
  <c r="BH126" i="3"/>
  <c r="BG126" i="3"/>
  <c r="BF126" i="3"/>
  <c r="T126" i="3"/>
  <c r="R126" i="3"/>
  <c r="P126" i="3"/>
  <c r="BI124" i="3"/>
  <c r="BH124" i="3"/>
  <c r="BG124" i="3"/>
  <c r="BF124" i="3"/>
  <c r="T124" i="3"/>
  <c r="R124" i="3"/>
  <c r="P124" i="3"/>
  <c r="BI123" i="3"/>
  <c r="BH123" i="3"/>
  <c r="BG123" i="3"/>
  <c r="BF123" i="3"/>
  <c r="T123" i="3"/>
  <c r="R123" i="3"/>
  <c r="P123" i="3"/>
  <c r="BI122" i="3"/>
  <c r="BH122" i="3"/>
  <c r="BG122" i="3"/>
  <c r="BF122" i="3"/>
  <c r="T122" i="3"/>
  <c r="R122" i="3"/>
  <c r="P122" i="3"/>
  <c r="BI121" i="3"/>
  <c r="BH121" i="3"/>
  <c r="BG121" i="3"/>
  <c r="BF121" i="3"/>
  <c r="T121" i="3"/>
  <c r="R121" i="3"/>
  <c r="P121" i="3"/>
  <c r="BI119" i="3"/>
  <c r="BH119" i="3"/>
  <c r="BG119" i="3"/>
  <c r="BF119" i="3"/>
  <c r="T119" i="3"/>
  <c r="R119" i="3"/>
  <c r="P119" i="3"/>
  <c r="BI117" i="3"/>
  <c r="BH117" i="3"/>
  <c r="BG117" i="3"/>
  <c r="BF117" i="3"/>
  <c r="T117" i="3"/>
  <c r="R117" i="3"/>
  <c r="P117" i="3"/>
  <c r="BI116" i="3"/>
  <c r="BH116" i="3"/>
  <c r="BG116" i="3"/>
  <c r="BF116" i="3"/>
  <c r="T116" i="3"/>
  <c r="R116" i="3"/>
  <c r="P116" i="3"/>
  <c r="BI115" i="3"/>
  <c r="BH115" i="3"/>
  <c r="BG115" i="3"/>
  <c r="BF115" i="3"/>
  <c r="T115" i="3"/>
  <c r="R115" i="3"/>
  <c r="P115" i="3"/>
  <c r="BI114" i="3"/>
  <c r="BH114" i="3"/>
  <c r="BG114" i="3"/>
  <c r="BF114" i="3"/>
  <c r="T114" i="3"/>
  <c r="R114" i="3"/>
  <c r="P114" i="3"/>
  <c r="BI113" i="3"/>
  <c r="BH113" i="3"/>
  <c r="BG113" i="3"/>
  <c r="BF113" i="3"/>
  <c r="T113" i="3"/>
  <c r="R113" i="3"/>
  <c r="P113" i="3"/>
  <c r="BI112" i="3"/>
  <c r="BH112" i="3"/>
  <c r="BG112" i="3"/>
  <c r="BF112" i="3"/>
  <c r="T112" i="3"/>
  <c r="R112" i="3"/>
  <c r="P112" i="3"/>
  <c r="BI111" i="3"/>
  <c r="BH111" i="3"/>
  <c r="BG111" i="3"/>
  <c r="BF111" i="3"/>
  <c r="T111" i="3"/>
  <c r="R111" i="3"/>
  <c r="P111" i="3"/>
  <c r="BI110" i="3"/>
  <c r="BH110" i="3"/>
  <c r="BG110" i="3"/>
  <c r="BF110" i="3"/>
  <c r="T110" i="3"/>
  <c r="R110" i="3"/>
  <c r="P110" i="3"/>
  <c r="BI109" i="3"/>
  <c r="BH109" i="3"/>
  <c r="BG109" i="3"/>
  <c r="BF109" i="3"/>
  <c r="T109" i="3"/>
  <c r="R109" i="3"/>
  <c r="P109" i="3"/>
  <c r="BI108" i="3"/>
  <c r="BH108" i="3"/>
  <c r="BG108" i="3"/>
  <c r="BF108" i="3"/>
  <c r="T108" i="3"/>
  <c r="R108" i="3"/>
  <c r="P108" i="3"/>
  <c r="BI107" i="3"/>
  <c r="BH107" i="3"/>
  <c r="BG107" i="3"/>
  <c r="BF107" i="3"/>
  <c r="T107" i="3"/>
  <c r="R107" i="3"/>
  <c r="P107" i="3"/>
  <c r="BI106" i="3"/>
  <c r="BH106" i="3"/>
  <c r="BG106" i="3"/>
  <c r="BF106" i="3"/>
  <c r="T106" i="3"/>
  <c r="R106" i="3"/>
  <c r="P106" i="3"/>
  <c r="BI105" i="3"/>
  <c r="BH105" i="3"/>
  <c r="BG105" i="3"/>
  <c r="BF105" i="3"/>
  <c r="T105" i="3"/>
  <c r="R105" i="3"/>
  <c r="P105" i="3"/>
  <c r="BI104" i="3"/>
  <c r="BH104" i="3"/>
  <c r="BG104" i="3"/>
  <c r="BF104" i="3"/>
  <c r="T104" i="3"/>
  <c r="R104" i="3"/>
  <c r="P104" i="3"/>
  <c r="BI103" i="3"/>
  <c r="BH103" i="3"/>
  <c r="BG103" i="3"/>
  <c r="BF103" i="3"/>
  <c r="T103" i="3"/>
  <c r="R103" i="3"/>
  <c r="P103" i="3"/>
  <c r="BI102" i="3"/>
  <c r="BH102" i="3"/>
  <c r="BG102" i="3"/>
  <c r="BF102" i="3"/>
  <c r="T102" i="3"/>
  <c r="R102" i="3"/>
  <c r="P102" i="3"/>
  <c r="BI101" i="3"/>
  <c r="BH101" i="3"/>
  <c r="BG101" i="3"/>
  <c r="BF101" i="3"/>
  <c r="T101" i="3"/>
  <c r="R101" i="3"/>
  <c r="P101" i="3"/>
  <c r="BI100" i="3"/>
  <c r="BH100" i="3"/>
  <c r="BG100" i="3"/>
  <c r="BF100" i="3"/>
  <c r="T100" i="3"/>
  <c r="R100" i="3"/>
  <c r="P100" i="3"/>
  <c r="BI99" i="3"/>
  <c r="BH99" i="3"/>
  <c r="BG99" i="3"/>
  <c r="BF99" i="3"/>
  <c r="T99" i="3"/>
  <c r="R99" i="3"/>
  <c r="P99" i="3"/>
  <c r="BI98" i="3"/>
  <c r="BH98" i="3"/>
  <c r="BG98" i="3"/>
  <c r="BF98" i="3"/>
  <c r="T98" i="3"/>
  <c r="R98" i="3"/>
  <c r="P98" i="3"/>
  <c r="BI97" i="3"/>
  <c r="BH97" i="3"/>
  <c r="BG97" i="3"/>
  <c r="BF97" i="3"/>
  <c r="T97" i="3"/>
  <c r="R97" i="3"/>
  <c r="P97" i="3"/>
  <c r="BI96" i="3"/>
  <c r="BH96" i="3"/>
  <c r="BG96" i="3"/>
  <c r="BF96" i="3"/>
  <c r="T96" i="3"/>
  <c r="R96" i="3"/>
  <c r="P96" i="3"/>
  <c r="BI95" i="3"/>
  <c r="BH95" i="3"/>
  <c r="BG95" i="3"/>
  <c r="BF95" i="3"/>
  <c r="T95" i="3"/>
  <c r="R95" i="3"/>
  <c r="P95" i="3"/>
  <c r="BI94" i="3"/>
  <c r="BH94" i="3"/>
  <c r="BG94" i="3"/>
  <c r="BF94" i="3"/>
  <c r="T94" i="3"/>
  <c r="R94" i="3"/>
  <c r="P94" i="3"/>
  <c r="BI92" i="3"/>
  <c r="BH92" i="3"/>
  <c r="BG92" i="3"/>
  <c r="BF92" i="3"/>
  <c r="T92" i="3"/>
  <c r="R92" i="3"/>
  <c r="P92" i="3"/>
  <c r="BI90" i="3"/>
  <c r="BH90" i="3"/>
  <c r="BG90" i="3"/>
  <c r="BF90" i="3"/>
  <c r="T90" i="3"/>
  <c r="R90" i="3"/>
  <c r="P90" i="3"/>
  <c r="BI88" i="3"/>
  <c r="BH88" i="3"/>
  <c r="BG88" i="3"/>
  <c r="BF88" i="3"/>
  <c r="T88" i="3"/>
  <c r="R88" i="3"/>
  <c r="P88" i="3"/>
  <c r="J81" i="3"/>
  <c r="F81" i="3"/>
  <c r="J80" i="3"/>
  <c r="F80" i="3"/>
  <c r="F78" i="3"/>
  <c r="E76" i="3"/>
  <c r="J55" i="3"/>
  <c r="F55" i="3"/>
  <c r="J54" i="3"/>
  <c r="F54" i="3"/>
  <c r="F52" i="3"/>
  <c r="E50" i="3"/>
  <c r="J12" i="3"/>
  <c r="J78" i="3" s="1"/>
  <c r="E7" i="3"/>
  <c r="E48" i="3" s="1"/>
  <c r="J37" i="2"/>
  <c r="J36" i="2"/>
  <c r="AY55" i="1" s="1"/>
  <c r="J35" i="2"/>
  <c r="AX55" i="1"/>
  <c r="BI1824" i="2"/>
  <c r="BH1824" i="2"/>
  <c r="BG1824" i="2"/>
  <c r="BF1824" i="2"/>
  <c r="T1824" i="2"/>
  <c r="T1823" i="2"/>
  <c r="R1824" i="2"/>
  <c r="R1823" i="2" s="1"/>
  <c r="P1824" i="2"/>
  <c r="P1823" i="2" s="1"/>
  <c r="BI1821" i="2"/>
  <c r="BH1821" i="2"/>
  <c r="BG1821" i="2"/>
  <c r="BF1821" i="2"/>
  <c r="T1821" i="2"/>
  <c r="R1821" i="2"/>
  <c r="P1821" i="2"/>
  <c r="BI1820" i="2"/>
  <c r="BH1820" i="2"/>
  <c r="BG1820" i="2"/>
  <c r="BF1820" i="2"/>
  <c r="T1820" i="2"/>
  <c r="R1820" i="2"/>
  <c r="P1820" i="2"/>
  <c r="BI1819" i="2"/>
  <c r="BH1819" i="2"/>
  <c r="BG1819" i="2"/>
  <c r="BF1819" i="2"/>
  <c r="T1819" i="2"/>
  <c r="R1819" i="2"/>
  <c r="P1819" i="2"/>
  <c r="BI1818" i="2"/>
  <c r="BH1818" i="2"/>
  <c r="BG1818" i="2"/>
  <c r="BF1818" i="2"/>
  <c r="T1818" i="2"/>
  <c r="R1818" i="2"/>
  <c r="P1818" i="2"/>
  <c r="BI1817" i="2"/>
  <c r="BH1817" i="2"/>
  <c r="BG1817" i="2"/>
  <c r="BF1817" i="2"/>
  <c r="T1817" i="2"/>
  <c r="R1817" i="2"/>
  <c r="P1817" i="2"/>
  <c r="BI1814" i="2"/>
  <c r="BH1814" i="2"/>
  <c r="BG1814" i="2"/>
  <c r="BF1814" i="2"/>
  <c r="T1814" i="2"/>
  <c r="R1814" i="2"/>
  <c r="P1814" i="2"/>
  <c r="BI1813" i="2"/>
  <c r="BH1813" i="2"/>
  <c r="BG1813" i="2"/>
  <c r="BF1813" i="2"/>
  <c r="T1813" i="2"/>
  <c r="R1813" i="2"/>
  <c r="P1813" i="2"/>
  <c r="BI1810" i="2"/>
  <c r="BH1810" i="2"/>
  <c r="BG1810" i="2"/>
  <c r="BF1810" i="2"/>
  <c r="T1810" i="2"/>
  <c r="R1810" i="2"/>
  <c r="P1810" i="2"/>
  <c r="BI1809" i="2"/>
  <c r="BH1809" i="2"/>
  <c r="BG1809" i="2"/>
  <c r="BF1809" i="2"/>
  <c r="T1809" i="2"/>
  <c r="R1809" i="2"/>
  <c r="P1809" i="2"/>
  <c r="BI1807" i="2"/>
  <c r="BH1807" i="2"/>
  <c r="BG1807" i="2"/>
  <c r="BF1807" i="2"/>
  <c r="T1807" i="2"/>
  <c r="R1807" i="2"/>
  <c r="P1807" i="2"/>
  <c r="BI1803" i="2"/>
  <c r="BH1803" i="2"/>
  <c r="BG1803" i="2"/>
  <c r="BF1803" i="2"/>
  <c r="T1803" i="2"/>
  <c r="R1803" i="2"/>
  <c r="P1803" i="2"/>
  <c r="BI1789" i="2"/>
  <c r="BH1789" i="2"/>
  <c r="BG1789" i="2"/>
  <c r="BF1789" i="2"/>
  <c r="T1789" i="2"/>
  <c r="R1789" i="2"/>
  <c r="P1789" i="2"/>
  <c r="BI1781" i="2"/>
  <c r="BH1781" i="2"/>
  <c r="BG1781" i="2"/>
  <c r="BF1781" i="2"/>
  <c r="T1781" i="2"/>
  <c r="R1781" i="2"/>
  <c r="P1781" i="2"/>
  <c r="BI1774" i="2"/>
  <c r="BH1774" i="2"/>
  <c r="BG1774" i="2"/>
  <c r="BF1774" i="2"/>
  <c r="T1774" i="2"/>
  <c r="R1774" i="2"/>
  <c r="P1774" i="2"/>
  <c r="BI1757" i="2"/>
  <c r="BH1757" i="2"/>
  <c r="BG1757" i="2"/>
  <c r="BF1757" i="2"/>
  <c r="T1757" i="2"/>
  <c r="R1757" i="2"/>
  <c r="P1757" i="2"/>
  <c r="BI1746" i="2"/>
  <c r="BH1746" i="2"/>
  <c r="BG1746" i="2"/>
  <c r="BF1746" i="2"/>
  <c r="T1746" i="2"/>
  <c r="R1746" i="2"/>
  <c r="P1746" i="2"/>
  <c r="BI1734" i="2"/>
  <c r="BH1734" i="2"/>
  <c r="BG1734" i="2"/>
  <c r="BF1734" i="2"/>
  <c r="T1734" i="2"/>
  <c r="R1734" i="2"/>
  <c r="P1734" i="2"/>
  <c r="BI1723" i="2"/>
  <c r="BH1723" i="2"/>
  <c r="BG1723" i="2"/>
  <c r="BF1723" i="2"/>
  <c r="T1723" i="2"/>
  <c r="R1723" i="2"/>
  <c r="P1723" i="2"/>
  <c r="BI1720" i="2"/>
  <c r="BH1720" i="2"/>
  <c r="BG1720" i="2"/>
  <c r="BF1720" i="2"/>
  <c r="T1720" i="2"/>
  <c r="R1720" i="2"/>
  <c r="P1720" i="2"/>
  <c r="BI1707" i="2"/>
  <c r="BH1707" i="2"/>
  <c r="BG1707" i="2"/>
  <c r="BF1707" i="2"/>
  <c r="T1707" i="2"/>
  <c r="R1707" i="2"/>
  <c r="P1707" i="2"/>
  <c r="BI1697" i="2"/>
  <c r="BH1697" i="2"/>
  <c r="BG1697" i="2"/>
  <c r="BF1697" i="2"/>
  <c r="T1697" i="2"/>
  <c r="R1697" i="2"/>
  <c r="P1697" i="2"/>
  <c r="BI1690" i="2"/>
  <c r="BH1690" i="2"/>
  <c r="BG1690" i="2"/>
  <c r="BF1690" i="2"/>
  <c r="T1690" i="2"/>
  <c r="R1690" i="2"/>
  <c r="P1690" i="2"/>
  <c r="BI1681" i="2"/>
  <c r="BH1681" i="2"/>
  <c r="BG1681" i="2"/>
  <c r="BF1681" i="2"/>
  <c r="T1681" i="2"/>
  <c r="R1681" i="2"/>
  <c r="P1681" i="2"/>
  <c r="BI1677" i="2"/>
  <c r="BH1677" i="2"/>
  <c r="BG1677" i="2"/>
  <c r="BF1677" i="2"/>
  <c r="T1677" i="2"/>
  <c r="R1677" i="2"/>
  <c r="P1677" i="2"/>
  <c r="BI1668" i="2"/>
  <c r="BH1668" i="2"/>
  <c r="BG1668" i="2"/>
  <c r="BF1668" i="2"/>
  <c r="T1668" i="2"/>
  <c r="R1668" i="2"/>
  <c r="P1668" i="2"/>
  <c r="BI1665" i="2"/>
  <c r="BH1665" i="2"/>
  <c r="BG1665" i="2"/>
  <c r="BF1665" i="2"/>
  <c r="T1665" i="2"/>
  <c r="R1665" i="2"/>
  <c r="P1665" i="2"/>
  <c r="BI1661" i="2"/>
  <c r="BH1661" i="2"/>
  <c r="BG1661" i="2"/>
  <c r="BF1661" i="2"/>
  <c r="T1661" i="2"/>
  <c r="R1661" i="2"/>
  <c r="P1661" i="2"/>
  <c r="BI1657" i="2"/>
  <c r="BH1657" i="2"/>
  <c r="BG1657" i="2"/>
  <c r="BF1657" i="2"/>
  <c r="T1657" i="2"/>
  <c r="R1657" i="2"/>
  <c r="P1657" i="2"/>
  <c r="BI1654" i="2"/>
  <c r="BH1654" i="2"/>
  <c r="BG1654" i="2"/>
  <c r="BF1654" i="2"/>
  <c r="T1654" i="2"/>
  <c r="R1654" i="2"/>
  <c r="P1654" i="2"/>
  <c r="BI1650" i="2"/>
  <c r="BH1650" i="2"/>
  <c r="BG1650" i="2"/>
  <c r="BF1650" i="2"/>
  <c r="T1650" i="2"/>
  <c r="R1650" i="2"/>
  <c r="P1650" i="2"/>
  <c r="BI1647" i="2"/>
  <c r="BH1647" i="2"/>
  <c r="BG1647" i="2"/>
  <c r="BF1647" i="2"/>
  <c r="T1647" i="2"/>
  <c r="R1647" i="2"/>
  <c r="P1647" i="2"/>
  <c r="BI1643" i="2"/>
  <c r="BH1643" i="2"/>
  <c r="BG1643" i="2"/>
  <c r="BF1643" i="2"/>
  <c r="T1643" i="2"/>
  <c r="R1643" i="2"/>
  <c r="P1643" i="2"/>
  <c r="BI1639" i="2"/>
  <c r="BH1639" i="2"/>
  <c r="BG1639" i="2"/>
  <c r="BF1639" i="2"/>
  <c r="T1639" i="2"/>
  <c r="R1639" i="2"/>
  <c r="P1639" i="2"/>
  <c r="BI1635" i="2"/>
  <c r="BH1635" i="2"/>
  <c r="BG1635" i="2"/>
  <c r="BF1635" i="2"/>
  <c r="T1635" i="2"/>
  <c r="R1635" i="2"/>
  <c r="P1635" i="2"/>
  <c r="BI1631" i="2"/>
  <c r="BH1631" i="2"/>
  <c r="BG1631" i="2"/>
  <c r="BF1631" i="2"/>
  <c r="T1631" i="2"/>
  <c r="R1631" i="2"/>
  <c r="P1631" i="2"/>
  <c r="BI1627" i="2"/>
  <c r="BH1627" i="2"/>
  <c r="BG1627" i="2"/>
  <c r="BF1627" i="2"/>
  <c r="T1627" i="2"/>
  <c r="R1627" i="2"/>
  <c r="P1627" i="2"/>
  <c r="BI1625" i="2"/>
  <c r="BH1625" i="2"/>
  <c r="BG1625" i="2"/>
  <c r="BF1625" i="2"/>
  <c r="T1625" i="2"/>
  <c r="R1625" i="2"/>
  <c r="P1625" i="2"/>
  <c r="BI1621" i="2"/>
  <c r="BH1621" i="2"/>
  <c r="BG1621" i="2"/>
  <c r="BF1621" i="2"/>
  <c r="T1621" i="2"/>
  <c r="R1621" i="2"/>
  <c r="P1621" i="2"/>
  <c r="BI1617" i="2"/>
  <c r="BH1617" i="2"/>
  <c r="BG1617" i="2"/>
  <c r="BF1617" i="2"/>
  <c r="T1617" i="2"/>
  <c r="R1617" i="2"/>
  <c r="P1617" i="2"/>
  <c r="BI1614" i="2"/>
  <c r="BH1614" i="2"/>
  <c r="BG1614" i="2"/>
  <c r="BF1614" i="2"/>
  <c r="T1614" i="2"/>
  <c r="R1614" i="2"/>
  <c r="P1614" i="2"/>
  <c r="BI1605" i="2"/>
  <c r="BH1605" i="2"/>
  <c r="BG1605" i="2"/>
  <c r="BF1605" i="2"/>
  <c r="T1605" i="2"/>
  <c r="R1605" i="2"/>
  <c r="P1605" i="2"/>
  <c r="BI1603" i="2"/>
  <c r="BH1603" i="2"/>
  <c r="BG1603" i="2"/>
  <c r="BF1603" i="2"/>
  <c r="T1603" i="2"/>
  <c r="R1603" i="2"/>
  <c r="P1603" i="2"/>
  <c r="BI1596" i="2"/>
  <c r="BH1596" i="2"/>
  <c r="BG1596" i="2"/>
  <c r="BF1596" i="2"/>
  <c r="T1596" i="2"/>
  <c r="R1596" i="2"/>
  <c r="P1596" i="2"/>
  <c r="BI1594" i="2"/>
  <c r="BH1594" i="2"/>
  <c r="BG1594" i="2"/>
  <c r="BF1594" i="2"/>
  <c r="T1594" i="2"/>
  <c r="R1594" i="2"/>
  <c r="P1594" i="2"/>
  <c r="BI1587" i="2"/>
  <c r="BH1587" i="2"/>
  <c r="BG1587" i="2"/>
  <c r="BF1587" i="2"/>
  <c r="T1587" i="2"/>
  <c r="R1587" i="2"/>
  <c r="P1587" i="2"/>
  <c r="BI1580" i="2"/>
  <c r="BH1580" i="2"/>
  <c r="BG1580" i="2"/>
  <c r="BF1580" i="2"/>
  <c r="T1580" i="2"/>
  <c r="R1580" i="2"/>
  <c r="P1580" i="2"/>
  <c r="BI1573" i="2"/>
  <c r="BH1573" i="2"/>
  <c r="BG1573" i="2"/>
  <c r="BF1573" i="2"/>
  <c r="T1573" i="2"/>
  <c r="R1573" i="2"/>
  <c r="P1573" i="2"/>
  <c r="BI1564" i="2"/>
  <c r="BH1564" i="2"/>
  <c r="BG1564" i="2"/>
  <c r="BF1564" i="2"/>
  <c r="T1564" i="2"/>
  <c r="R1564" i="2"/>
  <c r="P1564" i="2"/>
  <c r="BI1555" i="2"/>
  <c r="BH1555" i="2"/>
  <c r="BG1555" i="2"/>
  <c r="BF1555" i="2"/>
  <c r="T1555" i="2"/>
  <c r="R1555" i="2"/>
  <c r="P1555" i="2"/>
  <c r="BI1551" i="2"/>
  <c r="BH1551" i="2"/>
  <c r="BG1551" i="2"/>
  <c r="BF1551" i="2"/>
  <c r="T1551" i="2"/>
  <c r="R1551" i="2"/>
  <c r="P1551" i="2"/>
  <c r="BI1547" i="2"/>
  <c r="BH1547" i="2"/>
  <c r="BG1547" i="2"/>
  <c r="BF1547" i="2"/>
  <c r="T1547" i="2"/>
  <c r="R1547" i="2"/>
  <c r="P1547" i="2"/>
  <c r="BI1545" i="2"/>
  <c r="BH1545" i="2"/>
  <c r="BG1545" i="2"/>
  <c r="BF1545" i="2"/>
  <c r="T1545" i="2"/>
  <c r="R1545" i="2"/>
  <c r="P1545" i="2"/>
  <c r="BI1541" i="2"/>
  <c r="BH1541" i="2"/>
  <c r="BG1541" i="2"/>
  <c r="BF1541" i="2"/>
  <c r="T1541" i="2"/>
  <c r="R1541" i="2"/>
  <c r="P1541" i="2"/>
  <c r="BI1538" i="2"/>
  <c r="BH1538" i="2"/>
  <c r="BG1538" i="2"/>
  <c r="BF1538" i="2"/>
  <c r="T1538" i="2"/>
  <c r="R1538" i="2"/>
  <c r="P1538" i="2"/>
  <c r="BI1536" i="2"/>
  <c r="BH1536" i="2"/>
  <c r="BG1536" i="2"/>
  <c r="BF1536" i="2"/>
  <c r="T1536" i="2"/>
  <c r="R1536" i="2"/>
  <c r="P1536" i="2"/>
  <c r="BI1528" i="2"/>
  <c r="BH1528" i="2"/>
  <c r="BG1528" i="2"/>
  <c r="BF1528" i="2"/>
  <c r="T1528" i="2"/>
  <c r="R1528" i="2"/>
  <c r="P1528" i="2"/>
  <c r="BI1522" i="2"/>
  <c r="BH1522" i="2"/>
  <c r="BG1522" i="2"/>
  <c r="BF1522" i="2"/>
  <c r="T1522" i="2"/>
  <c r="R1522" i="2"/>
  <c r="P1522" i="2"/>
  <c r="BI1515" i="2"/>
  <c r="BH1515" i="2"/>
  <c r="BG1515" i="2"/>
  <c r="BF1515" i="2"/>
  <c r="T1515" i="2"/>
  <c r="R1515" i="2"/>
  <c r="P1515" i="2"/>
  <c r="BI1513" i="2"/>
  <c r="BH1513" i="2"/>
  <c r="BG1513" i="2"/>
  <c r="BF1513" i="2"/>
  <c r="T1513" i="2"/>
  <c r="R1513" i="2"/>
  <c r="P1513" i="2"/>
  <c r="BI1509" i="2"/>
  <c r="BH1509" i="2"/>
  <c r="BG1509" i="2"/>
  <c r="BF1509" i="2"/>
  <c r="T1509" i="2"/>
  <c r="R1509" i="2"/>
  <c r="P1509" i="2"/>
  <c r="BI1507" i="2"/>
  <c r="BH1507" i="2"/>
  <c r="BG1507" i="2"/>
  <c r="BF1507" i="2"/>
  <c r="T1507" i="2"/>
  <c r="R1507" i="2"/>
  <c r="P1507" i="2"/>
  <c r="BI1503" i="2"/>
  <c r="BH1503" i="2"/>
  <c r="BG1503" i="2"/>
  <c r="BF1503" i="2"/>
  <c r="T1503" i="2"/>
  <c r="R1503" i="2"/>
  <c r="P1503" i="2"/>
  <c r="BI1501" i="2"/>
  <c r="BH1501" i="2"/>
  <c r="BG1501" i="2"/>
  <c r="BF1501" i="2"/>
  <c r="T1501" i="2"/>
  <c r="R1501" i="2"/>
  <c r="P1501" i="2"/>
  <c r="BI1497" i="2"/>
  <c r="BH1497" i="2"/>
  <c r="BG1497" i="2"/>
  <c r="BF1497" i="2"/>
  <c r="T1497" i="2"/>
  <c r="R1497" i="2"/>
  <c r="P1497" i="2"/>
  <c r="BI1496" i="2"/>
  <c r="BH1496" i="2"/>
  <c r="BG1496" i="2"/>
  <c r="BF1496" i="2"/>
  <c r="T1496" i="2"/>
  <c r="R1496" i="2"/>
  <c r="P1496" i="2"/>
  <c r="BI1495" i="2"/>
  <c r="BH1495" i="2"/>
  <c r="BG1495" i="2"/>
  <c r="BF1495" i="2"/>
  <c r="T1495" i="2"/>
  <c r="R1495" i="2"/>
  <c r="P1495" i="2"/>
  <c r="BI1494" i="2"/>
  <c r="BH1494" i="2"/>
  <c r="BG1494" i="2"/>
  <c r="BF1494" i="2"/>
  <c r="T1494" i="2"/>
  <c r="R1494" i="2"/>
  <c r="P1494" i="2"/>
  <c r="BI1492" i="2"/>
  <c r="BH1492" i="2"/>
  <c r="BG1492" i="2"/>
  <c r="BF1492" i="2"/>
  <c r="T1492" i="2"/>
  <c r="R1492" i="2"/>
  <c r="P1492" i="2"/>
  <c r="BI1490" i="2"/>
  <c r="BH1490" i="2"/>
  <c r="BG1490" i="2"/>
  <c r="BF1490" i="2"/>
  <c r="T1490" i="2"/>
  <c r="R1490" i="2"/>
  <c r="P1490" i="2"/>
  <c r="BI1488" i="2"/>
  <c r="BH1488" i="2"/>
  <c r="BG1488" i="2"/>
  <c r="BF1488" i="2"/>
  <c r="T1488" i="2"/>
  <c r="R1488" i="2"/>
  <c r="P1488" i="2"/>
  <c r="BI1486" i="2"/>
  <c r="BH1486" i="2"/>
  <c r="BG1486" i="2"/>
  <c r="BF1486" i="2"/>
  <c r="T1486" i="2"/>
  <c r="R1486" i="2"/>
  <c r="P1486" i="2"/>
  <c r="BI1484" i="2"/>
  <c r="BH1484" i="2"/>
  <c r="BG1484" i="2"/>
  <c r="BF1484" i="2"/>
  <c r="T1484" i="2"/>
  <c r="R1484" i="2"/>
  <c r="P1484" i="2"/>
  <c r="BI1482" i="2"/>
  <c r="BH1482" i="2"/>
  <c r="BG1482" i="2"/>
  <c r="BF1482" i="2"/>
  <c r="T1482" i="2"/>
  <c r="R1482" i="2"/>
  <c r="P1482" i="2"/>
  <c r="BI1480" i="2"/>
  <c r="BH1480" i="2"/>
  <c r="BG1480" i="2"/>
  <c r="BF1480" i="2"/>
  <c r="T1480" i="2"/>
  <c r="R1480" i="2"/>
  <c r="P1480" i="2"/>
  <c r="BI1469" i="2"/>
  <c r="BH1469" i="2"/>
  <c r="BG1469" i="2"/>
  <c r="BF1469" i="2"/>
  <c r="T1469" i="2"/>
  <c r="R1469" i="2"/>
  <c r="P1469" i="2"/>
  <c r="BI1467" i="2"/>
  <c r="BH1467" i="2"/>
  <c r="BG1467" i="2"/>
  <c r="BF1467" i="2"/>
  <c r="T1467" i="2"/>
  <c r="R1467" i="2"/>
  <c r="P1467" i="2"/>
  <c r="BI1463" i="2"/>
  <c r="BH1463" i="2"/>
  <c r="BG1463" i="2"/>
  <c r="BF1463" i="2"/>
  <c r="T1463" i="2"/>
  <c r="R1463" i="2"/>
  <c r="P1463" i="2"/>
  <c r="BI1461" i="2"/>
  <c r="BH1461" i="2"/>
  <c r="BG1461" i="2"/>
  <c r="BF1461" i="2"/>
  <c r="T1461" i="2"/>
  <c r="R1461" i="2"/>
  <c r="P1461" i="2"/>
  <c r="BI1457" i="2"/>
  <c r="BH1457" i="2"/>
  <c r="BG1457" i="2"/>
  <c r="BF1457" i="2"/>
  <c r="T1457" i="2"/>
  <c r="R1457" i="2"/>
  <c r="P1457" i="2"/>
  <c r="BI1455" i="2"/>
  <c r="BH1455" i="2"/>
  <c r="BG1455" i="2"/>
  <c r="BF1455" i="2"/>
  <c r="T1455" i="2"/>
  <c r="R1455" i="2"/>
  <c r="P1455" i="2"/>
  <c r="BI1451" i="2"/>
  <c r="BH1451" i="2"/>
  <c r="BG1451" i="2"/>
  <c r="BF1451" i="2"/>
  <c r="T1451" i="2"/>
  <c r="R1451" i="2"/>
  <c r="P1451" i="2"/>
  <c r="BI1447" i="2"/>
  <c r="BH1447" i="2"/>
  <c r="BG1447" i="2"/>
  <c r="BF1447" i="2"/>
  <c r="T1447" i="2"/>
  <c r="R1447" i="2"/>
  <c r="P1447" i="2"/>
  <c r="BI1445" i="2"/>
  <c r="BH1445" i="2"/>
  <c r="BG1445" i="2"/>
  <c r="BF1445" i="2"/>
  <c r="T1445" i="2"/>
  <c r="R1445" i="2"/>
  <c r="P1445" i="2"/>
  <c r="BI1441" i="2"/>
  <c r="BH1441" i="2"/>
  <c r="BG1441" i="2"/>
  <c r="BF1441" i="2"/>
  <c r="T1441" i="2"/>
  <c r="R1441" i="2"/>
  <c r="P1441" i="2"/>
  <c r="BI1439" i="2"/>
  <c r="BH1439" i="2"/>
  <c r="BG1439" i="2"/>
  <c r="BF1439" i="2"/>
  <c r="T1439" i="2"/>
  <c r="R1439" i="2"/>
  <c r="P1439" i="2"/>
  <c r="BI1435" i="2"/>
  <c r="BH1435" i="2"/>
  <c r="BG1435" i="2"/>
  <c r="BF1435" i="2"/>
  <c r="T1435" i="2"/>
  <c r="R1435" i="2"/>
  <c r="P1435" i="2"/>
  <c r="BI1432" i="2"/>
  <c r="BH1432" i="2"/>
  <c r="BG1432" i="2"/>
  <c r="BF1432" i="2"/>
  <c r="T1432" i="2"/>
  <c r="R1432" i="2"/>
  <c r="P1432" i="2"/>
  <c r="BI1428" i="2"/>
  <c r="BH1428" i="2"/>
  <c r="BG1428" i="2"/>
  <c r="BF1428" i="2"/>
  <c r="T1428" i="2"/>
  <c r="R1428" i="2"/>
  <c r="P1428" i="2"/>
  <c r="BI1425" i="2"/>
  <c r="BH1425" i="2"/>
  <c r="BG1425" i="2"/>
  <c r="BF1425" i="2"/>
  <c r="T1425" i="2"/>
  <c r="R1425" i="2"/>
  <c r="P1425" i="2"/>
  <c r="BI1422" i="2"/>
  <c r="BH1422" i="2"/>
  <c r="BG1422" i="2"/>
  <c r="BF1422" i="2"/>
  <c r="T1422" i="2"/>
  <c r="R1422" i="2"/>
  <c r="P1422" i="2"/>
  <c r="BI1421" i="2"/>
  <c r="BH1421" i="2"/>
  <c r="BG1421" i="2"/>
  <c r="BF1421" i="2"/>
  <c r="T1421" i="2"/>
  <c r="R1421" i="2"/>
  <c r="P1421" i="2"/>
  <c r="BI1420" i="2"/>
  <c r="BH1420" i="2"/>
  <c r="BG1420" i="2"/>
  <c r="BF1420" i="2"/>
  <c r="T1420" i="2"/>
  <c r="R1420" i="2"/>
  <c r="P1420" i="2"/>
  <c r="BI1419" i="2"/>
  <c r="BH1419" i="2"/>
  <c r="BG1419" i="2"/>
  <c r="BF1419" i="2"/>
  <c r="T1419" i="2"/>
  <c r="R1419" i="2"/>
  <c r="P1419" i="2"/>
  <c r="BI1418" i="2"/>
  <c r="BH1418" i="2"/>
  <c r="BG1418" i="2"/>
  <c r="BF1418" i="2"/>
  <c r="T1418" i="2"/>
  <c r="R1418" i="2"/>
  <c r="P1418" i="2"/>
  <c r="BI1417" i="2"/>
  <c r="BH1417" i="2"/>
  <c r="BG1417" i="2"/>
  <c r="BF1417" i="2"/>
  <c r="T1417" i="2"/>
  <c r="R1417" i="2"/>
  <c r="P1417" i="2"/>
  <c r="BI1416" i="2"/>
  <c r="BH1416" i="2"/>
  <c r="BG1416" i="2"/>
  <c r="BF1416" i="2"/>
  <c r="T1416" i="2"/>
  <c r="R1416" i="2"/>
  <c r="P1416" i="2"/>
  <c r="BI1415" i="2"/>
  <c r="BH1415" i="2"/>
  <c r="BG1415" i="2"/>
  <c r="BF1415" i="2"/>
  <c r="T1415" i="2"/>
  <c r="R1415" i="2"/>
  <c r="P1415" i="2"/>
  <c r="BI1414" i="2"/>
  <c r="BH1414" i="2"/>
  <c r="BG1414" i="2"/>
  <c r="BF1414" i="2"/>
  <c r="T1414" i="2"/>
  <c r="R1414" i="2"/>
  <c r="P1414" i="2"/>
  <c r="BI1411" i="2"/>
  <c r="BH1411" i="2"/>
  <c r="BG1411" i="2"/>
  <c r="BF1411" i="2"/>
  <c r="T1411" i="2"/>
  <c r="R1411" i="2"/>
  <c r="P1411" i="2"/>
  <c r="BI1409" i="2"/>
  <c r="BH1409" i="2"/>
  <c r="BG1409" i="2"/>
  <c r="BF1409" i="2"/>
  <c r="T1409" i="2"/>
  <c r="R1409" i="2"/>
  <c r="P1409" i="2"/>
  <c r="BI1405" i="2"/>
  <c r="BH1405" i="2"/>
  <c r="BG1405" i="2"/>
  <c r="BF1405" i="2"/>
  <c r="T1405" i="2"/>
  <c r="R1405" i="2"/>
  <c r="P1405" i="2"/>
  <c r="BI1404" i="2"/>
  <c r="BH1404" i="2"/>
  <c r="BG1404" i="2"/>
  <c r="BF1404" i="2"/>
  <c r="T1404" i="2"/>
  <c r="R1404" i="2"/>
  <c r="P1404" i="2"/>
  <c r="BI1400" i="2"/>
  <c r="BH1400" i="2"/>
  <c r="BG1400" i="2"/>
  <c r="BF1400" i="2"/>
  <c r="T1400" i="2"/>
  <c r="R1400" i="2"/>
  <c r="P1400" i="2"/>
  <c r="BI1399" i="2"/>
  <c r="BH1399" i="2"/>
  <c r="BG1399" i="2"/>
  <c r="BF1399" i="2"/>
  <c r="T1399" i="2"/>
  <c r="R1399" i="2"/>
  <c r="P1399" i="2"/>
  <c r="BI1395" i="2"/>
  <c r="BH1395" i="2"/>
  <c r="BG1395" i="2"/>
  <c r="BF1395" i="2"/>
  <c r="T1395" i="2"/>
  <c r="R1395" i="2"/>
  <c r="P1395" i="2"/>
  <c r="BI1394" i="2"/>
  <c r="BH1394" i="2"/>
  <c r="BG1394" i="2"/>
  <c r="BF1394" i="2"/>
  <c r="T1394" i="2"/>
  <c r="R1394" i="2"/>
  <c r="P1394" i="2"/>
  <c r="BI1390" i="2"/>
  <c r="BH1390" i="2"/>
  <c r="BG1390" i="2"/>
  <c r="BF1390" i="2"/>
  <c r="T1390" i="2"/>
  <c r="R1390" i="2"/>
  <c r="P1390" i="2"/>
  <c r="BI1387" i="2"/>
  <c r="BH1387" i="2"/>
  <c r="BG1387" i="2"/>
  <c r="BF1387" i="2"/>
  <c r="T1387" i="2"/>
  <c r="R1387" i="2"/>
  <c r="P1387" i="2"/>
  <c r="BI1383" i="2"/>
  <c r="BH1383" i="2"/>
  <c r="BG1383" i="2"/>
  <c r="BF1383" i="2"/>
  <c r="T1383" i="2"/>
  <c r="R1383" i="2"/>
  <c r="P1383" i="2"/>
  <c r="BI1368" i="2"/>
  <c r="BH1368" i="2"/>
  <c r="BG1368" i="2"/>
  <c r="BF1368" i="2"/>
  <c r="T1368" i="2"/>
  <c r="R1368" i="2"/>
  <c r="P1368" i="2"/>
  <c r="BI1353" i="2"/>
  <c r="BH1353" i="2"/>
  <c r="BG1353" i="2"/>
  <c r="BF1353" i="2"/>
  <c r="T1353" i="2"/>
  <c r="R1353" i="2"/>
  <c r="P1353" i="2"/>
  <c r="BI1352" i="2"/>
  <c r="BH1352" i="2"/>
  <c r="BG1352" i="2"/>
  <c r="BF1352" i="2"/>
  <c r="T1352" i="2"/>
  <c r="R1352" i="2"/>
  <c r="P1352" i="2"/>
  <c r="BI1348" i="2"/>
  <c r="BH1348" i="2"/>
  <c r="BG1348" i="2"/>
  <c r="BF1348" i="2"/>
  <c r="T1348" i="2"/>
  <c r="R1348" i="2"/>
  <c r="P1348" i="2"/>
  <c r="BI1345" i="2"/>
  <c r="BH1345" i="2"/>
  <c r="BG1345" i="2"/>
  <c r="BF1345" i="2"/>
  <c r="T1345" i="2"/>
  <c r="R1345" i="2"/>
  <c r="P1345" i="2"/>
  <c r="BI1341" i="2"/>
  <c r="BH1341" i="2"/>
  <c r="BG1341" i="2"/>
  <c r="BF1341" i="2"/>
  <c r="T1341" i="2"/>
  <c r="R1341" i="2"/>
  <c r="P1341" i="2"/>
  <c r="BI1338" i="2"/>
  <c r="BH1338" i="2"/>
  <c r="BG1338" i="2"/>
  <c r="BF1338" i="2"/>
  <c r="T1338" i="2"/>
  <c r="R1338" i="2"/>
  <c r="P1338" i="2"/>
  <c r="BI1334" i="2"/>
  <c r="BH1334" i="2"/>
  <c r="BG1334" i="2"/>
  <c r="BF1334" i="2"/>
  <c r="T1334" i="2"/>
  <c r="R1334" i="2"/>
  <c r="P1334" i="2"/>
  <c r="BI1330" i="2"/>
  <c r="BH1330" i="2"/>
  <c r="BG1330" i="2"/>
  <c r="BF1330" i="2"/>
  <c r="T1330" i="2"/>
  <c r="R1330" i="2"/>
  <c r="P1330" i="2"/>
  <c r="BI1326" i="2"/>
  <c r="BH1326" i="2"/>
  <c r="BG1326" i="2"/>
  <c r="BF1326" i="2"/>
  <c r="T1326" i="2"/>
  <c r="R1326" i="2"/>
  <c r="P1326" i="2"/>
  <c r="BI1322" i="2"/>
  <c r="BH1322" i="2"/>
  <c r="BG1322" i="2"/>
  <c r="BF1322" i="2"/>
  <c r="T1322" i="2"/>
  <c r="R1322" i="2"/>
  <c r="P1322" i="2"/>
  <c r="BI1318" i="2"/>
  <c r="BH1318" i="2"/>
  <c r="BG1318" i="2"/>
  <c r="BF1318" i="2"/>
  <c r="T1318" i="2"/>
  <c r="R1318" i="2"/>
  <c r="P1318" i="2"/>
  <c r="BI1314" i="2"/>
  <c r="BH1314" i="2"/>
  <c r="BG1314" i="2"/>
  <c r="BF1314" i="2"/>
  <c r="T1314" i="2"/>
  <c r="R1314" i="2"/>
  <c r="P1314" i="2"/>
  <c r="BI1310" i="2"/>
  <c r="BH1310" i="2"/>
  <c r="BG1310" i="2"/>
  <c r="BF1310" i="2"/>
  <c r="T1310" i="2"/>
  <c r="R1310" i="2"/>
  <c r="P1310" i="2"/>
  <c r="BI1307" i="2"/>
  <c r="BH1307" i="2"/>
  <c r="BG1307" i="2"/>
  <c r="BF1307" i="2"/>
  <c r="T1307" i="2"/>
  <c r="R1307" i="2"/>
  <c r="P1307" i="2"/>
  <c r="BI1303" i="2"/>
  <c r="BH1303" i="2"/>
  <c r="BG1303" i="2"/>
  <c r="BF1303" i="2"/>
  <c r="T1303" i="2"/>
  <c r="R1303" i="2"/>
  <c r="P1303" i="2"/>
  <c r="BI1299" i="2"/>
  <c r="BH1299" i="2"/>
  <c r="BG1299" i="2"/>
  <c r="BF1299" i="2"/>
  <c r="T1299" i="2"/>
  <c r="R1299" i="2"/>
  <c r="P1299" i="2"/>
  <c r="BI1296" i="2"/>
  <c r="BH1296" i="2"/>
  <c r="BG1296" i="2"/>
  <c r="BF1296" i="2"/>
  <c r="T1296" i="2"/>
  <c r="R1296" i="2"/>
  <c r="P1296" i="2"/>
  <c r="BI1288" i="2"/>
  <c r="BH1288" i="2"/>
  <c r="BG1288" i="2"/>
  <c r="BF1288" i="2"/>
  <c r="T1288" i="2"/>
  <c r="R1288" i="2"/>
  <c r="P1288" i="2"/>
  <c r="BI1279" i="2"/>
  <c r="BH1279" i="2"/>
  <c r="BG1279" i="2"/>
  <c r="BF1279" i="2"/>
  <c r="T1279" i="2"/>
  <c r="R1279" i="2"/>
  <c r="P1279" i="2"/>
  <c r="BI1275" i="2"/>
  <c r="BH1275" i="2"/>
  <c r="BG1275" i="2"/>
  <c r="BF1275" i="2"/>
  <c r="T1275" i="2"/>
  <c r="R1275" i="2"/>
  <c r="P1275" i="2"/>
  <c r="BI1271" i="2"/>
  <c r="BH1271" i="2"/>
  <c r="BG1271" i="2"/>
  <c r="BF1271" i="2"/>
  <c r="T1271" i="2"/>
  <c r="R1271" i="2"/>
  <c r="P1271" i="2"/>
  <c r="BI1267" i="2"/>
  <c r="BH1267" i="2"/>
  <c r="BG1267" i="2"/>
  <c r="BF1267" i="2"/>
  <c r="T1267" i="2"/>
  <c r="R1267" i="2"/>
  <c r="P1267" i="2"/>
  <c r="BI1257" i="2"/>
  <c r="BH1257" i="2"/>
  <c r="BG1257" i="2"/>
  <c r="BF1257" i="2"/>
  <c r="T1257" i="2"/>
  <c r="R1257" i="2"/>
  <c r="P1257" i="2"/>
  <c r="BI1254" i="2"/>
  <c r="BH1254" i="2"/>
  <c r="BG1254" i="2"/>
  <c r="BF1254" i="2"/>
  <c r="T1254" i="2"/>
  <c r="R1254" i="2"/>
  <c r="P1254" i="2"/>
  <c r="BI1252" i="2"/>
  <c r="BH1252" i="2"/>
  <c r="BG1252" i="2"/>
  <c r="BF1252" i="2"/>
  <c r="T1252" i="2"/>
  <c r="R1252" i="2"/>
  <c r="P1252" i="2"/>
  <c r="BI1248" i="2"/>
  <c r="BH1248" i="2"/>
  <c r="BG1248" i="2"/>
  <c r="BF1248" i="2"/>
  <c r="T1248" i="2"/>
  <c r="R1248" i="2"/>
  <c r="P1248" i="2"/>
  <c r="BI1246" i="2"/>
  <c r="BH1246" i="2"/>
  <c r="BG1246" i="2"/>
  <c r="BF1246" i="2"/>
  <c r="T1246" i="2"/>
  <c r="R1246" i="2"/>
  <c r="P1246" i="2"/>
  <c r="BI1237" i="2"/>
  <c r="BH1237" i="2"/>
  <c r="BG1237" i="2"/>
  <c r="BF1237" i="2"/>
  <c r="T1237" i="2"/>
  <c r="R1237" i="2"/>
  <c r="P1237" i="2"/>
  <c r="BI1234" i="2"/>
  <c r="BH1234" i="2"/>
  <c r="BG1234" i="2"/>
  <c r="BF1234" i="2"/>
  <c r="T1234" i="2"/>
  <c r="R1234" i="2"/>
  <c r="P1234" i="2"/>
  <c r="BI1232" i="2"/>
  <c r="BH1232" i="2"/>
  <c r="BG1232" i="2"/>
  <c r="BF1232" i="2"/>
  <c r="T1232" i="2"/>
  <c r="R1232" i="2"/>
  <c r="P1232" i="2"/>
  <c r="BI1225" i="2"/>
  <c r="BH1225" i="2"/>
  <c r="BG1225" i="2"/>
  <c r="BF1225" i="2"/>
  <c r="T1225" i="2"/>
  <c r="R1225" i="2"/>
  <c r="P1225" i="2"/>
  <c r="BI1223" i="2"/>
  <c r="BH1223" i="2"/>
  <c r="BG1223" i="2"/>
  <c r="BF1223" i="2"/>
  <c r="T1223" i="2"/>
  <c r="R1223" i="2"/>
  <c r="P1223" i="2"/>
  <c r="BI1219" i="2"/>
  <c r="BH1219" i="2"/>
  <c r="BG1219" i="2"/>
  <c r="BF1219" i="2"/>
  <c r="T1219" i="2"/>
  <c r="R1219" i="2"/>
  <c r="P1219" i="2"/>
  <c r="BI1217" i="2"/>
  <c r="BH1217" i="2"/>
  <c r="BG1217" i="2"/>
  <c r="BF1217" i="2"/>
  <c r="T1217" i="2"/>
  <c r="R1217" i="2"/>
  <c r="P1217" i="2"/>
  <c r="BI1211" i="2"/>
  <c r="BH1211" i="2"/>
  <c r="BG1211" i="2"/>
  <c r="BF1211" i="2"/>
  <c r="T1211" i="2"/>
  <c r="R1211" i="2"/>
  <c r="P1211" i="2"/>
  <c r="BI1209" i="2"/>
  <c r="BH1209" i="2"/>
  <c r="BG1209" i="2"/>
  <c r="BF1209" i="2"/>
  <c r="T1209" i="2"/>
  <c r="R1209" i="2"/>
  <c r="P1209" i="2"/>
  <c r="BI1205" i="2"/>
  <c r="BH1205" i="2"/>
  <c r="BG1205" i="2"/>
  <c r="BF1205" i="2"/>
  <c r="T1205" i="2"/>
  <c r="R1205" i="2"/>
  <c r="P1205" i="2"/>
  <c r="BI1202" i="2"/>
  <c r="BH1202" i="2"/>
  <c r="BG1202" i="2"/>
  <c r="BF1202" i="2"/>
  <c r="T1202" i="2"/>
  <c r="R1202" i="2"/>
  <c r="P1202" i="2"/>
  <c r="BI1199" i="2"/>
  <c r="BH1199" i="2"/>
  <c r="BG1199" i="2"/>
  <c r="BF1199" i="2"/>
  <c r="T1199" i="2"/>
  <c r="R1199" i="2"/>
  <c r="P1199" i="2"/>
  <c r="BI1191" i="2"/>
  <c r="BH1191" i="2"/>
  <c r="BG1191" i="2"/>
  <c r="BF1191" i="2"/>
  <c r="T1191" i="2"/>
  <c r="R1191" i="2"/>
  <c r="P1191" i="2"/>
  <c r="BI1188" i="2"/>
  <c r="BH1188" i="2"/>
  <c r="BG1188" i="2"/>
  <c r="BF1188" i="2"/>
  <c r="T1188" i="2"/>
  <c r="R1188" i="2"/>
  <c r="P1188" i="2"/>
  <c r="BI1173" i="2"/>
  <c r="BH1173" i="2"/>
  <c r="BG1173" i="2"/>
  <c r="BF1173" i="2"/>
  <c r="T1173" i="2"/>
  <c r="R1173" i="2"/>
  <c r="P1173" i="2"/>
  <c r="BI1167" i="2"/>
  <c r="BH1167" i="2"/>
  <c r="BG1167" i="2"/>
  <c r="BF1167" i="2"/>
  <c r="T1167" i="2"/>
  <c r="R1167" i="2"/>
  <c r="P1167" i="2"/>
  <c r="BI1161" i="2"/>
  <c r="BH1161" i="2"/>
  <c r="BG1161" i="2"/>
  <c r="BF1161" i="2"/>
  <c r="T1161" i="2"/>
  <c r="R1161" i="2"/>
  <c r="P1161" i="2"/>
  <c r="BI1154" i="2"/>
  <c r="BH1154" i="2"/>
  <c r="BG1154" i="2"/>
  <c r="BF1154" i="2"/>
  <c r="T1154" i="2"/>
  <c r="R1154" i="2"/>
  <c r="P1154" i="2"/>
  <c r="BI1151" i="2"/>
  <c r="BH1151" i="2"/>
  <c r="BG1151" i="2"/>
  <c r="BF1151" i="2"/>
  <c r="T1151" i="2"/>
  <c r="R1151" i="2"/>
  <c r="P1151" i="2"/>
  <c r="BI1150" i="2"/>
  <c r="BH1150" i="2"/>
  <c r="BG1150" i="2"/>
  <c r="BF1150" i="2"/>
  <c r="T1150" i="2"/>
  <c r="R1150" i="2"/>
  <c r="P1150" i="2"/>
  <c r="BI1148" i="2"/>
  <c r="BH1148" i="2"/>
  <c r="BG1148" i="2"/>
  <c r="BF1148" i="2"/>
  <c r="T1148" i="2"/>
  <c r="R1148" i="2"/>
  <c r="P1148" i="2"/>
  <c r="BI1146" i="2"/>
  <c r="BH1146" i="2"/>
  <c r="BG1146" i="2"/>
  <c r="BF1146" i="2"/>
  <c r="T1146" i="2"/>
  <c r="R1146" i="2"/>
  <c r="P1146" i="2"/>
  <c r="BI1142" i="2"/>
  <c r="BH1142" i="2"/>
  <c r="BG1142" i="2"/>
  <c r="BF1142" i="2"/>
  <c r="T1142" i="2"/>
  <c r="R1142" i="2"/>
  <c r="P1142" i="2"/>
  <c r="BI1140" i="2"/>
  <c r="BH1140" i="2"/>
  <c r="BG1140" i="2"/>
  <c r="BF1140" i="2"/>
  <c r="T1140" i="2"/>
  <c r="R1140" i="2"/>
  <c r="P1140" i="2"/>
  <c r="BI1136" i="2"/>
  <c r="BH1136" i="2"/>
  <c r="BG1136" i="2"/>
  <c r="BF1136" i="2"/>
  <c r="T1136" i="2"/>
  <c r="R1136" i="2"/>
  <c r="P1136" i="2"/>
  <c r="BI1134" i="2"/>
  <c r="BH1134" i="2"/>
  <c r="BG1134" i="2"/>
  <c r="BF1134" i="2"/>
  <c r="T1134" i="2"/>
  <c r="R1134" i="2"/>
  <c r="P1134" i="2"/>
  <c r="BI1130" i="2"/>
  <c r="BH1130" i="2"/>
  <c r="BG1130" i="2"/>
  <c r="BF1130" i="2"/>
  <c r="T1130" i="2"/>
  <c r="R1130" i="2"/>
  <c r="P1130" i="2"/>
  <c r="BI1128" i="2"/>
  <c r="BH1128" i="2"/>
  <c r="BG1128" i="2"/>
  <c r="BF1128" i="2"/>
  <c r="T1128" i="2"/>
  <c r="R1128" i="2"/>
  <c r="P1128" i="2"/>
  <c r="BI1124" i="2"/>
  <c r="BH1124" i="2"/>
  <c r="BG1124" i="2"/>
  <c r="BF1124" i="2"/>
  <c r="T1124" i="2"/>
  <c r="R1124" i="2"/>
  <c r="P1124" i="2"/>
  <c r="BI1122" i="2"/>
  <c r="BH1122" i="2"/>
  <c r="BG1122" i="2"/>
  <c r="BF1122" i="2"/>
  <c r="T1122" i="2"/>
  <c r="R1122" i="2"/>
  <c r="P1122" i="2"/>
  <c r="BI1118" i="2"/>
  <c r="BH1118" i="2"/>
  <c r="BG1118" i="2"/>
  <c r="BF1118" i="2"/>
  <c r="T1118" i="2"/>
  <c r="R1118" i="2"/>
  <c r="P1118" i="2"/>
  <c r="BI1116" i="2"/>
  <c r="BH1116" i="2"/>
  <c r="BG1116" i="2"/>
  <c r="BF1116" i="2"/>
  <c r="T1116" i="2"/>
  <c r="R1116" i="2"/>
  <c r="P1116" i="2"/>
  <c r="BI1112" i="2"/>
  <c r="BH1112" i="2"/>
  <c r="BG1112" i="2"/>
  <c r="BF1112" i="2"/>
  <c r="T1112" i="2"/>
  <c r="R1112" i="2"/>
  <c r="P1112" i="2"/>
  <c r="BI1110" i="2"/>
  <c r="BH1110" i="2"/>
  <c r="BG1110" i="2"/>
  <c r="BF1110" i="2"/>
  <c r="T1110" i="2"/>
  <c r="R1110" i="2"/>
  <c r="P1110" i="2"/>
  <c r="BI1106" i="2"/>
  <c r="BH1106" i="2"/>
  <c r="BG1106" i="2"/>
  <c r="BF1106" i="2"/>
  <c r="T1106" i="2"/>
  <c r="R1106" i="2"/>
  <c r="P1106" i="2"/>
  <c r="BI1104" i="2"/>
  <c r="BH1104" i="2"/>
  <c r="BG1104" i="2"/>
  <c r="BF1104" i="2"/>
  <c r="T1104" i="2"/>
  <c r="R1104" i="2"/>
  <c r="P1104" i="2"/>
  <c r="BI1100" i="2"/>
  <c r="BH1100" i="2"/>
  <c r="BG1100" i="2"/>
  <c r="BF1100" i="2"/>
  <c r="T1100" i="2"/>
  <c r="R1100" i="2"/>
  <c r="P1100" i="2"/>
  <c r="BI1098" i="2"/>
  <c r="BH1098" i="2"/>
  <c r="BG1098" i="2"/>
  <c r="BF1098" i="2"/>
  <c r="T1098" i="2"/>
  <c r="R1098" i="2"/>
  <c r="P1098" i="2"/>
  <c r="BI1094" i="2"/>
  <c r="BH1094" i="2"/>
  <c r="BG1094" i="2"/>
  <c r="BF1094" i="2"/>
  <c r="T1094" i="2"/>
  <c r="R1094" i="2"/>
  <c r="P1094" i="2"/>
  <c r="BI1091" i="2"/>
  <c r="BH1091" i="2"/>
  <c r="BG1091" i="2"/>
  <c r="BF1091" i="2"/>
  <c r="T1091" i="2"/>
  <c r="R1091" i="2"/>
  <c r="P1091" i="2"/>
  <c r="BI1087" i="2"/>
  <c r="BH1087" i="2"/>
  <c r="BG1087" i="2"/>
  <c r="BF1087" i="2"/>
  <c r="T1087" i="2"/>
  <c r="R1087" i="2"/>
  <c r="P1087" i="2"/>
  <c r="BI1085" i="2"/>
  <c r="BH1085" i="2"/>
  <c r="BG1085" i="2"/>
  <c r="BF1085" i="2"/>
  <c r="T1085" i="2"/>
  <c r="R1085" i="2"/>
  <c r="P1085" i="2"/>
  <c r="BI1078" i="2"/>
  <c r="BH1078" i="2"/>
  <c r="BG1078" i="2"/>
  <c r="BF1078" i="2"/>
  <c r="T1078" i="2"/>
  <c r="R1078" i="2"/>
  <c r="P1078" i="2"/>
  <c r="BI1074" i="2"/>
  <c r="BH1074" i="2"/>
  <c r="BG1074" i="2"/>
  <c r="BF1074" i="2"/>
  <c r="T1074" i="2"/>
  <c r="R1074" i="2"/>
  <c r="P1074" i="2"/>
  <c r="BI1070" i="2"/>
  <c r="BH1070" i="2"/>
  <c r="BG1070" i="2"/>
  <c r="BF1070" i="2"/>
  <c r="T1070" i="2"/>
  <c r="R1070" i="2"/>
  <c r="P1070" i="2"/>
  <c r="BI1068" i="2"/>
  <c r="BH1068" i="2"/>
  <c r="BG1068" i="2"/>
  <c r="BF1068" i="2"/>
  <c r="T1068" i="2"/>
  <c r="R1068" i="2"/>
  <c r="P1068" i="2"/>
  <c r="BI1057" i="2"/>
  <c r="BH1057" i="2"/>
  <c r="BG1057" i="2"/>
  <c r="BF1057" i="2"/>
  <c r="T1057" i="2"/>
  <c r="R1057" i="2"/>
  <c r="P1057" i="2"/>
  <c r="BI1051" i="2"/>
  <c r="BH1051" i="2"/>
  <c r="BG1051" i="2"/>
  <c r="BF1051" i="2"/>
  <c r="T1051" i="2"/>
  <c r="R1051" i="2"/>
  <c r="P1051" i="2"/>
  <c r="BI1045" i="2"/>
  <c r="BH1045" i="2"/>
  <c r="BG1045" i="2"/>
  <c r="BF1045" i="2"/>
  <c r="T1045" i="2"/>
  <c r="R1045" i="2"/>
  <c r="P1045" i="2"/>
  <c r="BI1038" i="2"/>
  <c r="BH1038" i="2"/>
  <c r="BG1038" i="2"/>
  <c r="BF1038" i="2"/>
  <c r="T1038" i="2"/>
  <c r="R1038" i="2"/>
  <c r="P1038" i="2"/>
  <c r="BI1036" i="2"/>
  <c r="BH1036" i="2"/>
  <c r="BG1036" i="2"/>
  <c r="BF1036" i="2"/>
  <c r="T1036" i="2"/>
  <c r="R1036" i="2"/>
  <c r="P1036" i="2"/>
  <c r="BI1029" i="2"/>
  <c r="BH1029" i="2"/>
  <c r="BG1029" i="2"/>
  <c r="BF1029" i="2"/>
  <c r="T1029" i="2"/>
  <c r="R1029" i="2"/>
  <c r="P1029" i="2"/>
  <c r="BI1025" i="2"/>
  <c r="BH1025" i="2"/>
  <c r="BG1025" i="2"/>
  <c r="BF1025" i="2"/>
  <c r="T1025" i="2"/>
  <c r="T1024" i="2" s="1"/>
  <c r="R1025" i="2"/>
  <c r="R1024" i="2"/>
  <c r="P1025" i="2"/>
  <c r="P1024" i="2"/>
  <c r="BI1022" i="2"/>
  <c r="BH1022" i="2"/>
  <c r="BG1022" i="2"/>
  <c r="BF1022" i="2"/>
  <c r="T1022" i="2"/>
  <c r="R1022" i="2"/>
  <c r="P1022" i="2"/>
  <c r="BI1019" i="2"/>
  <c r="BH1019" i="2"/>
  <c r="BG1019" i="2"/>
  <c r="BF1019" i="2"/>
  <c r="T1019" i="2"/>
  <c r="R1019" i="2"/>
  <c r="P1019" i="2"/>
  <c r="BI1017" i="2"/>
  <c r="BH1017" i="2"/>
  <c r="BG1017" i="2"/>
  <c r="BF1017" i="2"/>
  <c r="T1017" i="2"/>
  <c r="R1017" i="2"/>
  <c r="P1017" i="2"/>
  <c r="BI1015" i="2"/>
  <c r="BH1015" i="2"/>
  <c r="BG1015" i="2"/>
  <c r="BF1015" i="2"/>
  <c r="T1015" i="2"/>
  <c r="R1015" i="2"/>
  <c r="P1015" i="2"/>
  <c r="BI1010" i="2"/>
  <c r="BH1010" i="2"/>
  <c r="BG1010" i="2"/>
  <c r="BF1010" i="2"/>
  <c r="T1010" i="2"/>
  <c r="R1010" i="2"/>
  <c r="P1010" i="2"/>
  <c r="BI1006" i="2"/>
  <c r="BH1006" i="2"/>
  <c r="BG1006" i="2"/>
  <c r="BF1006" i="2"/>
  <c r="T1006" i="2"/>
  <c r="R1006" i="2"/>
  <c r="P1006" i="2"/>
  <c r="BI1002" i="2"/>
  <c r="BH1002" i="2"/>
  <c r="BG1002" i="2"/>
  <c r="BF1002" i="2"/>
  <c r="T1002" i="2"/>
  <c r="R1002" i="2"/>
  <c r="P1002" i="2"/>
  <c r="BI998" i="2"/>
  <c r="BH998" i="2"/>
  <c r="BG998" i="2"/>
  <c r="BF998" i="2"/>
  <c r="T998" i="2"/>
  <c r="R998" i="2"/>
  <c r="P998" i="2"/>
  <c r="BI993" i="2"/>
  <c r="BH993" i="2"/>
  <c r="BG993" i="2"/>
  <c r="BF993" i="2"/>
  <c r="T993" i="2"/>
  <c r="R993" i="2"/>
  <c r="P993" i="2"/>
  <c r="BI989" i="2"/>
  <c r="BH989" i="2"/>
  <c r="BG989" i="2"/>
  <c r="BF989" i="2"/>
  <c r="T989" i="2"/>
  <c r="R989" i="2"/>
  <c r="P989" i="2"/>
  <c r="BI985" i="2"/>
  <c r="BH985" i="2"/>
  <c r="BG985" i="2"/>
  <c r="BF985" i="2"/>
  <c r="T985" i="2"/>
  <c r="R985" i="2"/>
  <c r="P985" i="2"/>
  <c r="BI981" i="2"/>
  <c r="BH981" i="2"/>
  <c r="BG981" i="2"/>
  <c r="BF981" i="2"/>
  <c r="T981" i="2"/>
  <c r="R981" i="2"/>
  <c r="P981" i="2"/>
  <c r="BI977" i="2"/>
  <c r="BH977" i="2"/>
  <c r="BG977" i="2"/>
  <c r="BF977" i="2"/>
  <c r="T977" i="2"/>
  <c r="R977" i="2"/>
  <c r="P977" i="2"/>
  <c r="BI973" i="2"/>
  <c r="BH973" i="2"/>
  <c r="BG973" i="2"/>
  <c r="BF973" i="2"/>
  <c r="T973" i="2"/>
  <c r="R973" i="2"/>
  <c r="P973" i="2"/>
  <c r="BI969" i="2"/>
  <c r="BH969" i="2"/>
  <c r="BG969" i="2"/>
  <c r="BF969" i="2"/>
  <c r="T969" i="2"/>
  <c r="R969" i="2"/>
  <c r="P969" i="2"/>
  <c r="BI966" i="2"/>
  <c r="BH966" i="2"/>
  <c r="BG966" i="2"/>
  <c r="BF966" i="2"/>
  <c r="T966" i="2"/>
  <c r="R966" i="2"/>
  <c r="P966" i="2"/>
  <c r="BI963" i="2"/>
  <c r="BH963" i="2"/>
  <c r="BG963" i="2"/>
  <c r="BF963" i="2"/>
  <c r="T963" i="2"/>
  <c r="R963" i="2"/>
  <c r="P963" i="2"/>
  <c r="BI958" i="2"/>
  <c r="BH958" i="2"/>
  <c r="BG958" i="2"/>
  <c r="BF958" i="2"/>
  <c r="T958" i="2"/>
  <c r="R958" i="2"/>
  <c r="P958" i="2"/>
  <c r="BI955" i="2"/>
  <c r="BH955" i="2"/>
  <c r="BG955" i="2"/>
  <c r="BF955" i="2"/>
  <c r="T955" i="2"/>
  <c r="R955" i="2"/>
  <c r="P955" i="2"/>
  <c r="BI945" i="2"/>
  <c r="BH945" i="2"/>
  <c r="BG945" i="2"/>
  <c r="BF945" i="2"/>
  <c r="T945" i="2"/>
  <c r="R945" i="2"/>
  <c r="P945" i="2"/>
  <c r="BI941" i="2"/>
  <c r="BH941" i="2"/>
  <c r="BG941" i="2"/>
  <c r="BF941" i="2"/>
  <c r="T941" i="2"/>
  <c r="R941" i="2"/>
  <c r="P941" i="2"/>
  <c r="BI937" i="2"/>
  <c r="BH937" i="2"/>
  <c r="BG937" i="2"/>
  <c r="BF937" i="2"/>
  <c r="T937" i="2"/>
  <c r="R937" i="2"/>
  <c r="P937" i="2"/>
  <c r="BI933" i="2"/>
  <c r="BH933" i="2"/>
  <c r="BG933" i="2"/>
  <c r="BF933" i="2"/>
  <c r="T933" i="2"/>
  <c r="R933" i="2"/>
  <c r="P933" i="2"/>
  <c r="BI927" i="2"/>
  <c r="BH927" i="2"/>
  <c r="BG927" i="2"/>
  <c r="BF927" i="2"/>
  <c r="T927" i="2"/>
  <c r="R927" i="2"/>
  <c r="P927" i="2"/>
  <c r="BI921" i="2"/>
  <c r="BH921" i="2"/>
  <c r="BG921" i="2"/>
  <c r="BF921" i="2"/>
  <c r="T921" i="2"/>
  <c r="R921" i="2"/>
  <c r="P921" i="2"/>
  <c r="BI915" i="2"/>
  <c r="BH915" i="2"/>
  <c r="BG915" i="2"/>
  <c r="BF915" i="2"/>
  <c r="T915" i="2"/>
  <c r="R915" i="2"/>
  <c r="P915" i="2"/>
  <c r="BI908" i="2"/>
  <c r="BH908" i="2"/>
  <c r="BG908" i="2"/>
  <c r="BF908" i="2"/>
  <c r="T908" i="2"/>
  <c r="R908" i="2"/>
  <c r="P908" i="2"/>
  <c r="BI901" i="2"/>
  <c r="BH901" i="2"/>
  <c r="BG901" i="2"/>
  <c r="BF901" i="2"/>
  <c r="T901" i="2"/>
  <c r="R901" i="2"/>
  <c r="P901" i="2"/>
  <c r="BI894" i="2"/>
  <c r="BH894" i="2"/>
  <c r="BG894" i="2"/>
  <c r="BF894" i="2"/>
  <c r="T894" i="2"/>
  <c r="R894" i="2"/>
  <c r="P894" i="2"/>
  <c r="BI887" i="2"/>
  <c r="BH887" i="2"/>
  <c r="BG887" i="2"/>
  <c r="BF887" i="2"/>
  <c r="T887" i="2"/>
  <c r="R887" i="2"/>
  <c r="P887" i="2"/>
  <c r="BI885" i="2"/>
  <c r="BH885" i="2"/>
  <c r="BG885" i="2"/>
  <c r="BF885" i="2"/>
  <c r="T885" i="2"/>
  <c r="R885" i="2"/>
  <c r="P885" i="2"/>
  <c r="BI875" i="2"/>
  <c r="BH875" i="2"/>
  <c r="BG875" i="2"/>
  <c r="BF875" i="2"/>
  <c r="T875" i="2"/>
  <c r="R875" i="2"/>
  <c r="P875" i="2"/>
  <c r="BI865" i="2"/>
  <c r="BH865" i="2"/>
  <c r="BG865" i="2"/>
  <c r="BF865" i="2"/>
  <c r="T865" i="2"/>
  <c r="R865" i="2"/>
  <c r="P865" i="2"/>
  <c r="BI862" i="2"/>
  <c r="BH862" i="2"/>
  <c r="BG862" i="2"/>
  <c r="BF862" i="2"/>
  <c r="T862" i="2"/>
  <c r="R862" i="2"/>
  <c r="P862" i="2"/>
  <c r="BI852" i="2"/>
  <c r="BH852" i="2"/>
  <c r="BG852" i="2"/>
  <c r="BF852" i="2"/>
  <c r="T852" i="2"/>
  <c r="R852" i="2"/>
  <c r="P852" i="2"/>
  <c r="BI848" i="2"/>
  <c r="BH848" i="2"/>
  <c r="BG848" i="2"/>
  <c r="BF848" i="2"/>
  <c r="T848" i="2"/>
  <c r="R848" i="2"/>
  <c r="P848" i="2"/>
  <c r="BI845" i="2"/>
  <c r="BH845" i="2"/>
  <c r="BG845" i="2"/>
  <c r="BF845" i="2"/>
  <c r="T845" i="2"/>
  <c r="R845" i="2"/>
  <c r="P845" i="2"/>
  <c r="BI843" i="2"/>
  <c r="BH843" i="2"/>
  <c r="BG843" i="2"/>
  <c r="BF843" i="2"/>
  <c r="T843" i="2"/>
  <c r="R843" i="2"/>
  <c r="P843" i="2"/>
  <c r="BI839" i="2"/>
  <c r="BH839" i="2"/>
  <c r="BG839" i="2"/>
  <c r="BF839" i="2"/>
  <c r="T839" i="2"/>
  <c r="R839" i="2"/>
  <c r="P839" i="2"/>
  <c r="BI835" i="2"/>
  <c r="BH835" i="2"/>
  <c r="BG835" i="2"/>
  <c r="BF835" i="2"/>
  <c r="T835" i="2"/>
  <c r="R835" i="2"/>
  <c r="P835" i="2"/>
  <c r="BI831" i="2"/>
  <c r="BH831" i="2"/>
  <c r="BG831" i="2"/>
  <c r="BF831" i="2"/>
  <c r="T831" i="2"/>
  <c r="R831" i="2"/>
  <c r="P831" i="2"/>
  <c r="BI827" i="2"/>
  <c r="BH827" i="2"/>
  <c r="BG827" i="2"/>
  <c r="BF827" i="2"/>
  <c r="T827" i="2"/>
  <c r="R827" i="2"/>
  <c r="P827" i="2"/>
  <c r="BI823" i="2"/>
  <c r="BH823" i="2"/>
  <c r="BG823" i="2"/>
  <c r="BF823" i="2"/>
  <c r="T823" i="2"/>
  <c r="R823" i="2"/>
  <c r="P823" i="2"/>
  <c r="BI814" i="2"/>
  <c r="BH814" i="2"/>
  <c r="BG814" i="2"/>
  <c r="BF814" i="2"/>
  <c r="T814" i="2"/>
  <c r="R814" i="2"/>
  <c r="P814" i="2"/>
  <c r="BI810" i="2"/>
  <c r="BH810" i="2"/>
  <c r="BG810" i="2"/>
  <c r="BF810" i="2"/>
  <c r="T810" i="2"/>
  <c r="R810" i="2"/>
  <c r="P810" i="2"/>
  <c r="BI803" i="2"/>
  <c r="BH803" i="2"/>
  <c r="BG803" i="2"/>
  <c r="BF803" i="2"/>
  <c r="T803" i="2"/>
  <c r="R803" i="2"/>
  <c r="P803" i="2"/>
  <c r="BI796" i="2"/>
  <c r="BH796" i="2"/>
  <c r="BG796" i="2"/>
  <c r="BF796" i="2"/>
  <c r="T796" i="2"/>
  <c r="R796" i="2"/>
  <c r="P796" i="2"/>
  <c r="BI790" i="2"/>
  <c r="BH790" i="2"/>
  <c r="BG790" i="2"/>
  <c r="BF790" i="2"/>
  <c r="T790" i="2"/>
  <c r="R790" i="2"/>
  <c r="P790" i="2"/>
  <c r="BI782" i="2"/>
  <c r="BH782" i="2"/>
  <c r="BG782" i="2"/>
  <c r="BF782" i="2"/>
  <c r="T782" i="2"/>
  <c r="R782" i="2"/>
  <c r="P782" i="2"/>
  <c r="BI778" i="2"/>
  <c r="BH778" i="2"/>
  <c r="BG778" i="2"/>
  <c r="BF778" i="2"/>
  <c r="T778" i="2"/>
  <c r="R778" i="2"/>
  <c r="P778" i="2"/>
  <c r="BI774" i="2"/>
  <c r="BH774" i="2"/>
  <c r="BG774" i="2"/>
  <c r="BF774" i="2"/>
  <c r="T774" i="2"/>
  <c r="R774" i="2"/>
  <c r="P774" i="2"/>
  <c r="BI767" i="2"/>
  <c r="BH767" i="2"/>
  <c r="BG767" i="2"/>
  <c r="BF767" i="2"/>
  <c r="T767" i="2"/>
  <c r="R767" i="2"/>
  <c r="P767" i="2"/>
  <c r="BI760" i="2"/>
  <c r="BH760" i="2"/>
  <c r="BG760" i="2"/>
  <c r="BF760" i="2"/>
  <c r="T760" i="2"/>
  <c r="R760" i="2"/>
  <c r="P760" i="2"/>
  <c r="BI758" i="2"/>
  <c r="BH758" i="2"/>
  <c r="BG758" i="2"/>
  <c r="BF758" i="2"/>
  <c r="T758" i="2"/>
  <c r="R758" i="2"/>
  <c r="P758" i="2"/>
  <c r="BI754" i="2"/>
  <c r="BH754" i="2"/>
  <c r="BG754" i="2"/>
  <c r="BF754" i="2"/>
  <c r="T754" i="2"/>
  <c r="R754" i="2"/>
  <c r="P754" i="2"/>
  <c r="BI747" i="2"/>
  <c r="BH747" i="2"/>
  <c r="BG747" i="2"/>
  <c r="BF747" i="2"/>
  <c r="T747" i="2"/>
  <c r="R747" i="2"/>
  <c r="P747" i="2"/>
  <c r="BI743" i="2"/>
  <c r="BH743" i="2"/>
  <c r="BG743" i="2"/>
  <c r="BF743" i="2"/>
  <c r="T743" i="2"/>
  <c r="R743" i="2"/>
  <c r="P743" i="2"/>
  <c r="BI736" i="2"/>
  <c r="BH736" i="2"/>
  <c r="BG736" i="2"/>
  <c r="BF736" i="2"/>
  <c r="T736" i="2"/>
  <c r="R736" i="2"/>
  <c r="P736" i="2"/>
  <c r="BI732" i="2"/>
  <c r="BH732" i="2"/>
  <c r="BG732" i="2"/>
  <c r="BF732" i="2"/>
  <c r="T732" i="2"/>
  <c r="R732" i="2"/>
  <c r="P732" i="2"/>
  <c r="BI726" i="2"/>
  <c r="BH726" i="2"/>
  <c r="BG726" i="2"/>
  <c r="BF726" i="2"/>
  <c r="T726" i="2"/>
  <c r="R726" i="2"/>
  <c r="P726" i="2"/>
  <c r="BI722" i="2"/>
  <c r="BH722" i="2"/>
  <c r="BG722" i="2"/>
  <c r="BF722" i="2"/>
  <c r="T722" i="2"/>
  <c r="R722" i="2"/>
  <c r="P722" i="2"/>
  <c r="BI718" i="2"/>
  <c r="BH718" i="2"/>
  <c r="BG718" i="2"/>
  <c r="BF718" i="2"/>
  <c r="T718" i="2"/>
  <c r="R718" i="2"/>
  <c r="P718" i="2"/>
  <c r="BI712" i="2"/>
  <c r="BH712" i="2"/>
  <c r="BG712" i="2"/>
  <c r="BF712" i="2"/>
  <c r="T712" i="2"/>
  <c r="R712" i="2"/>
  <c r="P712" i="2"/>
  <c r="BI705" i="2"/>
  <c r="BH705" i="2"/>
  <c r="BG705" i="2"/>
  <c r="BF705" i="2"/>
  <c r="T705" i="2"/>
  <c r="R705" i="2"/>
  <c r="P705" i="2"/>
  <c r="BI698" i="2"/>
  <c r="BH698" i="2"/>
  <c r="BG698" i="2"/>
  <c r="BF698" i="2"/>
  <c r="T698" i="2"/>
  <c r="R698" i="2"/>
  <c r="P698" i="2"/>
  <c r="BI694" i="2"/>
  <c r="BH694" i="2"/>
  <c r="BG694" i="2"/>
  <c r="BF694" i="2"/>
  <c r="T694" i="2"/>
  <c r="R694" i="2"/>
  <c r="P694" i="2"/>
  <c r="BI692" i="2"/>
  <c r="BH692" i="2"/>
  <c r="BG692" i="2"/>
  <c r="BF692" i="2"/>
  <c r="T692" i="2"/>
  <c r="R692" i="2"/>
  <c r="P692" i="2"/>
  <c r="BI677" i="2"/>
  <c r="BH677" i="2"/>
  <c r="BG677" i="2"/>
  <c r="BF677" i="2"/>
  <c r="T677" i="2"/>
  <c r="R677" i="2"/>
  <c r="P677" i="2"/>
  <c r="BI675" i="2"/>
  <c r="BH675" i="2"/>
  <c r="BG675" i="2"/>
  <c r="BF675" i="2"/>
  <c r="T675" i="2"/>
  <c r="R675" i="2"/>
  <c r="P675" i="2"/>
  <c r="BI671" i="2"/>
  <c r="BH671" i="2"/>
  <c r="BG671" i="2"/>
  <c r="BF671" i="2"/>
  <c r="T671" i="2"/>
  <c r="R671" i="2"/>
  <c r="P671" i="2"/>
  <c r="BI667" i="2"/>
  <c r="BH667" i="2"/>
  <c r="BG667" i="2"/>
  <c r="BF667" i="2"/>
  <c r="T667" i="2"/>
  <c r="R667" i="2"/>
  <c r="P667" i="2"/>
  <c r="BI663" i="2"/>
  <c r="BH663" i="2"/>
  <c r="BG663" i="2"/>
  <c r="BF663" i="2"/>
  <c r="T663" i="2"/>
  <c r="R663" i="2"/>
  <c r="P663" i="2"/>
  <c r="BI659" i="2"/>
  <c r="BH659" i="2"/>
  <c r="BG659" i="2"/>
  <c r="BF659" i="2"/>
  <c r="T659" i="2"/>
  <c r="R659" i="2"/>
  <c r="P659" i="2"/>
  <c r="BI647" i="2"/>
  <c r="BH647" i="2"/>
  <c r="BG647" i="2"/>
  <c r="BF647" i="2"/>
  <c r="T647" i="2"/>
  <c r="R647" i="2"/>
  <c r="P647" i="2"/>
  <c r="BI637" i="2"/>
  <c r="BH637" i="2"/>
  <c r="BG637" i="2"/>
  <c r="BF637" i="2"/>
  <c r="T637" i="2"/>
  <c r="R637" i="2"/>
  <c r="P637" i="2"/>
  <c r="BI633" i="2"/>
  <c r="BH633" i="2"/>
  <c r="BG633" i="2"/>
  <c r="BF633" i="2"/>
  <c r="T633" i="2"/>
  <c r="R633" i="2"/>
  <c r="P633" i="2"/>
  <c r="BI629" i="2"/>
  <c r="BH629" i="2"/>
  <c r="BG629" i="2"/>
  <c r="BF629" i="2"/>
  <c r="T629" i="2"/>
  <c r="R629" i="2"/>
  <c r="P629" i="2"/>
  <c r="BI625" i="2"/>
  <c r="BH625" i="2"/>
  <c r="BG625" i="2"/>
  <c r="BF625" i="2"/>
  <c r="T625" i="2"/>
  <c r="R625" i="2"/>
  <c r="P625" i="2"/>
  <c r="BI621" i="2"/>
  <c r="BH621" i="2"/>
  <c r="BG621" i="2"/>
  <c r="BF621" i="2"/>
  <c r="T621" i="2"/>
  <c r="R621" i="2"/>
  <c r="P621" i="2"/>
  <c r="BI604" i="2"/>
  <c r="BH604" i="2"/>
  <c r="BG604" i="2"/>
  <c r="BF604" i="2"/>
  <c r="T604" i="2"/>
  <c r="R604" i="2"/>
  <c r="P604" i="2"/>
  <c r="BI597" i="2"/>
  <c r="BH597" i="2"/>
  <c r="BG597" i="2"/>
  <c r="BF597" i="2"/>
  <c r="T597" i="2"/>
  <c r="R597" i="2"/>
  <c r="P597" i="2"/>
  <c r="BI580" i="2"/>
  <c r="BH580" i="2"/>
  <c r="BG580" i="2"/>
  <c r="BF580" i="2"/>
  <c r="T580" i="2"/>
  <c r="R580" i="2"/>
  <c r="P580" i="2"/>
  <c r="BI576" i="2"/>
  <c r="BH576" i="2"/>
  <c r="BG576" i="2"/>
  <c r="BF576" i="2"/>
  <c r="T576" i="2"/>
  <c r="R576" i="2"/>
  <c r="P576" i="2"/>
  <c r="BI572" i="2"/>
  <c r="BH572" i="2"/>
  <c r="BG572" i="2"/>
  <c r="BF572" i="2"/>
  <c r="T572" i="2"/>
  <c r="R572" i="2"/>
  <c r="P572" i="2"/>
  <c r="BI569" i="2"/>
  <c r="BH569" i="2"/>
  <c r="BG569" i="2"/>
  <c r="BF569" i="2"/>
  <c r="T569" i="2"/>
  <c r="R569" i="2"/>
  <c r="P569" i="2"/>
  <c r="BI565" i="2"/>
  <c r="BH565" i="2"/>
  <c r="BG565" i="2"/>
  <c r="BF565" i="2"/>
  <c r="T565" i="2"/>
  <c r="R565" i="2"/>
  <c r="P565" i="2"/>
  <c r="BI561" i="2"/>
  <c r="BH561" i="2"/>
  <c r="BG561" i="2"/>
  <c r="BF561" i="2"/>
  <c r="T561" i="2"/>
  <c r="R561" i="2"/>
  <c r="P561" i="2"/>
  <c r="BI556" i="2"/>
  <c r="BH556" i="2"/>
  <c r="BG556" i="2"/>
  <c r="BF556" i="2"/>
  <c r="T556" i="2"/>
  <c r="R556" i="2"/>
  <c r="P556" i="2"/>
  <c r="BI547" i="2"/>
  <c r="BH547" i="2"/>
  <c r="BG547" i="2"/>
  <c r="BF547" i="2"/>
  <c r="T547" i="2"/>
  <c r="R547" i="2"/>
  <c r="P547" i="2"/>
  <c r="BI545" i="2"/>
  <c r="BH545" i="2"/>
  <c r="BG545" i="2"/>
  <c r="BF545" i="2"/>
  <c r="T545" i="2"/>
  <c r="R545" i="2"/>
  <c r="P545" i="2"/>
  <c r="BI535" i="2"/>
  <c r="BH535" i="2"/>
  <c r="BG535" i="2"/>
  <c r="BF535" i="2"/>
  <c r="T535" i="2"/>
  <c r="R535" i="2"/>
  <c r="P535" i="2"/>
  <c r="BI525" i="2"/>
  <c r="BH525" i="2"/>
  <c r="BG525" i="2"/>
  <c r="BF525" i="2"/>
  <c r="T525" i="2"/>
  <c r="R525" i="2"/>
  <c r="P525" i="2"/>
  <c r="BI522" i="2"/>
  <c r="BH522" i="2"/>
  <c r="BG522" i="2"/>
  <c r="BF522" i="2"/>
  <c r="T522" i="2"/>
  <c r="R522" i="2"/>
  <c r="P522" i="2"/>
  <c r="BI519" i="2"/>
  <c r="BH519" i="2"/>
  <c r="BG519" i="2"/>
  <c r="BF519" i="2"/>
  <c r="T519" i="2"/>
  <c r="R519" i="2"/>
  <c r="P519" i="2"/>
  <c r="BI517" i="2"/>
  <c r="BH517" i="2"/>
  <c r="BG517" i="2"/>
  <c r="BF517" i="2"/>
  <c r="T517" i="2"/>
  <c r="R517" i="2"/>
  <c r="P517" i="2"/>
  <c r="BI513" i="2"/>
  <c r="BH513" i="2"/>
  <c r="BG513" i="2"/>
  <c r="BF513" i="2"/>
  <c r="T513" i="2"/>
  <c r="R513" i="2"/>
  <c r="P513" i="2"/>
  <c r="BI511" i="2"/>
  <c r="BH511" i="2"/>
  <c r="BG511" i="2"/>
  <c r="BF511" i="2"/>
  <c r="T511" i="2"/>
  <c r="R511" i="2"/>
  <c r="P511" i="2"/>
  <c r="BI501" i="2"/>
  <c r="BH501" i="2"/>
  <c r="BG501" i="2"/>
  <c r="BF501" i="2"/>
  <c r="T501" i="2"/>
  <c r="R501" i="2"/>
  <c r="P501" i="2"/>
  <c r="BI497" i="2"/>
  <c r="BH497" i="2"/>
  <c r="BG497" i="2"/>
  <c r="BF497" i="2"/>
  <c r="T497" i="2"/>
  <c r="R497" i="2"/>
  <c r="P497" i="2"/>
  <c r="BI493" i="2"/>
  <c r="BH493" i="2"/>
  <c r="BG493" i="2"/>
  <c r="BF493" i="2"/>
  <c r="T493" i="2"/>
  <c r="R493" i="2"/>
  <c r="P493" i="2"/>
  <c r="BI489" i="2"/>
  <c r="BH489" i="2"/>
  <c r="BG489" i="2"/>
  <c r="BF489" i="2"/>
  <c r="T489" i="2"/>
  <c r="R489" i="2"/>
  <c r="P489" i="2"/>
  <c r="BI481" i="2"/>
  <c r="BH481" i="2"/>
  <c r="BG481" i="2"/>
  <c r="BF481" i="2"/>
  <c r="T481" i="2"/>
  <c r="R481" i="2"/>
  <c r="P481" i="2"/>
  <c r="BI477" i="2"/>
  <c r="BH477" i="2"/>
  <c r="BG477" i="2"/>
  <c r="BF477" i="2"/>
  <c r="T477" i="2"/>
  <c r="R477" i="2"/>
  <c r="P477" i="2"/>
  <c r="BI473" i="2"/>
  <c r="BH473" i="2"/>
  <c r="BG473" i="2"/>
  <c r="BF473" i="2"/>
  <c r="T473" i="2"/>
  <c r="R473" i="2"/>
  <c r="P473" i="2"/>
  <c r="BI469" i="2"/>
  <c r="BH469" i="2"/>
  <c r="BG469" i="2"/>
  <c r="BF469" i="2"/>
  <c r="T469" i="2"/>
  <c r="R469" i="2"/>
  <c r="P469" i="2"/>
  <c r="BI465" i="2"/>
  <c r="BH465" i="2"/>
  <c r="BG465" i="2"/>
  <c r="BF465" i="2"/>
  <c r="T465" i="2"/>
  <c r="R465" i="2"/>
  <c r="P465" i="2"/>
  <c r="BI455" i="2"/>
  <c r="BH455" i="2"/>
  <c r="BG455" i="2"/>
  <c r="BF455" i="2"/>
  <c r="T455" i="2"/>
  <c r="R455" i="2"/>
  <c r="P455" i="2"/>
  <c r="BI448" i="2"/>
  <c r="BH448" i="2"/>
  <c r="BG448" i="2"/>
  <c r="BF448" i="2"/>
  <c r="T448" i="2"/>
  <c r="R448" i="2"/>
  <c r="P448" i="2"/>
  <c r="BI444" i="2"/>
  <c r="BH444" i="2"/>
  <c r="BG444" i="2"/>
  <c r="BF444" i="2"/>
  <c r="T444" i="2"/>
  <c r="R444" i="2"/>
  <c r="P444" i="2"/>
  <c r="BI440" i="2"/>
  <c r="BH440" i="2"/>
  <c r="BG440" i="2"/>
  <c r="BF440" i="2"/>
  <c r="T440" i="2"/>
  <c r="R440" i="2"/>
  <c r="P440" i="2"/>
  <c r="BI433" i="2"/>
  <c r="BH433" i="2"/>
  <c r="BG433" i="2"/>
  <c r="BF433" i="2"/>
  <c r="T433" i="2"/>
  <c r="R433" i="2"/>
  <c r="P433" i="2"/>
  <c r="BI429" i="2"/>
  <c r="BH429" i="2"/>
  <c r="BG429" i="2"/>
  <c r="BF429" i="2"/>
  <c r="T429" i="2"/>
  <c r="R429" i="2"/>
  <c r="P429" i="2"/>
  <c r="BI426" i="2"/>
  <c r="BH426" i="2"/>
  <c r="BG426" i="2"/>
  <c r="BF426" i="2"/>
  <c r="T426" i="2"/>
  <c r="R426" i="2"/>
  <c r="P426" i="2"/>
  <c r="BI423" i="2"/>
  <c r="BH423" i="2"/>
  <c r="BG423" i="2"/>
  <c r="BF423" i="2"/>
  <c r="T423" i="2"/>
  <c r="R423" i="2"/>
  <c r="P423" i="2"/>
  <c r="BI417" i="2"/>
  <c r="BH417" i="2"/>
  <c r="BG417" i="2"/>
  <c r="BF417" i="2"/>
  <c r="T417" i="2"/>
  <c r="R417" i="2"/>
  <c r="P417" i="2"/>
  <c r="BI414" i="2"/>
  <c r="BH414" i="2"/>
  <c r="BG414" i="2"/>
  <c r="BF414" i="2"/>
  <c r="T414" i="2"/>
  <c r="R414" i="2"/>
  <c r="P414" i="2"/>
  <c r="BI411" i="2"/>
  <c r="BH411" i="2"/>
  <c r="BG411" i="2"/>
  <c r="BF411" i="2"/>
  <c r="T411" i="2"/>
  <c r="R411" i="2"/>
  <c r="P411" i="2"/>
  <c r="BI397" i="2"/>
  <c r="BH397" i="2"/>
  <c r="BG397" i="2"/>
  <c r="BF397" i="2"/>
  <c r="T397" i="2"/>
  <c r="R397" i="2"/>
  <c r="P397" i="2"/>
  <c r="BI391" i="2"/>
  <c r="BH391" i="2"/>
  <c r="BG391" i="2"/>
  <c r="BF391" i="2"/>
  <c r="T391" i="2"/>
  <c r="R391" i="2"/>
  <c r="P391" i="2"/>
  <c r="BI385" i="2"/>
  <c r="BH385" i="2"/>
  <c r="BG385" i="2"/>
  <c r="BF385" i="2"/>
  <c r="T385" i="2"/>
  <c r="R385" i="2"/>
  <c r="P385" i="2"/>
  <c r="BI382" i="2"/>
  <c r="BH382" i="2"/>
  <c r="BG382" i="2"/>
  <c r="BF382" i="2"/>
  <c r="T382" i="2"/>
  <c r="R382" i="2"/>
  <c r="P382" i="2"/>
  <c r="BI376" i="2"/>
  <c r="BH376" i="2"/>
  <c r="BG376" i="2"/>
  <c r="BF376" i="2"/>
  <c r="T376" i="2"/>
  <c r="R376" i="2"/>
  <c r="P376" i="2"/>
  <c r="BI370" i="2"/>
  <c r="BH370" i="2"/>
  <c r="BG370" i="2"/>
  <c r="BF370" i="2"/>
  <c r="T370" i="2"/>
  <c r="R370" i="2"/>
  <c r="P370" i="2"/>
  <c r="BI367" i="2"/>
  <c r="BH367" i="2"/>
  <c r="BG367" i="2"/>
  <c r="BF367" i="2"/>
  <c r="T367" i="2"/>
  <c r="R367" i="2"/>
  <c r="P367" i="2"/>
  <c r="BI363" i="2"/>
  <c r="BH363" i="2"/>
  <c r="BG363" i="2"/>
  <c r="BF363" i="2"/>
  <c r="T363" i="2"/>
  <c r="R363" i="2"/>
  <c r="P363" i="2"/>
  <c r="BI342" i="2"/>
  <c r="BH342" i="2"/>
  <c r="BG342" i="2"/>
  <c r="BF342" i="2"/>
  <c r="T342" i="2"/>
  <c r="R342" i="2"/>
  <c r="P342" i="2"/>
  <c r="BI338" i="2"/>
  <c r="BH338" i="2"/>
  <c r="BG338" i="2"/>
  <c r="BF338" i="2"/>
  <c r="T338" i="2"/>
  <c r="R338" i="2"/>
  <c r="P338" i="2"/>
  <c r="BI336" i="2"/>
  <c r="BH336" i="2"/>
  <c r="BG336" i="2"/>
  <c r="BF336" i="2"/>
  <c r="T336" i="2"/>
  <c r="R336" i="2"/>
  <c r="P336" i="2"/>
  <c r="BI325" i="2"/>
  <c r="BH325" i="2"/>
  <c r="BG325" i="2"/>
  <c r="BF325" i="2"/>
  <c r="T325" i="2"/>
  <c r="R325" i="2"/>
  <c r="P325" i="2"/>
  <c r="BI310" i="2"/>
  <c r="BH310" i="2"/>
  <c r="BG310" i="2"/>
  <c r="BF310" i="2"/>
  <c r="T310" i="2"/>
  <c r="R310" i="2"/>
  <c r="P310" i="2"/>
  <c r="BI297" i="2"/>
  <c r="BH297" i="2"/>
  <c r="BG297" i="2"/>
  <c r="BF297" i="2"/>
  <c r="T297" i="2"/>
  <c r="R297" i="2"/>
  <c r="P297" i="2"/>
  <c r="BI293" i="2"/>
  <c r="BH293" i="2"/>
  <c r="BG293" i="2"/>
  <c r="BF293" i="2"/>
  <c r="T293" i="2"/>
  <c r="R293" i="2"/>
  <c r="P293" i="2"/>
  <c r="BI289" i="2"/>
  <c r="BH289" i="2"/>
  <c r="BG289" i="2"/>
  <c r="BF289" i="2"/>
  <c r="T289" i="2"/>
  <c r="R289" i="2"/>
  <c r="P289" i="2"/>
  <c r="BI285" i="2"/>
  <c r="BH285" i="2"/>
  <c r="BG285" i="2"/>
  <c r="BF285" i="2"/>
  <c r="T285" i="2"/>
  <c r="R285" i="2"/>
  <c r="P285" i="2"/>
  <c r="BI281" i="2"/>
  <c r="BH281" i="2"/>
  <c r="BG281" i="2"/>
  <c r="BF281" i="2"/>
  <c r="T281" i="2"/>
  <c r="R281" i="2"/>
  <c r="P281" i="2"/>
  <c r="BI277" i="2"/>
  <c r="BH277" i="2"/>
  <c r="BG277" i="2"/>
  <c r="BF277" i="2"/>
  <c r="T277" i="2"/>
  <c r="R277" i="2"/>
  <c r="P277" i="2"/>
  <c r="BI273" i="2"/>
  <c r="BH273" i="2"/>
  <c r="BG273" i="2"/>
  <c r="BF273" i="2"/>
  <c r="T273" i="2"/>
  <c r="R273" i="2"/>
  <c r="P273" i="2"/>
  <c r="BI266" i="2"/>
  <c r="BH266" i="2"/>
  <c r="BG266" i="2"/>
  <c r="BF266" i="2"/>
  <c r="T266" i="2"/>
  <c r="R266" i="2"/>
  <c r="P266" i="2"/>
  <c r="BI262" i="2"/>
  <c r="BH262" i="2"/>
  <c r="BG262" i="2"/>
  <c r="BF262" i="2"/>
  <c r="T262" i="2"/>
  <c r="R262" i="2"/>
  <c r="P262" i="2"/>
  <c r="BI249" i="2"/>
  <c r="BH249" i="2"/>
  <c r="BG249" i="2"/>
  <c r="BF249" i="2"/>
  <c r="T249" i="2"/>
  <c r="R249" i="2"/>
  <c r="P249" i="2"/>
  <c r="BI239" i="2"/>
  <c r="BH239" i="2"/>
  <c r="BG239" i="2"/>
  <c r="BF239" i="2"/>
  <c r="T239" i="2"/>
  <c r="R239" i="2"/>
  <c r="P239" i="2"/>
  <c r="BI233" i="2"/>
  <c r="BH233" i="2"/>
  <c r="BG233" i="2"/>
  <c r="BF233" i="2"/>
  <c r="T233" i="2"/>
  <c r="R233" i="2"/>
  <c r="P233" i="2"/>
  <c r="BI230" i="2"/>
  <c r="BH230" i="2"/>
  <c r="BG230" i="2"/>
  <c r="BF230" i="2"/>
  <c r="T230" i="2"/>
  <c r="R230" i="2"/>
  <c r="P230" i="2"/>
  <c r="BI226" i="2"/>
  <c r="BH226" i="2"/>
  <c r="BG226" i="2"/>
  <c r="BF226" i="2"/>
  <c r="T226" i="2"/>
  <c r="R226" i="2"/>
  <c r="P226" i="2"/>
  <c r="BI222" i="2"/>
  <c r="BH222" i="2"/>
  <c r="BG222" i="2"/>
  <c r="BF222" i="2"/>
  <c r="T222" i="2"/>
  <c r="R222" i="2"/>
  <c r="P222" i="2"/>
  <c r="BI218" i="2"/>
  <c r="BH218" i="2"/>
  <c r="BG218" i="2"/>
  <c r="BF218" i="2"/>
  <c r="T218" i="2"/>
  <c r="R218" i="2"/>
  <c r="P218" i="2"/>
  <c r="BI214" i="2"/>
  <c r="BH214" i="2"/>
  <c r="BG214" i="2"/>
  <c r="BF214" i="2"/>
  <c r="T214" i="2"/>
  <c r="R214" i="2"/>
  <c r="P214" i="2"/>
  <c r="BI210" i="2"/>
  <c r="BH210" i="2"/>
  <c r="BG210" i="2"/>
  <c r="BF210" i="2"/>
  <c r="T210" i="2"/>
  <c r="R210" i="2"/>
  <c r="P210" i="2"/>
  <c r="BI207" i="2"/>
  <c r="BH207" i="2"/>
  <c r="BG207" i="2"/>
  <c r="BF207" i="2"/>
  <c r="T207" i="2"/>
  <c r="R207" i="2"/>
  <c r="P207" i="2"/>
  <c r="BI204" i="2"/>
  <c r="BH204" i="2"/>
  <c r="BG204" i="2"/>
  <c r="BF204" i="2"/>
  <c r="T204" i="2"/>
  <c r="R204" i="2"/>
  <c r="P204" i="2"/>
  <c r="BI201" i="2"/>
  <c r="BH201" i="2"/>
  <c r="BG201" i="2"/>
  <c r="BF201" i="2"/>
  <c r="T201" i="2"/>
  <c r="R201" i="2"/>
  <c r="P201" i="2"/>
  <c r="BI199" i="2"/>
  <c r="BH199" i="2"/>
  <c r="BG199" i="2"/>
  <c r="BF199" i="2"/>
  <c r="T199" i="2"/>
  <c r="R199" i="2"/>
  <c r="P199" i="2"/>
  <c r="BI188" i="2"/>
  <c r="BH188" i="2"/>
  <c r="BG188" i="2"/>
  <c r="BF188" i="2"/>
  <c r="T188" i="2"/>
  <c r="R188" i="2"/>
  <c r="P188" i="2"/>
  <c r="BI176" i="2"/>
  <c r="BH176" i="2"/>
  <c r="BG176" i="2"/>
  <c r="BF176" i="2"/>
  <c r="T176" i="2"/>
  <c r="R176" i="2"/>
  <c r="P176" i="2"/>
  <c r="BI174" i="2"/>
  <c r="BH174" i="2"/>
  <c r="BG174" i="2"/>
  <c r="BF174" i="2"/>
  <c r="T174" i="2"/>
  <c r="R174" i="2"/>
  <c r="P174" i="2"/>
  <c r="BI169" i="2"/>
  <c r="BH169" i="2"/>
  <c r="BG169" i="2"/>
  <c r="BF169" i="2"/>
  <c r="T169" i="2"/>
  <c r="R169" i="2"/>
  <c r="P169" i="2"/>
  <c r="BI167" i="2"/>
  <c r="BH167" i="2"/>
  <c r="BG167" i="2"/>
  <c r="BF167" i="2"/>
  <c r="T167" i="2"/>
  <c r="R167" i="2"/>
  <c r="P167" i="2"/>
  <c r="BI163" i="2"/>
  <c r="BH163" i="2"/>
  <c r="BG163" i="2"/>
  <c r="BF163" i="2"/>
  <c r="T163" i="2"/>
  <c r="R163" i="2"/>
  <c r="P163" i="2"/>
  <c r="BI159" i="2"/>
  <c r="BH159" i="2"/>
  <c r="BG159" i="2"/>
  <c r="BF159" i="2"/>
  <c r="T159" i="2"/>
  <c r="R159" i="2"/>
  <c r="P159" i="2"/>
  <c r="BI155" i="2"/>
  <c r="BH155" i="2"/>
  <c r="BG155" i="2"/>
  <c r="BF155" i="2"/>
  <c r="T155" i="2"/>
  <c r="R155" i="2"/>
  <c r="P155" i="2"/>
  <c r="BI142" i="2"/>
  <c r="BH142" i="2"/>
  <c r="BG142" i="2"/>
  <c r="BF142" i="2"/>
  <c r="T142" i="2"/>
  <c r="R142" i="2"/>
  <c r="P142" i="2"/>
  <c r="BI138" i="2"/>
  <c r="BH138" i="2"/>
  <c r="BG138" i="2"/>
  <c r="BF138" i="2"/>
  <c r="T138" i="2"/>
  <c r="R138" i="2"/>
  <c r="P138" i="2"/>
  <c r="BI135" i="2"/>
  <c r="BH135" i="2"/>
  <c r="BG135" i="2"/>
  <c r="BF135" i="2"/>
  <c r="T135" i="2"/>
  <c r="R135" i="2"/>
  <c r="P135" i="2"/>
  <c r="BI126" i="2"/>
  <c r="BH126" i="2"/>
  <c r="BG126" i="2"/>
  <c r="BF126" i="2"/>
  <c r="T126" i="2"/>
  <c r="R126" i="2"/>
  <c r="P126" i="2"/>
  <c r="BI122" i="2"/>
  <c r="BH122" i="2"/>
  <c r="BG122" i="2"/>
  <c r="BF122" i="2"/>
  <c r="T122" i="2"/>
  <c r="R122" i="2"/>
  <c r="P122" i="2"/>
  <c r="BI119" i="2"/>
  <c r="BH119" i="2"/>
  <c r="BG119" i="2"/>
  <c r="BF119" i="2"/>
  <c r="T119" i="2"/>
  <c r="R119" i="2"/>
  <c r="P119" i="2"/>
  <c r="BI115" i="2"/>
  <c r="BH115" i="2"/>
  <c r="BG115" i="2"/>
  <c r="BF115" i="2"/>
  <c r="T115" i="2"/>
  <c r="R115" i="2"/>
  <c r="P115" i="2"/>
  <c r="BI111" i="2"/>
  <c r="BH111" i="2"/>
  <c r="BG111" i="2"/>
  <c r="BF111" i="2"/>
  <c r="T111" i="2"/>
  <c r="R111" i="2"/>
  <c r="P111" i="2"/>
  <c r="BI107" i="2"/>
  <c r="BH107" i="2"/>
  <c r="BG107" i="2"/>
  <c r="BF107" i="2"/>
  <c r="T107" i="2"/>
  <c r="R107" i="2"/>
  <c r="P107" i="2"/>
  <c r="J101" i="2"/>
  <c r="F101" i="2"/>
  <c r="J100" i="2"/>
  <c r="F100" i="2"/>
  <c r="F98" i="2"/>
  <c r="E96" i="2"/>
  <c r="J55" i="2"/>
  <c r="F55" i="2"/>
  <c r="J54" i="2"/>
  <c r="F54" i="2"/>
  <c r="F52" i="2"/>
  <c r="E50" i="2"/>
  <c r="J12" i="2"/>
  <c r="J52" i="2" s="1"/>
  <c r="E7" i="2"/>
  <c r="E94" i="2" s="1"/>
  <c r="L50" i="1"/>
  <c r="AM50" i="1"/>
  <c r="AM49" i="1"/>
  <c r="L49" i="1"/>
  <c r="AM47" i="1"/>
  <c r="L47" i="1"/>
  <c r="L45" i="1"/>
  <c r="L44" i="1"/>
  <c r="BK1818" i="2"/>
  <c r="BK1690" i="2"/>
  <c r="J1547" i="2"/>
  <c r="BK1425" i="2"/>
  <c r="BK1257" i="2"/>
  <c r="BK1173" i="2"/>
  <c r="BK1045" i="2"/>
  <c r="J852" i="2"/>
  <c r="BK726" i="2"/>
  <c r="J513" i="2"/>
  <c r="J367" i="2"/>
  <c r="BK159" i="2"/>
  <c r="J1668" i="2"/>
  <c r="J1507" i="2"/>
  <c r="J1420" i="2"/>
  <c r="J1326" i="2"/>
  <c r="J1173" i="2"/>
  <c r="BK1106" i="2"/>
  <c r="J969" i="2"/>
  <c r="J790" i="2"/>
  <c r="BK659" i="2"/>
  <c r="J501" i="2"/>
  <c r="BK281" i="2"/>
  <c r="J188" i="2"/>
  <c r="J1665" i="2"/>
  <c r="BK1513" i="2"/>
  <c r="BK1422" i="2"/>
  <c r="J1394" i="2"/>
  <c r="J1267" i="2"/>
  <c r="J1106" i="2"/>
  <c r="BK963" i="2"/>
  <c r="J814" i="2"/>
  <c r="J547" i="2"/>
  <c r="BK273" i="2"/>
  <c r="J138" i="2"/>
  <c r="J1617" i="2"/>
  <c r="J1467" i="2"/>
  <c r="BK1409" i="2"/>
  <c r="J1252" i="2"/>
  <c r="BK1094" i="2"/>
  <c r="J941" i="2"/>
  <c r="BK796" i="2"/>
  <c r="BK522" i="2"/>
  <c r="BK367" i="2"/>
  <c r="J230" i="2"/>
  <c r="BK174" i="3"/>
  <c r="BK134" i="3"/>
  <c r="BK111" i="3"/>
  <c r="BK180" i="3"/>
  <c r="BK110" i="3"/>
  <c r="BK176" i="3"/>
  <c r="J141" i="3"/>
  <c r="BK107" i="3"/>
  <c r="J182" i="3"/>
  <c r="BK126" i="3"/>
  <c r="J90" i="3"/>
  <c r="BK105" i="4"/>
  <c r="BK146" i="4"/>
  <c r="J105" i="4"/>
  <c r="J134" i="4"/>
  <c r="BK95" i="4"/>
  <c r="BK116" i="4"/>
  <c r="J95" i="4"/>
  <c r="J219" i="5"/>
  <c r="BK106" i="5"/>
  <c r="J121" i="5"/>
  <c r="BK117" i="5"/>
  <c r="J349" i="6"/>
  <c r="J301" i="6"/>
  <c r="BK234" i="6"/>
  <c r="BK188" i="6"/>
  <c r="BK126" i="6"/>
  <c r="BK376" i="6"/>
  <c r="J328" i="6"/>
  <c r="J255" i="6"/>
  <c r="J187" i="6"/>
  <c r="J119" i="6"/>
  <c r="J357" i="6"/>
  <c r="J331" i="6"/>
  <c r="BK302" i="6"/>
  <c r="BK260" i="6"/>
  <c r="BK201" i="6"/>
  <c r="BK159" i="6"/>
  <c r="J131" i="6"/>
  <c r="J352" i="6"/>
  <c r="J314" i="6"/>
  <c r="J278" i="6"/>
  <c r="J205" i="6"/>
  <c r="BK168" i="6"/>
  <c r="J105" i="6"/>
  <c r="J196" i="7"/>
  <c r="BK131" i="7"/>
  <c r="J185" i="7"/>
  <c r="J147" i="7"/>
  <c r="J108" i="7"/>
  <c r="J154" i="7"/>
  <c r="BK137" i="7"/>
  <c r="J94" i="8"/>
  <c r="BK1824" i="2"/>
  <c r="BK1810" i="2"/>
  <c r="J1647" i="2"/>
  <c r="BK1496" i="2"/>
  <c r="J1395" i="2"/>
  <c r="J1234" i="2"/>
  <c r="BK1122" i="2"/>
  <c r="BK981" i="2"/>
  <c r="BK760" i="2"/>
  <c r="BK572" i="2"/>
  <c r="J465" i="2"/>
  <c r="BK293" i="2"/>
  <c r="J115" i="2"/>
  <c r="J1654" i="2"/>
  <c r="BK1486" i="2"/>
  <c r="BK1400" i="2"/>
  <c r="J1299" i="2"/>
  <c r="J1122" i="2"/>
  <c r="BK1006" i="2"/>
  <c r="J810" i="2"/>
  <c r="J677" i="2"/>
  <c r="J569" i="2"/>
  <c r="BK423" i="2"/>
  <c r="BK230" i="2"/>
  <c r="BK1661" i="2"/>
  <c r="J1587" i="2"/>
  <c r="J1445" i="2"/>
  <c r="J1387" i="2"/>
  <c r="J1246" i="2"/>
  <c r="BK1118" i="2"/>
  <c r="BK977" i="2"/>
  <c r="BK843" i="2"/>
  <c r="J625" i="2"/>
  <c r="BK385" i="2"/>
  <c r="BK167" i="2"/>
  <c r="J1677" i="2"/>
  <c r="J1496" i="2"/>
  <c r="J1428" i="2"/>
  <c r="J1288" i="2"/>
  <c r="BK1104" i="2"/>
  <c r="J966" i="2"/>
  <c r="BK790" i="2"/>
  <c r="J535" i="2"/>
  <c r="BK429" i="2"/>
  <c r="BK210" i="2"/>
  <c r="BK168" i="3"/>
  <c r="BK129" i="3"/>
  <c r="BK108" i="3"/>
  <c r="J153" i="3"/>
  <c r="BK104" i="3"/>
  <c r="BK182" i="3"/>
  <c r="J143" i="3"/>
  <c r="J106" i="3"/>
  <c r="J174" i="3"/>
  <c r="J137" i="3"/>
  <c r="BK97" i="3"/>
  <c r="J127" i="4"/>
  <c r="BK102" i="4"/>
  <c r="BK136" i="4"/>
  <c r="J99" i="4"/>
  <c r="BK131" i="4"/>
  <c r="BK91" i="4"/>
  <c r="J114" i="4"/>
  <c r="BK87" i="4"/>
  <c r="BK207" i="5"/>
  <c r="BK127" i="5"/>
  <c r="J134" i="5"/>
  <c r="J170" i="5"/>
  <c r="BK235" i="5"/>
  <c r="BK174" i="5"/>
  <c r="J88" i="5"/>
  <c r="BK342" i="6"/>
  <c r="J268" i="6"/>
  <c r="J223" i="6"/>
  <c r="J150" i="6"/>
  <c r="BK349" i="6"/>
  <c r="BK288" i="6"/>
  <c r="BK240" i="6"/>
  <c r="BK177" i="6"/>
  <c r="BK352" i="6"/>
  <c r="J298" i="6"/>
  <c r="J256" i="6"/>
  <c r="J218" i="6"/>
  <c r="BK205" i="6"/>
  <c r="BK185" i="6"/>
  <c r="BK145" i="6"/>
  <c r="BK378" i="6"/>
  <c r="J336" i="6"/>
  <c r="J303" i="6"/>
  <c r="J249" i="6"/>
  <c r="J181" i="6"/>
  <c r="J136" i="6"/>
  <c r="J173" i="7"/>
  <c r="BK175" i="7"/>
  <c r="J130" i="7"/>
  <c r="BK207" i="7"/>
  <c r="J138" i="7"/>
  <c r="BK143" i="7"/>
  <c r="J92" i="8"/>
  <c r="BK97" i="9"/>
  <c r="J1821" i="2"/>
  <c r="J1803" i="2"/>
  <c r="BK1639" i="2"/>
  <c r="BK1507" i="2"/>
  <c r="BK1303" i="2"/>
  <c r="J1199" i="2"/>
  <c r="BK1140" i="2"/>
  <c r="BK989" i="2"/>
  <c r="BK767" i="2"/>
  <c r="BK569" i="2"/>
  <c r="J376" i="2"/>
  <c r="BK169" i="2"/>
  <c r="BK1723" i="2"/>
  <c r="BK1528" i="2"/>
  <c r="J1439" i="2"/>
  <c r="BK1330" i="2"/>
  <c r="J1205" i="2"/>
  <c r="BK1036" i="2"/>
  <c r="BK894" i="2"/>
  <c r="J743" i="2"/>
  <c r="BK561" i="2"/>
  <c r="BK433" i="2"/>
  <c r="J233" i="2"/>
  <c r="BK174" i="2"/>
  <c r="BK1635" i="2"/>
  <c r="J1551" i="2"/>
  <c r="BK1428" i="2"/>
  <c r="BK1368" i="2"/>
  <c r="BK1248" i="2"/>
  <c r="BK1124" i="2"/>
  <c r="BK985" i="2"/>
  <c r="BK827" i="2"/>
  <c r="J423" i="2"/>
  <c r="BK262" i="2"/>
  <c r="BK135" i="2"/>
  <c r="J1580" i="2"/>
  <c r="BK1461" i="2"/>
  <c r="BK1415" i="2"/>
  <c r="J1232" i="2"/>
  <c r="BK1100" i="2"/>
  <c r="BK937" i="2"/>
  <c r="J803" i="2"/>
  <c r="J633" i="2"/>
  <c r="J511" i="2"/>
  <c r="J342" i="2"/>
  <c r="J199" i="2"/>
  <c r="J170" i="3"/>
  <c r="BK143" i="3"/>
  <c r="J109" i="3"/>
  <c r="J176" i="3"/>
  <c r="J115" i="3"/>
  <c r="J177" i="3"/>
  <c r="J142" i="3"/>
  <c r="J104" i="3"/>
  <c r="J168" i="3"/>
  <c r="J129" i="3"/>
  <c r="BK99" i="3"/>
  <c r="J131" i="4"/>
  <c r="J103" i="4"/>
  <c r="J142" i="4"/>
  <c r="BK100" i="4"/>
  <c r="J139" i="4"/>
  <c r="J108" i="4"/>
  <c r="BK129" i="4"/>
  <c r="BK107" i="4"/>
  <c r="BK225" i="5"/>
  <c r="BK124" i="5"/>
  <c r="BK142" i="5"/>
  <c r="BK204" i="5"/>
  <c r="BK109" i="5"/>
  <c r="BK213" i="5"/>
  <c r="J166" i="5"/>
  <c r="BK348" i="6"/>
  <c r="J292" i="6"/>
  <c r="BK232" i="6"/>
  <c r="BK165" i="6"/>
  <c r="BK109" i="6"/>
  <c r="J339" i="6"/>
  <c r="J277" i="6"/>
  <c r="BK191" i="6"/>
  <c r="J353" i="6"/>
  <c r="J318" i="6"/>
  <c r="BK283" i="6"/>
  <c r="BK241" i="6"/>
  <c r="J130" i="6"/>
  <c r="J343" i="6"/>
  <c r="J302" i="6"/>
  <c r="BK270" i="6"/>
  <c r="J243" i="6"/>
  <c r="J204" i="6"/>
  <c r="J153" i="6"/>
  <c r="BK149" i="7"/>
  <c r="BK187" i="7"/>
  <c r="BK153" i="7"/>
  <c r="BK141" i="7"/>
  <c r="J194" i="7"/>
  <c r="J136" i="7"/>
  <c r="J96" i="8"/>
  <c r="BK1817" i="2"/>
  <c r="BK1734" i="2"/>
  <c r="J1603" i="2"/>
  <c r="BK1490" i="2"/>
  <c r="J1415" i="2"/>
  <c r="BK1246" i="2"/>
  <c r="J1167" i="2"/>
  <c r="BK915" i="2"/>
  <c r="J718" i="2"/>
  <c r="J561" i="2"/>
  <c r="BK363" i="2"/>
  <c r="BK122" i="2"/>
  <c r="J1594" i="2"/>
  <c r="J1492" i="2"/>
  <c r="J1432" i="2"/>
  <c r="BK1341" i="2"/>
  <c r="BK1161" i="2"/>
  <c r="BK1070" i="2"/>
  <c r="J937" i="2"/>
  <c r="J835" i="2"/>
  <c r="BK547" i="2"/>
  <c r="BK448" i="2"/>
  <c r="J249" i="2"/>
  <c r="BK1809" i="2"/>
  <c r="BK1603" i="2"/>
  <c r="BK1547" i="2"/>
  <c r="BK1414" i="2"/>
  <c r="J1334" i="2"/>
  <c r="J1237" i="2"/>
  <c r="BK1098" i="2"/>
  <c r="J973" i="2"/>
  <c r="J732" i="2"/>
  <c r="J489" i="2"/>
  <c r="BK285" i="2"/>
  <c r="BK138" i="2"/>
  <c r="BK1614" i="2"/>
  <c r="J1495" i="2"/>
  <c r="J1416" i="2"/>
  <c r="J1345" i="2"/>
  <c r="BK1146" i="2"/>
  <c r="J1017" i="2"/>
  <c r="BK901" i="2"/>
  <c r="BK782" i="2"/>
  <c r="J621" i="2"/>
  <c r="BK426" i="2"/>
  <c r="BK233" i="2"/>
  <c r="BK188" i="3"/>
  <c r="J157" i="3"/>
  <c r="J122" i="3"/>
  <c r="BK189" i="3"/>
  <c r="J149" i="3"/>
  <c r="J105" i="3"/>
  <c r="BK165" i="3"/>
  <c r="BK121" i="3"/>
  <c r="J96" i="3"/>
  <c r="J150" i="3"/>
  <c r="BK113" i="3"/>
  <c r="J147" i="4"/>
  <c r="J110" i="4"/>
  <c r="J148" i="4"/>
  <c r="BK114" i="4"/>
  <c r="BK151" i="4"/>
  <c r="BK124" i="4"/>
  <c r="J137" i="4"/>
  <c r="BK108" i="4"/>
  <c r="BK216" i="5"/>
  <c r="J85" i="5"/>
  <c r="J130" i="5"/>
  <c r="BK186" i="5"/>
  <c r="J92" i="5"/>
  <c r="BK222" i="5"/>
  <c r="J341" i="6"/>
  <c r="J250" i="6"/>
  <c r="J207" i="6"/>
  <c r="BK136" i="6"/>
  <c r="J359" i="6"/>
  <c r="J342" i="6"/>
  <c r="J287" i="6"/>
  <c r="BK218" i="6"/>
  <c r="J176" i="6"/>
  <c r="BK347" i="6"/>
  <c r="BK344" i="6"/>
  <c r="BK304" i="6"/>
  <c r="J281" i="6"/>
  <c r="J212" i="6"/>
  <c r="BK150" i="6"/>
  <c r="BK171" i="7"/>
  <c r="J178" i="7"/>
  <c r="BK140" i="7"/>
  <c r="J166" i="7"/>
  <c r="BK108" i="7"/>
  <c r="BK161" i="7"/>
  <c r="BK121" i="7"/>
  <c r="BK1814" i="2"/>
  <c r="BK1668" i="2"/>
  <c r="J1635" i="2"/>
  <c r="BK1463" i="2"/>
  <c r="J1279" i="2"/>
  <c r="BK1209" i="2"/>
  <c r="BK1087" i="2"/>
  <c r="BK941" i="2"/>
  <c r="BK647" i="2"/>
  <c r="BK473" i="2"/>
  <c r="J281" i="2"/>
  <c r="BK107" i="2"/>
  <c r="J1657" i="2"/>
  <c r="J1541" i="2"/>
  <c r="BK1445" i="2"/>
  <c r="BK1345" i="2"/>
  <c r="J1223" i="2"/>
  <c r="BK1051" i="2"/>
  <c r="J981" i="2"/>
  <c r="BK839" i="2"/>
  <c r="BK675" i="2"/>
  <c r="J525" i="2"/>
  <c r="BK338" i="2"/>
  <c r="J126" i="2"/>
  <c r="J1631" i="2"/>
  <c r="BK1564" i="2"/>
  <c r="BK1455" i="2"/>
  <c r="J1353" i="2"/>
  <c r="J1225" i="2"/>
  <c r="J1087" i="2"/>
  <c r="J927" i="2"/>
  <c r="BK718" i="2"/>
  <c r="J493" i="2"/>
  <c r="BK325" i="2"/>
  <c r="J155" i="2"/>
  <c r="BK1657" i="2"/>
  <c r="J1490" i="2"/>
  <c r="BK1420" i="2"/>
  <c r="J1348" i="2"/>
  <c r="J1209" i="2"/>
  <c r="J1070" i="2"/>
  <c r="J887" i="2"/>
  <c r="BK722" i="2"/>
  <c r="J572" i="2"/>
  <c r="J444" i="2"/>
  <c r="BK277" i="2"/>
  <c r="J183" i="3"/>
  <c r="BK148" i="3"/>
  <c r="BK106" i="3"/>
  <c r="J167" i="3"/>
  <c r="J126" i="3"/>
  <c r="BK92" i="3"/>
  <c r="BK149" i="3"/>
  <c r="J117" i="3"/>
  <c r="J175" i="3"/>
  <c r="BK147" i="3"/>
  <c r="J111" i="3"/>
  <c r="BK139" i="4"/>
  <c r="J150" i="4"/>
  <c r="J118" i="4"/>
  <c r="BK152" i="4"/>
  <c r="J104" i="4"/>
  <c r="J126" i="4"/>
  <c r="BK103" i="4"/>
  <c r="BK178" i="5"/>
  <c r="J96" i="5"/>
  <c r="J154" i="5"/>
  <c r="BK345" i="6"/>
  <c r="J283" i="6"/>
  <c r="BK227" i="6"/>
  <c r="J168" i="6"/>
  <c r="BK105" i="6"/>
  <c r="BK343" i="6"/>
  <c r="BK278" i="6"/>
  <c r="BK212" i="6"/>
  <c r="J159" i="6"/>
  <c r="BK341" i="6"/>
  <c r="J308" i="6"/>
  <c r="BK271" i="6"/>
  <c r="J232" i="6"/>
  <c r="BK181" i="6"/>
  <c r="BK144" i="6"/>
  <c r="J372" i="6"/>
  <c r="BK320" i="6"/>
  <c r="BK287" i="6"/>
  <c r="J237" i="6"/>
  <c r="BK148" i="6"/>
  <c r="BK117" i="6"/>
  <c r="J204" i="7"/>
  <c r="BK152" i="7"/>
  <c r="J171" i="7"/>
  <c r="J131" i="7"/>
  <c r="BK181" i="7"/>
  <c r="BK124" i="7"/>
  <c r="BK186" i="7"/>
  <c r="J126" i="7"/>
  <c r="J91" i="8"/>
  <c r="J1819" i="2"/>
  <c r="BK1781" i="2"/>
  <c r="BK1625" i="2"/>
  <c r="BK1488" i="2"/>
  <c r="BK1334" i="2"/>
  <c r="J1211" i="2"/>
  <c r="BK1148" i="2"/>
  <c r="J1025" i="2"/>
  <c r="BK823" i="2"/>
  <c r="J597" i="2"/>
  <c r="J469" i="2"/>
  <c r="BK226" i="2"/>
  <c r="BK1807" i="2"/>
  <c r="BK1631" i="2"/>
  <c r="BK1469" i="2"/>
  <c r="J1368" i="2"/>
  <c r="J1202" i="2"/>
  <c r="J1038" i="2"/>
  <c r="BK966" i="2"/>
  <c r="J760" i="2"/>
  <c r="J629" i="2"/>
  <c r="BK489" i="2"/>
  <c r="J262" i="2"/>
  <c r="J107" i="2"/>
  <c r="BK1605" i="2"/>
  <c r="J1488" i="2"/>
  <c r="J1400" i="2"/>
  <c r="J1296" i="2"/>
  <c r="BK1130" i="2"/>
  <c r="BK1010" i="2"/>
  <c r="J915" i="2"/>
  <c r="J722" i="2"/>
  <c r="J473" i="2"/>
  <c r="BK266" i="2"/>
  <c r="BK142" i="2"/>
  <c r="BK1621" i="2"/>
  <c r="J1484" i="2"/>
  <c r="BK1417" i="2"/>
  <c r="BK1234" i="2"/>
  <c r="J1074" i="2"/>
  <c r="J921" i="2"/>
  <c r="BK814" i="2"/>
  <c r="BK629" i="2"/>
  <c r="BK455" i="2"/>
  <c r="J273" i="2"/>
  <c r="BK177" i="3"/>
  <c r="J140" i="3"/>
  <c r="BK105" i="3"/>
  <c r="BK166" i="3"/>
  <c r="J112" i="3"/>
  <c r="BK175" i="3"/>
  <c r="BK138" i="3"/>
  <c r="BK98" i="3"/>
  <c r="J161" i="3"/>
  <c r="J124" i="3"/>
  <c r="J151" i="4"/>
  <c r="J133" i="4"/>
  <c r="J109" i="4"/>
  <c r="BK147" i="4"/>
  <c r="J107" i="4"/>
  <c r="BK135" i="4"/>
  <c r="J120" i="4"/>
  <c r="BK123" i="4"/>
  <c r="J106" i="4"/>
  <c r="BK138" i="5"/>
  <c r="BK219" i="5"/>
  <c r="BK158" i="5"/>
  <c r="J225" i="5"/>
  <c r="J124" i="5"/>
  <c r="J216" i="5"/>
  <c r="J158" i="5"/>
  <c r="J368" i="6"/>
  <c r="J330" i="6"/>
  <c r="BK252" i="6"/>
  <c r="J190" i="6"/>
  <c r="J129" i="6"/>
  <c r="BK356" i="6"/>
  <c r="BK316" i="6"/>
  <c r="BK224" i="6"/>
  <c r="J165" i="6"/>
  <c r="J345" i="6"/>
  <c r="J322" i="6"/>
  <c r="J262" i="6"/>
  <c r="BK219" i="6"/>
  <c r="BK206" i="6"/>
  <c r="J193" i="6"/>
  <c r="J151" i="6"/>
  <c r="BK374" i="6"/>
  <c r="J316" i="6"/>
  <c r="BK293" i="6"/>
  <c r="BK265" i="6"/>
  <c r="J191" i="6"/>
  <c r="J207" i="7"/>
  <c r="J159" i="7"/>
  <c r="J181" i="7"/>
  <c r="BK146" i="7"/>
  <c r="BK147" i="7"/>
  <c r="J163" i="7"/>
  <c r="J135" i="7"/>
  <c r="BK98" i="9"/>
  <c r="J89" i="9"/>
  <c r="BK1820" i="2"/>
  <c r="BK1746" i="2"/>
  <c r="BK1596" i="2"/>
  <c r="J1482" i="2"/>
  <c r="J1390" i="2"/>
  <c r="J1217" i="2"/>
  <c r="J1104" i="2"/>
  <c r="BK955" i="2"/>
  <c r="J736" i="2"/>
  <c r="BK519" i="2"/>
  <c r="J336" i="2"/>
  <c r="BK119" i="2"/>
  <c r="BK1665" i="2"/>
  <c r="J1497" i="2"/>
  <c r="J1411" i="2"/>
  <c r="J1314" i="2"/>
  <c r="BK1134" i="2"/>
  <c r="BK1074" i="2"/>
  <c r="J963" i="2"/>
  <c r="J831" i="2"/>
  <c r="BK633" i="2"/>
  <c r="BK481" i="2"/>
  <c r="J411" i="2"/>
  <c r="J201" i="2"/>
  <c r="BK1681" i="2"/>
  <c r="BK1573" i="2"/>
  <c r="J1409" i="2"/>
  <c r="BK1299" i="2"/>
  <c r="BK1217" i="2"/>
  <c r="J1091" i="2"/>
  <c r="J908" i="2"/>
  <c r="BK736" i="2"/>
  <c r="BK469" i="2"/>
  <c r="BK201" i="2"/>
  <c r="BK1803" i="2"/>
  <c r="J1627" i="2"/>
  <c r="BK1480" i="2"/>
  <c r="J1419" i="2"/>
  <c r="J1310" i="2"/>
  <c r="BK1116" i="2"/>
  <c r="J993" i="2"/>
  <c r="BK848" i="2"/>
  <c r="J767" i="2"/>
  <c r="BK556" i="2"/>
  <c r="BK391" i="2"/>
  <c r="J226" i="2"/>
  <c r="J178" i="3"/>
  <c r="J131" i="3"/>
  <c r="J101" i="3"/>
  <c r="J165" i="3"/>
  <c r="J108" i="3"/>
  <c r="J188" i="3"/>
  <c r="J146" i="3"/>
  <c r="BK116" i="3"/>
  <c r="BK183" i="3"/>
  <c r="BK153" i="3"/>
  <c r="BK114" i="3"/>
  <c r="BK138" i="4"/>
  <c r="J121" i="4"/>
  <c r="BK149" i="4"/>
  <c r="J113" i="4"/>
  <c r="J87" i="4"/>
  <c r="J132" i="4"/>
  <c r="J92" i="4"/>
  <c r="BK111" i="4"/>
  <c r="J204" i="5"/>
  <c r="J142" i="5"/>
  <c r="BK162" i="5"/>
  <c r="BK226" i="5"/>
  <c r="J138" i="5"/>
  <c r="J226" i="5"/>
  <c r="BK146" i="5"/>
  <c r="BK365" i="6"/>
  <c r="BK334" i="6"/>
  <c r="BK251" i="6"/>
  <c r="BK199" i="6"/>
  <c r="BK127" i="6"/>
  <c r="J348" i="6"/>
  <c r="BK298" i="6"/>
  <c r="J233" i="6"/>
  <c r="BK171" i="6"/>
  <c r="BK346" i="6"/>
  <c r="BK310" i="6"/>
  <c r="J270" i="6"/>
  <c r="BK228" i="6"/>
  <c r="J182" i="6"/>
  <c r="J148" i="6"/>
  <c r="J376" i="6"/>
  <c r="BK308" i="6"/>
  <c r="J290" i="6"/>
  <c r="J259" i="6"/>
  <c r="J214" i="6"/>
  <c r="J122" i="6"/>
  <c r="J201" i="7"/>
  <c r="BK178" i="7"/>
  <c r="BK177" i="7"/>
  <c r="J129" i="7"/>
  <c r="J183" i="7"/>
  <c r="J121" i="7"/>
  <c r="J145" i="7"/>
  <c r="BK116" i="7"/>
  <c r="BK94" i="9"/>
  <c r="J1824" i="2"/>
  <c r="J1789" i="2"/>
  <c r="BK1643" i="2"/>
  <c r="BK1509" i="2"/>
  <c r="BK1352" i="2"/>
  <c r="BK1223" i="2"/>
  <c r="BK1128" i="2"/>
  <c r="BK958" i="2"/>
  <c r="BK743" i="2"/>
  <c r="J455" i="2"/>
  <c r="J325" i="2"/>
  <c r="AS59" i="1"/>
  <c r="J1318" i="2"/>
  <c r="J1130" i="2"/>
  <c r="J1029" i="2"/>
  <c r="BK875" i="2"/>
  <c r="J705" i="2"/>
  <c r="BK597" i="2"/>
  <c r="J417" i="2"/>
  <c r="BK199" i="2"/>
  <c r="J1690" i="2"/>
  <c r="BK1580" i="2"/>
  <c r="BK1497" i="2"/>
  <c r="BK1419" i="2"/>
  <c r="J1352" i="2"/>
  <c r="J1128" i="2"/>
  <c r="BK1017" i="2"/>
  <c r="J958" i="2"/>
  <c r="J796" i="2"/>
  <c r="BK677" i="2"/>
  <c r="J440" i="2"/>
  <c r="J159" i="2"/>
  <c r="J1643" i="2"/>
  <c r="J1469" i="2"/>
  <c r="BK1421" i="2"/>
  <c r="J1383" i="2"/>
  <c r="BK1314" i="2"/>
  <c r="BK1154" i="2"/>
  <c r="BK945" i="2"/>
  <c r="BK810" i="2"/>
  <c r="BK671" i="2"/>
  <c r="BK517" i="2"/>
  <c r="J370" i="2"/>
  <c r="J285" i="2"/>
  <c r="BK173" i="3"/>
  <c r="J139" i="3"/>
  <c r="J107" i="3"/>
  <c r="J163" i="3"/>
  <c r="J134" i="3"/>
  <c r="J94" i="3"/>
  <c r="J189" i="3"/>
  <c r="BK131" i="3"/>
  <c r="BK184" i="3"/>
  <c r="BK155" i="3"/>
  <c r="BK117" i="3"/>
  <c r="BK150" i="4"/>
  <c r="J136" i="4"/>
  <c r="BK99" i="4"/>
  <c r="BK132" i="4"/>
  <c r="BK96" i="4"/>
  <c r="BK133" i="4"/>
  <c r="BK145" i="4"/>
  <c r="BK112" i="4"/>
  <c r="J102" i="4"/>
  <c r="J195" i="5"/>
  <c r="BK130" i="5"/>
  <c r="BK166" i="5"/>
  <c r="J238" i="5"/>
  <c r="J337" i="6"/>
  <c r="J271" i="6"/>
  <c r="BK162" i="6"/>
  <c r="J378" i="6"/>
  <c r="BK340" i="6"/>
  <c r="BK312" i="6"/>
  <c r="BK375" i="6"/>
  <c r="BK333" i="6"/>
  <c r="BK250" i="6"/>
  <c r="J185" i="6"/>
  <c r="J126" i="6"/>
  <c r="J153" i="7"/>
  <c r="BK125" i="7"/>
  <c r="BK184" i="7"/>
  <c r="J132" i="7"/>
  <c r="BK145" i="7"/>
  <c r="J116" i="7"/>
  <c r="J146" i="7"/>
  <c r="J1820" i="2"/>
  <c r="J1809" i="2"/>
  <c r="J1650" i="2"/>
  <c r="J1515" i="2"/>
  <c r="J1414" i="2"/>
  <c r="BK1237" i="2"/>
  <c r="J1110" i="2"/>
  <c r="BK969" i="2"/>
  <c r="J758" i="2"/>
  <c r="BK565" i="2"/>
  <c r="BK382" i="2"/>
  <c r="J214" i="2"/>
  <c r="BK1757" i="2"/>
  <c r="BK1647" i="2"/>
  <c r="BK1494" i="2"/>
  <c r="J1404" i="2"/>
  <c r="BK1307" i="2"/>
  <c r="J1136" i="2"/>
  <c r="BK1025" i="2"/>
  <c r="J933" i="2"/>
  <c r="J754" i="2"/>
  <c r="J556" i="2"/>
  <c r="BK444" i="2"/>
  <c r="BK239" i="2"/>
  <c r="BK111" i="2"/>
  <c r="BK1617" i="2"/>
  <c r="J1494" i="2"/>
  <c r="J1405" i="2"/>
  <c r="J1307" i="2"/>
  <c r="J1142" i="2"/>
  <c r="J1045" i="2"/>
  <c r="J901" i="2"/>
  <c r="J675" i="2"/>
  <c r="J448" i="2"/>
  <c r="J169" i="2"/>
  <c r="J1734" i="2"/>
  <c r="J1513" i="2"/>
  <c r="J1451" i="2"/>
  <c r="BK1296" i="2"/>
  <c r="BK1150" i="2"/>
  <c r="J1019" i="2"/>
  <c r="J839" i="2"/>
  <c r="BK774" i="2"/>
  <c r="BK625" i="2"/>
  <c r="J397" i="2"/>
  <c r="BK207" i="2"/>
  <c r="BK167" i="3"/>
  <c r="J127" i="3"/>
  <c r="BK94" i="3"/>
  <c r="J138" i="3"/>
  <c r="J97" i="3"/>
  <c r="BK162" i="3"/>
  <c r="BK128" i="3"/>
  <c r="BK191" i="3"/>
  <c r="BK157" i="3"/>
  <c r="J116" i="3"/>
  <c r="J149" i="4"/>
  <c r="J101" i="4"/>
  <c r="J112" i="4"/>
  <c r="J141" i="4"/>
  <c r="BK125" i="4"/>
  <c r="BK88" i="4"/>
  <c r="BK113" i="4"/>
  <c r="BK239" i="5"/>
  <c r="J146" i="5"/>
  <c r="J213" i="5"/>
  <c r="BK88" i="5"/>
  <c r="BK370" i="6"/>
  <c r="J335" i="6"/>
  <c r="BK249" i="6"/>
  <c r="J201" i="6"/>
  <c r="BK131" i="6"/>
  <c r="J355" i="6"/>
  <c r="J299" i="6"/>
  <c r="BK237" i="6"/>
  <c r="J173" i="6"/>
  <c r="J350" i="6"/>
  <c r="BK314" i="6"/>
  <c r="BK285" i="6"/>
  <c r="J242" i="6"/>
  <c r="BK187" i="6"/>
  <c r="BK147" i="6"/>
  <c r="J127" i="6"/>
  <c r="BK339" i="6"/>
  <c r="BK301" i="6"/>
  <c r="J251" i="6"/>
  <c r="BK198" i="6"/>
  <c r="J141" i="6"/>
  <c r="BK163" i="7"/>
  <c r="BK112" i="7"/>
  <c r="BK196" i="7"/>
  <c r="J157" i="7"/>
  <c r="BK123" i="7"/>
  <c r="J198" i="7"/>
  <c r="BK135" i="7"/>
  <c r="BK166" i="7"/>
  <c r="BK119" i="7"/>
  <c r="J92" i="9"/>
  <c r="J1813" i="2"/>
  <c r="BK1677" i="2"/>
  <c r="BK1538" i="2"/>
  <c r="J1422" i="2"/>
  <c r="J1254" i="2"/>
  <c r="J1161" i="2"/>
  <c r="J1051" i="2"/>
  <c r="J865" i="2"/>
  <c r="J692" i="2"/>
  <c r="J477" i="2"/>
  <c r="J391" i="2"/>
  <c r="BK176" i="2"/>
  <c r="J1774" i="2"/>
  <c r="BK1545" i="2"/>
  <c r="J1441" i="2"/>
  <c r="J1338" i="2"/>
  <c r="BK1232" i="2"/>
  <c r="BK1110" i="2"/>
  <c r="J977" i="2"/>
  <c r="BK845" i="2"/>
  <c r="J726" i="2"/>
  <c r="BK545" i="2"/>
  <c r="BK397" i="2"/>
  <c r="J204" i="2"/>
  <c r="J1720" i="2"/>
  <c r="J1555" i="2"/>
  <c r="J1421" i="2"/>
  <c r="BK1348" i="2"/>
  <c r="BK1205" i="2"/>
  <c r="BK1057" i="2"/>
  <c r="BK933" i="2"/>
  <c r="BK747" i="2"/>
  <c r="J522" i="2"/>
  <c r="J310" i="2"/>
  <c r="J1746" i="2"/>
  <c r="J1522" i="2"/>
  <c r="J1447" i="2"/>
  <c r="J1341" i="2"/>
  <c r="J1148" i="2"/>
  <c r="J1006" i="2"/>
  <c r="BK835" i="2"/>
  <c r="BK698" i="2"/>
  <c r="BK501" i="2"/>
  <c r="BK310" i="2"/>
  <c r="J163" i="2"/>
  <c r="BK161" i="3"/>
  <c r="BK123" i="3"/>
  <c r="BK88" i="3"/>
  <c r="J147" i="3"/>
  <c r="BK100" i="3"/>
  <c r="J148" i="3"/>
  <c r="J113" i="3"/>
  <c r="J187" i="3"/>
  <c r="J154" i="3"/>
  <c r="BK115" i="3"/>
  <c r="BK141" i="4"/>
  <c r="BK122" i="4"/>
  <c r="J97" i="4"/>
  <c r="J124" i="4"/>
  <c r="J90" i="4"/>
  <c r="BK128" i="4"/>
  <c r="BK143" i="4"/>
  <c r="BK110" i="4"/>
  <c r="BK232" i="5"/>
  <c r="J162" i="5"/>
  <c r="J100" i="5"/>
  <c r="J113" i="5"/>
  <c r="BK201" i="5"/>
  <c r="BK229" i="5"/>
  <c r="BK195" i="5"/>
  <c r="J109" i="5"/>
  <c r="BK357" i="6"/>
  <c r="J320" i="6"/>
  <c r="J248" i="6"/>
  <c r="J206" i="6"/>
  <c r="BK367" i="6"/>
  <c r="BK331" i="6"/>
  <c r="BK262" i="6"/>
  <c r="BK207" i="6"/>
  <c r="J158" i="6"/>
  <c r="J370" i="6"/>
  <c r="BK337" i="6"/>
  <c r="J288" i="6"/>
  <c r="BK248" i="6"/>
  <c r="BK215" i="6"/>
  <c r="J202" i="6"/>
  <c r="BK158" i="6"/>
  <c r="BK114" i="6"/>
  <c r="J325" i="6"/>
  <c r="J285" i="6"/>
  <c r="J215" i="6"/>
  <c r="J162" i="6"/>
  <c r="BK119" i="6"/>
  <c r="J187" i="7"/>
  <c r="BK126" i="7"/>
  <c r="J186" i="7"/>
  <c r="BK154" i="7"/>
  <c r="J104" i="7"/>
  <c r="BK173" i="7"/>
  <c r="BK118" i="7"/>
  <c r="J149" i="7"/>
  <c r="BK91" i="8"/>
  <c r="BK86" i="9"/>
  <c r="BK92" i="9"/>
  <c r="J98" i="9"/>
  <c r="J1818" i="2"/>
  <c r="BK1697" i="2"/>
  <c r="BK1551" i="2"/>
  <c r="BK1418" i="2"/>
  <c r="BK1252" i="2"/>
  <c r="J1188" i="2"/>
  <c r="BK1038" i="2"/>
  <c r="BK908" i="2"/>
  <c r="J712" i="2"/>
  <c r="BK493" i="2"/>
  <c r="J266" i="2"/>
  <c r="J1810" i="2"/>
  <c r="BK1587" i="2"/>
  <c r="BK1467" i="2"/>
  <c r="BK1383" i="2"/>
  <c r="BK1225" i="2"/>
  <c r="J1098" i="2"/>
  <c r="J985" i="2"/>
  <c r="BK778" i="2"/>
  <c r="BK667" i="2"/>
  <c r="BK511" i="2"/>
  <c r="J277" i="2"/>
  <c r="BK1774" i="2"/>
  <c r="J1596" i="2"/>
  <c r="BK1495" i="2"/>
  <c r="J1418" i="2"/>
  <c r="J1330" i="2"/>
  <c r="BK1191" i="2"/>
  <c r="BK1068" i="2"/>
  <c r="J955" i="2"/>
  <c r="BK694" i="2"/>
  <c r="J580" i="2"/>
  <c r="J363" i="2"/>
  <c r="BK163" i="2"/>
  <c r="J1536" i="2"/>
  <c r="BK1439" i="2"/>
  <c r="BK1254" i="2"/>
  <c r="J1134" i="2"/>
  <c r="BK1022" i="2"/>
  <c r="J827" i="2"/>
  <c r="J778" i="2"/>
  <c r="J604" i="2"/>
  <c r="J433" i="2"/>
  <c r="BK249" i="2"/>
  <c r="BK186" i="3"/>
  <c r="J155" i="3"/>
  <c r="J119" i="3"/>
  <c r="J186" i="3"/>
  <c r="J145" i="3"/>
  <c r="BK95" i="3"/>
  <c r="J151" i="3"/>
  <c r="BK122" i="3"/>
  <c r="J180" i="3"/>
  <c r="BK142" i="3"/>
  <c r="BK119" i="3"/>
  <c r="BK148" i="4"/>
  <c r="J123" i="4"/>
  <c r="BK98" i="4"/>
  <c r="J130" i="4"/>
  <c r="J93" i="4"/>
  <c r="BK126" i="4"/>
  <c r="J152" i="4"/>
  <c r="J115" i="4"/>
  <c r="J91" i="4"/>
  <c r="BK154" i="5"/>
  <c r="J207" i="5"/>
  <c r="BK85" i="5"/>
  <c r="J174" i="5"/>
  <c r="J232" i="5"/>
  <c r="J178" i="5"/>
  <c r="BK113" i="5"/>
  <c r="J356" i="6"/>
  <c r="J304" i="6"/>
  <c r="J241" i="6"/>
  <c r="BK184" i="6"/>
  <c r="J374" i="6"/>
  <c r="BK330" i="6"/>
  <c r="J265" i="6"/>
  <c r="J211" i="6"/>
  <c r="J155" i="6"/>
  <c r="BK372" i="6"/>
  <c r="J338" i="6"/>
  <c r="J297" i="6"/>
  <c r="BK259" i="6"/>
  <c r="BK223" i="6"/>
  <c r="BK155" i="6"/>
  <c r="BK113" i="6"/>
  <c r="BK353" i="6"/>
  <c r="BK318" i="6"/>
  <c r="BK194" i="6"/>
  <c r="J142" i="6"/>
  <c r="J113" i="6"/>
  <c r="J192" i="7"/>
  <c r="J124" i="7"/>
  <c r="BK183" i="7"/>
  <c r="J141" i="7"/>
  <c r="J175" i="7"/>
  <c r="BK132" i="7"/>
  <c r="BK157" i="7"/>
  <c r="J123" i="7"/>
  <c r="BK92" i="8"/>
  <c r="J86" i="9"/>
  <c r="BK1819" i="2"/>
  <c r="J1681" i="2"/>
  <c r="J1573" i="2"/>
  <c r="J1435" i="2"/>
  <c r="BK1267" i="2"/>
  <c r="J1150" i="2"/>
  <c r="J1057" i="2"/>
  <c r="BK862" i="2"/>
  <c r="J637" i="2"/>
  <c r="BK497" i="2"/>
  <c r="J239" i="2"/>
  <c r="J1639" i="2"/>
  <c r="J1503" i="2"/>
  <c r="BK1482" i="2"/>
  <c r="BK1405" i="2"/>
  <c r="J1248" i="2"/>
  <c r="J1112" i="2"/>
  <c r="BK1002" i="2"/>
  <c r="BK758" i="2"/>
  <c r="BK637" i="2"/>
  <c r="J517" i="2"/>
  <c r="J382" i="2"/>
  <c r="J210" i="2"/>
  <c r="BK1650" i="2"/>
  <c r="BK1441" i="2"/>
  <c r="BK1390" i="2"/>
  <c r="J1303" i="2"/>
  <c r="BK1199" i="2"/>
  <c r="J1078" i="2"/>
  <c r="BK921" i="2"/>
  <c r="J845" i="2"/>
  <c r="J659" i="2"/>
  <c r="BK417" i="2"/>
  <c r="J222" i="2"/>
  <c r="BK1720" i="2"/>
  <c r="BK1515" i="2"/>
  <c r="BK1435" i="2"/>
  <c r="BK1211" i="2"/>
  <c r="BK1112" i="2"/>
  <c r="J1036" i="2"/>
  <c r="BK831" i="2"/>
  <c r="BK712" i="2"/>
  <c r="J565" i="2"/>
  <c r="BK440" i="2"/>
  <c r="BK214" i="2"/>
  <c r="BK179" i="3"/>
  <c r="BK144" i="3"/>
  <c r="BK112" i="3"/>
  <c r="BK178" i="3"/>
  <c r="BK137" i="3"/>
  <c r="BK181" i="3"/>
  <c r="J144" i="3"/>
  <c r="J103" i="3"/>
  <c r="BK163" i="3"/>
  <c r="BK127" i="3"/>
  <c r="J102" i="3"/>
  <c r="J125" i="4"/>
  <c r="BK104" i="4"/>
  <c r="J122" i="4"/>
  <c r="J89" i="4"/>
  <c r="J129" i="4"/>
  <c r="BK90" i="4"/>
  <c r="BK118" i="4"/>
  <c r="BK94" i="4"/>
  <c r="BK182" i="5"/>
  <c r="J103" i="5"/>
  <c r="J155" i="5"/>
  <c r="J222" i="5"/>
  <c r="BK150" i="5"/>
  <c r="J182" i="5"/>
  <c r="BK103" i="5"/>
  <c r="J377" i="6"/>
  <c r="BK355" i="6"/>
  <c r="J294" i="6"/>
  <c r="BK277" i="6"/>
  <c r="J224" i="6"/>
  <c r="BK176" i="6"/>
  <c r="BK122" i="6"/>
  <c r="J354" i="6"/>
  <c r="J329" i="6"/>
  <c r="J234" i="6"/>
  <c r="J188" i="6"/>
  <c r="J367" i="6"/>
  <c r="BK335" i="6"/>
  <c r="BK129" i="6"/>
  <c r="BK322" i="6"/>
  <c r="BK299" i="6"/>
  <c r="BK268" i="6"/>
  <c r="J199" i="6"/>
  <c r="J137" i="6"/>
  <c r="BK194" i="7"/>
  <c r="J168" i="7"/>
  <c r="BK148" i="7"/>
  <c r="J179" i="7"/>
  <c r="BK130" i="7"/>
  <c r="J177" i="7"/>
  <c r="BK129" i="7"/>
  <c r="BK1821" i="2"/>
  <c r="J1757" i="2"/>
  <c r="J1564" i="2"/>
  <c r="BK1492" i="2"/>
  <c r="BK1338" i="2"/>
  <c r="BK1219" i="2"/>
  <c r="BK1142" i="2"/>
  <c r="BK998" i="2"/>
  <c r="J774" i="2"/>
  <c r="BK580" i="2"/>
  <c r="J426" i="2"/>
  <c r="BK222" i="2"/>
  <c r="BK1789" i="2"/>
  <c r="J1605" i="2"/>
  <c r="J1480" i="2"/>
  <c r="BK1394" i="2"/>
  <c r="J1271" i="2"/>
  <c r="J1118" i="2"/>
  <c r="J1010" i="2"/>
  <c r="J885" i="2"/>
  <c r="J698" i="2"/>
  <c r="BK604" i="2"/>
  <c r="BK414" i="2"/>
  <c r="J207" i="2"/>
  <c r="J1723" i="2"/>
  <c r="BK1594" i="2"/>
  <c r="BK1503" i="2"/>
  <c r="J1417" i="2"/>
  <c r="BK1326" i="2"/>
  <c r="BK1167" i="2"/>
  <c r="J989" i="2"/>
  <c r="BK852" i="2"/>
  <c r="J647" i="2"/>
  <c r="J414" i="2"/>
  <c r="J218" i="2"/>
  <c r="J111" i="2"/>
  <c r="BK1541" i="2"/>
  <c r="BK1432" i="2"/>
  <c r="BK1318" i="2"/>
  <c r="J1124" i="2"/>
  <c r="J998" i="2"/>
  <c r="J823" i="2"/>
  <c r="BK692" i="2"/>
  <c r="J481" i="2"/>
  <c r="BK336" i="2"/>
  <c r="J119" i="2"/>
  <c r="J159" i="3"/>
  <c r="J121" i="3"/>
  <c r="BK90" i="3"/>
  <c r="BK152" i="3"/>
  <c r="BK102" i="3"/>
  <c r="BK187" i="3"/>
  <c r="BK145" i="3"/>
  <c r="J99" i="3"/>
  <c r="J164" i="3"/>
  <c r="BK140" i="3"/>
  <c r="J100" i="3"/>
  <c r="J116" i="4"/>
  <c r="J94" i="4"/>
  <c r="J135" i="4"/>
  <c r="BK92" i="4"/>
  <c r="BK130" i="4"/>
  <c r="BK142" i="4"/>
  <c r="BK109" i="4"/>
  <c r="J192" i="5"/>
  <c r="BK134" i="5"/>
  <c r="BK170" i="5"/>
  <c r="J229" i="5"/>
  <c r="J358" i="6"/>
  <c r="BK328" i="6"/>
  <c r="BK256" i="6"/>
  <c r="J219" i="6"/>
  <c r="BK141" i="6"/>
  <c r="BK366" i="6"/>
  <c r="BK338" i="6"/>
  <c r="BK267" i="6"/>
  <c r="BK193" i="6"/>
  <c r="BK151" i="6"/>
  <c r="BK368" i="6"/>
  <c r="BK336" i="6"/>
  <c r="BK290" i="6"/>
  <c r="BK255" i="6"/>
  <c r="J227" i="6"/>
  <c r="BK153" i="6"/>
  <c r="BK377" i="6"/>
  <c r="BK329" i="6"/>
  <c r="BK306" i="6"/>
  <c r="J266" i="6"/>
  <c r="J184" i="6"/>
  <c r="J133" i="6"/>
  <c r="J184" i="7"/>
  <c r="BK179" i="7"/>
  <c r="BK138" i="7"/>
  <c r="J143" i="7"/>
  <c r="BK114" i="7"/>
  <c r="J152" i="7"/>
  <c r="BK96" i="8"/>
  <c r="J97" i="9"/>
  <c r="J1817" i="2"/>
  <c r="BK1707" i="2"/>
  <c r="BK1555" i="2"/>
  <c r="J1455" i="2"/>
  <c r="BK1275" i="2"/>
  <c r="J1191" i="2"/>
  <c r="J1094" i="2"/>
  <c r="J945" i="2"/>
  <c r="BK732" i="2"/>
  <c r="J545" i="2"/>
  <c r="BK370" i="2"/>
  <c r="J167" i="2"/>
  <c r="J1697" i="2"/>
  <c r="J1501" i="2"/>
  <c r="BK1416" i="2"/>
  <c r="BK1322" i="2"/>
  <c r="J1140" i="2"/>
  <c r="J1022" i="2"/>
  <c r="BK927" i="2"/>
  <c r="BK663" i="2"/>
  <c r="BK513" i="2"/>
  <c r="J293" i="2"/>
  <c r="BK155" i="2"/>
  <c r="BK1627" i="2"/>
  <c r="BK1501" i="2"/>
  <c r="BK1411" i="2"/>
  <c r="J1322" i="2"/>
  <c r="J1154" i="2"/>
  <c r="J1085" i="2"/>
  <c r="BK885" i="2"/>
  <c r="J667" i="2"/>
  <c r="J429" i="2"/>
  <c r="BK204" i="2"/>
  <c r="BK115" i="2"/>
  <c r="J1545" i="2"/>
  <c r="J1463" i="2"/>
  <c r="BK1387" i="2"/>
  <c r="BK1188" i="2"/>
  <c r="BK1029" i="2"/>
  <c r="BK865" i="2"/>
  <c r="J747" i="2"/>
  <c r="J576" i="2"/>
  <c r="BK376" i="2"/>
  <c r="J184" i="3"/>
  <c r="BK154" i="3"/>
  <c r="J114" i="3"/>
  <c r="J179" i="3"/>
  <c r="J136" i="3"/>
  <c r="J191" i="3"/>
  <c r="J152" i="3"/>
  <c r="J123" i="3"/>
  <c r="J181" i="3"/>
  <c r="BK146" i="3"/>
  <c r="J110" i="3"/>
  <c r="BK137" i="4"/>
  <c r="BK119" i="4"/>
  <c r="J88" i="4"/>
  <c r="BK115" i="4"/>
  <c r="J143" i="4"/>
  <c r="J98" i="4"/>
  <c r="J128" i="4"/>
  <c r="J100" i="4"/>
  <c r="BK190" i="5"/>
  <c r="J201" i="5"/>
  <c r="J239" i="5"/>
  <c r="J190" i="5"/>
  <c r="J106" i="5"/>
  <c r="J210" i="5"/>
  <c r="J127" i="5"/>
  <c r="J347" i="6"/>
  <c r="J293" i="6"/>
  <c r="BK233" i="6"/>
  <c r="J174" i="6"/>
  <c r="J117" i="6"/>
  <c r="J340" i="6"/>
  <c r="J274" i="6"/>
  <c r="BK190" i="6"/>
  <c r="J134" i="6"/>
  <c r="BK359" i="6"/>
  <c r="J333" i="6"/>
  <c r="BK281" i="6"/>
  <c r="J240" i="6"/>
  <c r="BK214" i="6"/>
  <c r="BK204" i="6"/>
  <c r="J177" i="6"/>
  <c r="BK133" i="6"/>
  <c r="BK350" i="6"/>
  <c r="J312" i="6"/>
  <c r="BK274" i="6"/>
  <c r="BK202" i="6"/>
  <c r="J144" i="6"/>
  <c r="J109" i="6"/>
  <c r="BK198" i="7"/>
  <c r="BK150" i="7"/>
  <c r="J161" i="7"/>
  <c r="J114" i="7"/>
  <c r="BK182" i="7"/>
  <c r="J125" i="7"/>
  <c r="J182" i="7"/>
  <c r="BK104" i="7"/>
  <c r="BK89" i="9"/>
  <c r="BK1813" i="2"/>
  <c r="J1661" i="2"/>
  <c r="BK1522" i="2"/>
  <c r="BK1451" i="2"/>
  <c r="BK1271" i="2"/>
  <c r="BK1151" i="2"/>
  <c r="BK1085" i="2"/>
  <c r="J848" i="2"/>
  <c r="BK621" i="2"/>
  <c r="BK411" i="2"/>
  <c r="BK218" i="2"/>
  <c r="J1781" i="2"/>
  <c r="J1614" i="2"/>
  <c r="BK1484" i="2"/>
  <c r="J1399" i="2"/>
  <c r="BK1279" i="2"/>
  <c r="J1116" i="2"/>
  <c r="BK1019" i="2"/>
  <c r="J843" i="2"/>
  <c r="J694" i="2"/>
  <c r="BK535" i="2"/>
  <c r="J297" i="2"/>
  <c r="J122" i="2"/>
  <c r="J1621" i="2"/>
  <c r="BK1457" i="2"/>
  <c r="BK1399" i="2"/>
  <c r="BK1310" i="2"/>
  <c r="BK1136" i="2"/>
  <c r="BK1015" i="2"/>
  <c r="J862" i="2"/>
  <c r="J663" i="2"/>
  <c r="J519" i="2"/>
  <c r="J289" i="2"/>
  <c r="J142" i="2"/>
  <c r="J1707" i="2"/>
  <c r="J1509" i="2"/>
  <c r="J1425" i="2"/>
  <c r="BK1353" i="2"/>
  <c r="J1151" i="2"/>
  <c r="J1068" i="2"/>
  <c r="J894" i="2"/>
  <c r="BK705" i="2"/>
  <c r="BK465" i="2"/>
  <c r="BK297" i="2"/>
  <c r="BK126" i="2"/>
  <c r="J162" i="3"/>
  <c r="BK124" i="3"/>
  <c r="J92" i="3"/>
  <c r="BK151" i="3"/>
  <c r="BK101" i="3"/>
  <c r="BK164" i="3"/>
  <c r="BK136" i="3"/>
  <c r="J88" i="3"/>
  <c r="BK159" i="3"/>
  <c r="BK103" i="3"/>
  <c r="BK134" i="4"/>
  <c r="J111" i="4"/>
  <c r="BK89" i="4"/>
  <c r="BK121" i="4"/>
  <c r="J146" i="4"/>
  <c r="J96" i="4"/>
  <c r="J119" i="4"/>
  <c r="BK101" i="4"/>
  <c r="J186" i="5"/>
  <c r="BK238" i="5"/>
  <c r="J117" i="5"/>
  <c r="BK192" i="5"/>
  <c r="BK100" i="5"/>
  <c r="J198" i="5"/>
  <c r="BK92" i="5"/>
  <c r="J344" i="6"/>
  <c r="J267" i="6"/>
  <c r="BK211" i="6"/>
  <c r="BK137" i="6"/>
  <c r="BK358" i="6"/>
  <c r="J306" i="6"/>
  <c r="BK242" i="6"/>
  <c r="BK182" i="6"/>
  <c r="BK130" i="6"/>
  <c r="J364" i="6"/>
  <c r="J334" i="6"/>
  <c r="BK294" i="6"/>
  <c r="J252" i="6"/>
  <c r="BK174" i="6"/>
  <c r="BK142" i="6"/>
  <c r="J365" i="6"/>
  <c r="J326" i="6"/>
  <c r="BK297" i="6"/>
  <c r="BK173" i="6"/>
  <c r="BK134" i="6"/>
  <c r="J155" i="7"/>
  <c r="BK159" i="7"/>
  <c r="J137" i="7"/>
  <c r="BK204" i="7"/>
  <c r="J150" i="7"/>
  <c r="J112" i="7"/>
  <c r="BK168" i="7"/>
  <c r="J118" i="7"/>
  <c r="BK94" i="8"/>
  <c r="J94" i="9"/>
  <c r="J1814" i="2"/>
  <c r="BK1654" i="2"/>
  <c r="J1528" i="2"/>
  <c r="J1461" i="2"/>
  <c r="BK1288" i="2"/>
  <c r="BK1202" i="2"/>
  <c r="J1100" i="2"/>
  <c r="J1015" i="2"/>
  <c r="BK803" i="2"/>
  <c r="BK576" i="2"/>
  <c r="J385" i="2"/>
  <c r="J174" i="2"/>
  <c r="BK1536" i="2"/>
  <c r="BK1447" i="2"/>
  <c r="BK1395" i="2"/>
  <c r="J1219" i="2"/>
  <c r="BK1091" i="2"/>
  <c r="BK973" i="2"/>
  <c r="J782" i="2"/>
  <c r="J671" i="2"/>
  <c r="J497" i="2"/>
  <c r="BK289" i="2"/>
  <c r="J135" i="2"/>
  <c r="J1625" i="2"/>
  <c r="J1486" i="2"/>
  <c r="BK1404" i="2"/>
  <c r="J1257" i="2"/>
  <c r="J1146" i="2"/>
  <c r="BK993" i="2"/>
  <c r="BK887" i="2"/>
  <c r="BK525" i="2"/>
  <c r="BK342" i="2"/>
  <c r="BK188" i="2"/>
  <c r="J1807" i="2"/>
  <c r="J1538" i="2"/>
  <c r="J1457" i="2"/>
  <c r="J1275" i="2"/>
  <c r="BK1078" i="2"/>
  <c r="J1002" i="2"/>
  <c r="J875" i="2"/>
  <c r="BK754" i="2"/>
  <c r="BK477" i="2"/>
  <c r="J338" i="2"/>
  <c r="J176" i="2"/>
  <c r="J166" i="3"/>
  <c r="J128" i="3"/>
  <c r="BK96" i="3"/>
  <c r="J173" i="3"/>
  <c r="J98" i="3"/>
  <c r="BK150" i="3"/>
  <c r="BK139" i="3"/>
  <c r="BK109" i="3"/>
  <c r="BK170" i="3"/>
  <c r="BK141" i="3"/>
  <c r="J95" i="3"/>
  <c r="BK120" i="4"/>
  <c r="BK93" i="4"/>
  <c r="J145" i="4"/>
  <c r="BK106" i="4"/>
  <c r="J138" i="4"/>
  <c r="BK97" i="4"/>
  <c r="BK127" i="4"/>
  <c r="J235" i="5"/>
  <c r="J150" i="5"/>
  <c r="BK210" i="5"/>
  <c r="BK96" i="5"/>
  <c r="BK198" i="5"/>
  <c r="BK121" i="5"/>
  <c r="BK155" i="5"/>
  <c r="J366" i="6"/>
  <c r="J346" i="6"/>
  <c r="BK326" i="6"/>
  <c r="BK266" i="6"/>
  <c r="BK243" i="6"/>
  <c r="J198" i="6"/>
  <c r="J145" i="6"/>
  <c r="J375" i="6"/>
  <c r="BK303" i="6"/>
  <c r="J260" i="6"/>
  <c r="J194" i="6"/>
  <c r="J147" i="6"/>
  <c r="BK354" i="6"/>
  <c r="BK325" i="6"/>
  <c r="BK364" i="6"/>
  <c r="J310" i="6"/>
  <c r="BK292" i="6"/>
  <c r="J228" i="6"/>
  <c r="J171" i="6"/>
  <c r="J114" i="6"/>
  <c r="BK185" i="7"/>
  <c r="J148" i="7"/>
  <c r="BK201" i="7"/>
  <c r="BK155" i="7"/>
  <c r="J119" i="7"/>
  <c r="BK192" i="7"/>
  <c r="BK136" i="7"/>
  <c r="J140" i="7"/>
  <c r="P106" i="2" l="1"/>
  <c r="BK213" i="2"/>
  <c r="J213" i="2" s="1"/>
  <c r="J63" i="2" s="1"/>
  <c r="R488" i="2"/>
  <c r="P560" i="2"/>
  <c r="P571" i="2"/>
  <c r="P838" i="2"/>
  <c r="R1014" i="2"/>
  <c r="R1028" i="2"/>
  <c r="R1093" i="2"/>
  <c r="BK1153" i="2"/>
  <c r="J1153" i="2" s="1"/>
  <c r="J73" i="2" s="1"/>
  <c r="BK1236" i="2"/>
  <c r="J1236" i="2"/>
  <c r="J74" i="2" s="1"/>
  <c r="R1256" i="2"/>
  <c r="R1309" i="2"/>
  <c r="BK1340" i="2"/>
  <c r="J1340" i="2" s="1"/>
  <c r="J77" i="2" s="1"/>
  <c r="R1434" i="2"/>
  <c r="T1540" i="2"/>
  <c r="T1616" i="2"/>
  <c r="BK1656" i="2"/>
  <c r="J1656" i="2" s="1"/>
  <c r="J81" i="2" s="1"/>
  <c r="BK1745" i="2"/>
  <c r="J1745" i="2" s="1"/>
  <c r="J82" i="2" s="1"/>
  <c r="BK1802" i="2"/>
  <c r="J1802" i="2" s="1"/>
  <c r="J83" i="2" s="1"/>
  <c r="BK87" i="3"/>
  <c r="J87" i="3" s="1"/>
  <c r="J62" i="3" s="1"/>
  <c r="BK133" i="3"/>
  <c r="J133" i="3" s="1"/>
  <c r="J63" i="3" s="1"/>
  <c r="BK172" i="3"/>
  <c r="J172" i="3" s="1"/>
  <c r="J64" i="3" s="1"/>
  <c r="P86" i="4"/>
  <c r="P117" i="4"/>
  <c r="P140" i="4"/>
  <c r="P144" i="4"/>
  <c r="P84" i="5"/>
  <c r="R102" i="5"/>
  <c r="T157" i="5"/>
  <c r="T194" i="5"/>
  <c r="R108" i="6"/>
  <c r="T286" i="6"/>
  <c r="P324" i="6"/>
  <c r="R327" i="6"/>
  <c r="T332" i="6"/>
  <c r="P351" i="6"/>
  <c r="BK363" i="6"/>
  <c r="J363" i="6"/>
  <c r="J74" i="6" s="1"/>
  <c r="BK380" i="6"/>
  <c r="J380" i="6" s="1"/>
  <c r="J79" i="6" s="1"/>
  <c r="BK383" i="6"/>
  <c r="J383" i="6" s="1"/>
  <c r="J80" i="6" s="1"/>
  <c r="T383" i="6"/>
  <c r="BK111" i="7"/>
  <c r="J111" i="7" s="1"/>
  <c r="J68" i="7" s="1"/>
  <c r="BK165" i="7"/>
  <c r="BK164" i="7" s="1"/>
  <c r="J164" i="7" s="1"/>
  <c r="J69" i="7" s="1"/>
  <c r="BK180" i="7"/>
  <c r="J180" i="7"/>
  <c r="J71" i="7" s="1"/>
  <c r="BK191" i="7"/>
  <c r="J191" i="7"/>
  <c r="J73" i="7"/>
  <c r="BK209" i="7"/>
  <c r="J209" i="7" s="1"/>
  <c r="J78" i="7" s="1"/>
  <c r="BK211" i="7"/>
  <c r="J211" i="7" s="1"/>
  <c r="J79" i="7" s="1"/>
  <c r="R211" i="7"/>
  <c r="R85" i="9"/>
  <c r="BK106" i="2"/>
  <c r="J106" i="2" s="1"/>
  <c r="J61" i="2" s="1"/>
  <c r="BK173" i="2"/>
  <c r="J173" i="2"/>
  <c r="J62" i="2"/>
  <c r="P173" i="2"/>
  <c r="R213" i="2"/>
  <c r="P488" i="2"/>
  <c r="BK560" i="2"/>
  <c r="J560" i="2" s="1"/>
  <c r="J65" i="2" s="1"/>
  <c r="BK571" i="2"/>
  <c r="J571" i="2" s="1"/>
  <c r="J66" i="2" s="1"/>
  <c r="BK838" i="2"/>
  <c r="J838" i="2" s="1"/>
  <c r="J67" i="2" s="1"/>
  <c r="BK1014" i="2"/>
  <c r="J1014" i="2"/>
  <c r="J68" i="2" s="1"/>
  <c r="BK1028" i="2"/>
  <c r="J1028" i="2"/>
  <c r="J71" i="2"/>
  <c r="P1093" i="2"/>
  <c r="T1153" i="2"/>
  <c r="R1236" i="2"/>
  <c r="P1256" i="2"/>
  <c r="BK1309" i="2"/>
  <c r="J1309" i="2" s="1"/>
  <c r="J76" i="2" s="1"/>
  <c r="T1340" i="2"/>
  <c r="BK1434" i="2"/>
  <c r="J1434" i="2" s="1"/>
  <c r="J78" i="2" s="1"/>
  <c r="P1540" i="2"/>
  <c r="P1616" i="2"/>
  <c r="P1656" i="2"/>
  <c r="T1745" i="2"/>
  <c r="T1802" i="2"/>
  <c r="R87" i="3"/>
  <c r="R133" i="3"/>
  <c r="T172" i="3"/>
  <c r="T86" i="4"/>
  <c r="T117" i="4"/>
  <c r="T140" i="4"/>
  <c r="R144" i="4"/>
  <c r="BK84" i="5"/>
  <c r="J84" i="5"/>
  <c r="J60" i="5" s="1"/>
  <c r="R84" i="5"/>
  <c r="T84" i="5"/>
  <c r="T102" i="5"/>
  <c r="BK157" i="5"/>
  <c r="J157" i="5"/>
  <c r="J62" i="5"/>
  <c r="BK194" i="5"/>
  <c r="J194" i="5"/>
  <c r="J63" i="5" s="1"/>
  <c r="BK108" i="6"/>
  <c r="J108" i="6" s="1"/>
  <c r="J66" i="6" s="1"/>
  <c r="BK286" i="6"/>
  <c r="J286" i="6" s="1"/>
  <c r="J67" i="6" s="1"/>
  <c r="R324" i="6"/>
  <c r="P327" i="6"/>
  <c r="BK332" i="6"/>
  <c r="J332" i="6" s="1"/>
  <c r="J71" i="6" s="1"/>
  <c r="BK351" i="6"/>
  <c r="J351" i="6" s="1"/>
  <c r="J72" i="6" s="1"/>
  <c r="T363" i="6"/>
  <c r="P373" i="6"/>
  <c r="R380" i="6"/>
  <c r="P111" i="7"/>
  <c r="P106" i="7" s="1"/>
  <c r="P165" i="7"/>
  <c r="P164" i="7" s="1"/>
  <c r="R180" i="7"/>
  <c r="T191" i="7"/>
  <c r="R209" i="7"/>
  <c r="P90" i="8"/>
  <c r="P89" i="8"/>
  <c r="P88" i="8"/>
  <c r="AU62" i="1"/>
  <c r="P91" i="9"/>
  <c r="T106" i="2"/>
  <c r="R173" i="2"/>
  <c r="P213" i="2"/>
  <c r="BK488" i="2"/>
  <c r="J488" i="2"/>
  <c r="J64" i="2" s="1"/>
  <c r="T560" i="2"/>
  <c r="T571" i="2"/>
  <c r="R838" i="2"/>
  <c r="T1014" i="2"/>
  <c r="P1028" i="2"/>
  <c r="T1093" i="2"/>
  <c r="R1153" i="2"/>
  <c r="T1236" i="2"/>
  <c r="BK1256" i="2"/>
  <c r="J1256" i="2" s="1"/>
  <c r="J75" i="2" s="1"/>
  <c r="T1309" i="2"/>
  <c r="P1340" i="2"/>
  <c r="P1434" i="2"/>
  <c r="BK1540" i="2"/>
  <c r="J1540" i="2" s="1"/>
  <c r="J79" i="2" s="1"/>
  <c r="BK1616" i="2"/>
  <c r="J1616" i="2"/>
  <c r="J80" i="2" s="1"/>
  <c r="T1656" i="2"/>
  <c r="P1745" i="2"/>
  <c r="R1802" i="2"/>
  <c r="T87" i="3"/>
  <c r="T133" i="3"/>
  <c r="R172" i="3"/>
  <c r="BK86" i="4"/>
  <c r="J86" i="4" s="1"/>
  <c r="J61" i="4" s="1"/>
  <c r="BK117" i="4"/>
  <c r="J117" i="4" s="1"/>
  <c r="J62" i="4" s="1"/>
  <c r="BK140" i="4"/>
  <c r="J140" i="4"/>
  <c r="J63" i="4"/>
  <c r="BK144" i="4"/>
  <c r="J144" i="4" s="1"/>
  <c r="J64" i="4" s="1"/>
  <c r="BK102" i="5"/>
  <c r="J102" i="5"/>
  <c r="J61" i="5" s="1"/>
  <c r="P102" i="5"/>
  <c r="R157" i="5"/>
  <c r="P194" i="5"/>
  <c r="T108" i="6"/>
  <c r="P286" i="6"/>
  <c r="T324" i="6"/>
  <c r="T327" i="6"/>
  <c r="P332" i="6"/>
  <c r="T351" i="6"/>
  <c r="P363" i="6"/>
  <c r="BK373" i="6"/>
  <c r="J373" i="6" s="1"/>
  <c r="J77" i="6" s="1"/>
  <c r="T373" i="6"/>
  <c r="T380" i="6"/>
  <c r="R383" i="6"/>
  <c r="T111" i="7"/>
  <c r="T106" i="7" s="1"/>
  <c r="T165" i="7"/>
  <c r="T164" i="7" s="1"/>
  <c r="T180" i="7"/>
  <c r="R191" i="7"/>
  <c r="T209" i="7"/>
  <c r="T190" i="7" s="1"/>
  <c r="T211" i="7"/>
  <c r="BK90" i="8"/>
  <c r="J90" i="8" s="1"/>
  <c r="J65" i="8" s="1"/>
  <c r="BK85" i="9"/>
  <c r="T85" i="9"/>
  <c r="R91" i="9"/>
  <c r="R106" i="2"/>
  <c r="T173" i="2"/>
  <c r="T213" i="2"/>
  <c r="T488" i="2"/>
  <c r="R560" i="2"/>
  <c r="R571" i="2"/>
  <c r="T838" i="2"/>
  <c r="P1014" i="2"/>
  <c r="T1028" i="2"/>
  <c r="BK1093" i="2"/>
  <c r="J1093" i="2" s="1"/>
  <c r="J72" i="2" s="1"/>
  <c r="P1153" i="2"/>
  <c r="P1236" i="2"/>
  <c r="T1256" i="2"/>
  <c r="P1309" i="2"/>
  <c r="R1340" i="2"/>
  <c r="T1434" i="2"/>
  <c r="R1540" i="2"/>
  <c r="R1616" i="2"/>
  <c r="R1656" i="2"/>
  <c r="R1745" i="2"/>
  <c r="P1802" i="2"/>
  <c r="P87" i="3"/>
  <c r="P133" i="3"/>
  <c r="P172" i="3"/>
  <c r="R86" i="4"/>
  <c r="R117" i="4"/>
  <c r="R140" i="4"/>
  <c r="T144" i="4"/>
  <c r="P157" i="5"/>
  <c r="R194" i="5"/>
  <c r="P108" i="6"/>
  <c r="R286" i="6"/>
  <c r="BK324" i="6"/>
  <c r="J324" i="6" s="1"/>
  <c r="J69" i="6" s="1"/>
  <c r="BK327" i="6"/>
  <c r="J327" i="6" s="1"/>
  <c r="J70" i="6" s="1"/>
  <c r="R332" i="6"/>
  <c r="R351" i="6"/>
  <c r="R363" i="6"/>
  <c r="R373" i="6"/>
  <c r="P380" i="6"/>
  <c r="P383" i="6"/>
  <c r="R111" i="7"/>
  <c r="R106" i="7" s="1"/>
  <c r="R165" i="7"/>
  <c r="R164" i="7"/>
  <c r="P180" i="7"/>
  <c r="P191" i="7"/>
  <c r="P209" i="7"/>
  <c r="P211" i="7"/>
  <c r="T90" i="8"/>
  <c r="T89" i="8"/>
  <c r="T88" i="8" s="1"/>
  <c r="P85" i="9"/>
  <c r="BK91" i="9"/>
  <c r="J91" i="9" s="1"/>
  <c r="J63" i="9" s="1"/>
  <c r="T91" i="9"/>
  <c r="BK1823" i="2"/>
  <c r="J1823" i="2" s="1"/>
  <c r="J84" i="2" s="1"/>
  <c r="BK369" i="6"/>
  <c r="J369" i="6"/>
  <c r="J75" i="6" s="1"/>
  <c r="BK371" i="6"/>
  <c r="J371" i="6" s="1"/>
  <c r="J76" i="6" s="1"/>
  <c r="BK103" i="7"/>
  <c r="J103" i="7" s="1"/>
  <c r="J65" i="7" s="1"/>
  <c r="BK200" i="7"/>
  <c r="J200" i="7" s="1"/>
  <c r="J74" i="7" s="1"/>
  <c r="BK203" i="7"/>
  <c r="J203" i="7" s="1"/>
  <c r="J75" i="7" s="1"/>
  <c r="BK206" i="7"/>
  <c r="J206" i="7" s="1"/>
  <c r="J76" i="7" s="1"/>
  <c r="BK104" i="6"/>
  <c r="J104" i="6" s="1"/>
  <c r="J65" i="6" s="1"/>
  <c r="BK88" i="9"/>
  <c r="J88" i="9"/>
  <c r="J62" i="9" s="1"/>
  <c r="BK107" i="7"/>
  <c r="BK106" i="7" s="1"/>
  <c r="J106" i="7" s="1"/>
  <c r="J66" i="7" s="1"/>
  <c r="BK95" i="8"/>
  <c r="J95" i="8" s="1"/>
  <c r="J66" i="8" s="1"/>
  <c r="BK1024" i="2"/>
  <c r="J1024" i="2" s="1"/>
  <c r="J69" i="2" s="1"/>
  <c r="J52" i="9"/>
  <c r="BE94" i="9"/>
  <c r="BE97" i="9"/>
  <c r="E48" i="9"/>
  <c r="BE92" i="9"/>
  <c r="BE98" i="9"/>
  <c r="BE86" i="9"/>
  <c r="BE89" i="9"/>
  <c r="J56" i="8"/>
  <c r="E76" i="8"/>
  <c r="BE94" i="8"/>
  <c r="BE91" i="8"/>
  <c r="BE96" i="8"/>
  <c r="BE92" i="8"/>
  <c r="BE108" i="7"/>
  <c r="BE112" i="7"/>
  <c r="BE123" i="7"/>
  <c r="BE130" i="7"/>
  <c r="BE132" i="7"/>
  <c r="BE140" i="7"/>
  <c r="BE147" i="7"/>
  <c r="BE149" i="7"/>
  <c r="BE154" i="7"/>
  <c r="BE171" i="7"/>
  <c r="BE173" i="7"/>
  <c r="BE178" i="7"/>
  <c r="BE183" i="7"/>
  <c r="BE187" i="7"/>
  <c r="BE198" i="7"/>
  <c r="BE201" i="7"/>
  <c r="BE204" i="7"/>
  <c r="BE207" i="7"/>
  <c r="E89" i="7"/>
  <c r="J95" i="7"/>
  <c r="BE126" i="7"/>
  <c r="BE148" i="7"/>
  <c r="BE152" i="7"/>
  <c r="BE155" i="7"/>
  <c r="BE157" i="7"/>
  <c r="BE159" i="7"/>
  <c r="BE161" i="7"/>
  <c r="BE168" i="7"/>
  <c r="BE177" i="7"/>
  <c r="BE184" i="7"/>
  <c r="BE185" i="7"/>
  <c r="BE186" i="7"/>
  <c r="BE194" i="7"/>
  <c r="BE116" i="7"/>
  <c r="BE124" i="7"/>
  <c r="BE125" i="7"/>
  <c r="BE135" i="7"/>
  <c r="BE143" i="7"/>
  <c r="BE150" i="7"/>
  <c r="BE163" i="7"/>
  <c r="BE181" i="7"/>
  <c r="BE192" i="7"/>
  <c r="BE104" i="7"/>
  <c r="BE114" i="7"/>
  <c r="BE118" i="7"/>
  <c r="BE119" i="7"/>
  <c r="BE121" i="7"/>
  <c r="BE129" i="7"/>
  <c r="BE131" i="7"/>
  <c r="BE136" i="7"/>
  <c r="BE137" i="7"/>
  <c r="BE138" i="7"/>
  <c r="BE141" i="7"/>
  <c r="BE145" i="7"/>
  <c r="BE146" i="7"/>
  <c r="BE153" i="7"/>
  <c r="BE166" i="7"/>
  <c r="BE175" i="7"/>
  <c r="BE179" i="7"/>
  <c r="BE182" i="7"/>
  <c r="BE196" i="7"/>
  <c r="BK83" i="5"/>
  <c r="J83" i="5" s="1"/>
  <c r="J59" i="5" s="1"/>
  <c r="BE127" i="6"/>
  <c r="BE129" i="6"/>
  <c r="BE130" i="6"/>
  <c r="BE145" i="6"/>
  <c r="BE150" i="6"/>
  <c r="BE158" i="6"/>
  <c r="BE174" i="6"/>
  <c r="BE176" i="6"/>
  <c r="BE187" i="6"/>
  <c r="BE199" i="6"/>
  <c r="BE206" i="6"/>
  <c r="BE218" i="6"/>
  <c r="BE223" i="6"/>
  <c r="BE224" i="6"/>
  <c r="BE233" i="6"/>
  <c r="BE241" i="6"/>
  <c r="BE252" i="6"/>
  <c r="BE255" i="6"/>
  <c r="BE259" i="6"/>
  <c r="BE308" i="6"/>
  <c r="BE331" i="6"/>
  <c r="BE337" i="6"/>
  <c r="BE340" i="6"/>
  <c r="BE341" i="6"/>
  <c r="BE346" i="6"/>
  <c r="BE347" i="6"/>
  <c r="BE354" i="6"/>
  <c r="BE356" i="6"/>
  <c r="BE358" i="6"/>
  <c r="BE367" i="6"/>
  <c r="E50" i="6"/>
  <c r="J56" i="6"/>
  <c r="BE119" i="6"/>
  <c r="BE122" i="6"/>
  <c r="BE134" i="6"/>
  <c r="BE137" i="6"/>
  <c r="BE162" i="6"/>
  <c r="BE168" i="6"/>
  <c r="BE182" i="6"/>
  <c r="BE188" i="6"/>
  <c r="BE190" i="6"/>
  <c r="BE198" i="6"/>
  <c r="BE207" i="6"/>
  <c r="BE211" i="6"/>
  <c r="BE232" i="6"/>
  <c r="BE234" i="6"/>
  <c r="BE242" i="6"/>
  <c r="BE249" i="6"/>
  <c r="BE262" i="6"/>
  <c r="BE266" i="6"/>
  <c r="BE267" i="6"/>
  <c r="BE274" i="6"/>
  <c r="BE277" i="6"/>
  <c r="BE299" i="6"/>
  <c r="BE303" i="6"/>
  <c r="BE306" i="6"/>
  <c r="BE316" i="6"/>
  <c r="BE320" i="6"/>
  <c r="BE325" i="6"/>
  <c r="BE326" i="6"/>
  <c r="BE328" i="6"/>
  <c r="BE329" i="6"/>
  <c r="BE342" i="6"/>
  <c r="BE343" i="6"/>
  <c r="BE348" i="6"/>
  <c r="BE355" i="6"/>
  <c r="BE357" i="6"/>
  <c r="BE365" i="6"/>
  <c r="BE375" i="6"/>
  <c r="BE376" i="6"/>
  <c r="BE105" i="6"/>
  <c r="BE109" i="6"/>
  <c r="BE126" i="6"/>
  <c r="BE131" i="6"/>
  <c r="BE136" i="6"/>
  <c r="BE141" i="6"/>
  <c r="BE144" i="6"/>
  <c r="BE148" i="6"/>
  <c r="BE165" i="6"/>
  <c r="BE173" i="6"/>
  <c r="BE184" i="6"/>
  <c r="BE194" i="6"/>
  <c r="BE201" i="6"/>
  <c r="BE205" i="6"/>
  <c r="BE219" i="6"/>
  <c r="BE227" i="6"/>
  <c r="BE228" i="6"/>
  <c r="BE240" i="6"/>
  <c r="BE243" i="6"/>
  <c r="BE248" i="6"/>
  <c r="BE250" i="6"/>
  <c r="BE251" i="6"/>
  <c r="BE256" i="6"/>
  <c r="BE265" i="6"/>
  <c r="BE268" i="6"/>
  <c r="BE281" i="6"/>
  <c r="BE283" i="6"/>
  <c r="BE285" i="6"/>
  <c r="BE290" i="6"/>
  <c r="BE292" i="6"/>
  <c r="BE293" i="6"/>
  <c r="BE294" i="6"/>
  <c r="BE301" i="6"/>
  <c r="BE304" i="6"/>
  <c r="BE333" i="6"/>
  <c r="BE334" i="6"/>
  <c r="BE335" i="6"/>
  <c r="BE344" i="6"/>
  <c r="BE345" i="6"/>
  <c r="BE350" i="6"/>
  <c r="BE352" i="6"/>
  <c r="BE364" i="6"/>
  <c r="BE368" i="6"/>
  <c r="BE370" i="6"/>
  <c r="BE378" i="6"/>
  <c r="BE113" i="6"/>
  <c r="BE114" i="6"/>
  <c r="BE117" i="6"/>
  <c r="BE133" i="6"/>
  <c r="BE142" i="6"/>
  <c r="BE147" i="6"/>
  <c r="BE151" i="6"/>
  <c r="BE153" i="6"/>
  <c r="BE155" i="6"/>
  <c r="BE159" i="6"/>
  <c r="BE171" i="6"/>
  <c r="BE177" i="6"/>
  <c r="BE181" i="6"/>
  <c r="BE185" i="6"/>
  <c r="BE191" i="6"/>
  <c r="BE193" i="6"/>
  <c r="BE202" i="6"/>
  <c r="BE204" i="6"/>
  <c r="BE212" i="6"/>
  <c r="BE214" i="6"/>
  <c r="BE215" i="6"/>
  <c r="BE237" i="6"/>
  <c r="BE260" i="6"/>
  <c r="BE270" i="6"/>
  <c r="BE271" i="6"/>
  <c r="BE278" i="6"/>
  <c r="BE287" i="6"/>
  <c r="BE288" i="6"/>
  <c r="BE297" i="6"/>
  <c r="BE298" i="6"/>
  <c r="BE302" i="6"/>
  <c r="BE310" i="6"/>
  <c r="BE312" i="6"/>
  <c r="BE314" i="6"/>
  <c r="BE318" i="6"/>
  <c r="BE322" i="6"/>
  <c r="BE330" i="6"/>
  <c r="BE336" i="6"/>
  <c r="BE338" i="6"/>
  <c r="BE339" i="6"/>
  <c r="BE349" i="6"/>
  <c r="BE353" i="6"/>
  <c r="BE359" i="6"/>
  <c r="BE366" i="6"/>
  <c r="BE372" i="6"/>
  <c r="BE374" i="6"/>
  <c r="BE377" i="6"/>
  <c r="BE96" i="5"/>
  <c r="BE121" i="5"/>
  <c r="BE130" i="5"/>
  <c r="BE150" i="5"/>
  <c r="BE166" i="5"/>
  <c r="BE186" i="5"/>
  <c r="BE190" i="5"/>
  <c r="BE201" i="5"/>
  <c r="BE204" i="5"/>
  <c r="BE225" i="5"/>
  <c r="E48" i="5"/>
  <c r="J52" i="5"/>
  <c r="BE85" i="5"/>
  <c r="BE92" i="5"/>
  <c r="BE127" i="5"/>
  <c r="BE134" i="5"/>
  <c r="BE138" i="5"/>
  <c r="BE142" i="5"/>
  <c r="BE154" i="5"/>
  <c r="BE158" i="5"/>
  <c r="BE162" i="5"/>
  <c r="BE178" i="5"/>
  <c r="BE207" i="5"/>
  <c r="BE216" i="5"/>
  <c r="BE229" i="5"/>
  <c r="BE232" i="5"/>
  <c r="BE239" i="5"/>
  <c r="BE100" i="5"/>
  <c r="BE103" i="5"/>
  <c r="BE106" i="5"/>
  <c r="BE124" i="5"/>
  <c r="BE146" i="5"/>
  <c r="BE174" i="5"/>
  <c r="BE182" i="5"/>
  <c r="BE192" i="5"/>
  <c r="BE195" i="5"/>
  <c r="BE213" i="5"/>
  <c r="BE222" i="5"/>
  <c r="BE226" i="5"/>
  <c r="BE88" i="5"/>
  <c r="BE109" i="5"/>
  <c r="BE113" i="5"/>
  <c r="BE117" i="5"/>
  <c r="BE155" i="5"/>
  <c r="BE170" i="5"/>
  <c r="BE198" i="5"/>
  <c r="BE210" i="5"/>
  <c r="BE219" i="5"/>
  <c r="BE235" i="5"/>
  <c r="BE238" i="5"/>
  <c r="E48" i="4"/>
  <c r="BE89" i="4"/>
  <c r="BE92" i="4"/>
  <c r="BE96" i="4"/>
  <c r="BE98" i="4"/>
  <c r="BE104" i="4"/>
  <c r="BE116" i="4"/>
  <c r="BE124" i="4"/>
  <c r="BE130" i="4"/>
  <c r="BE131" i="4"/>
  <c r="BE132" i="4"/>
  <c r="BE134" i="4"/>
  <c r="BE135" i="4"/>
  <c r="BE137" i="4"/>
  <c r="BE146" i="4"/>
  <c r="BE149" i="4"/>
  <c r="BE150" i="4"/>
  <c r="BE151" i="4"/>
  <c r="J52" i="4"/>
  <c r="BE93" i="4"/>
  <c r="BE99" i="4"/>
  <c r="BE100" i="4"/>
  <c r="BE102" i="4"/>
  <c r="BE105" i="4"/>
  <c r="BE109" i="4"/>
  <c r="BE112" i="4"/>
  <c r="BE114" i="4"/>
  <c r="BE115" i="4"/>
  <c r="BE118" i="4"/>
  <c r="BE121" i="4"/>
  <c r="BE136" i="4"/>
  <c r="BE147" i="4"/>
  <c r="BE148" i="4"/>
  <c r="BE87" i="4"/>
  <c r="BE88" i="4"/>
  <c r="BE94" i="4"/>
  <c r="BE97" i="4"/>
  <c r="BE101" i="4"/>
  <c r="BE103" i="4"/>
  <c r="BE108" i="4"/>
  <c r="BE110" i="4"/>
  <c r="BE119" i="4"/>
  <c r="BE120" i="4"/>
  <c r="BE122" i="4"/>
  <c r="BE125" i="4"/>
  <c r="BE126" i="4"/>
  <c r="BE127" i="4"/>
  <c r="BE128" i="4"/>
  <c r="BE133" i="4"/>
  <c r="BE138" i="4"/>
  <c r="BE139" i="4"/>
  <c r="BE142" i="4"/>
  <c r="BE152" i="4"/>
  <c r="BE90" i="4"/>
  <c r="BE91" i="4"/>
  <c r="BE95" i="4"/>
  <c r="BE106" i="4"/>
  <c r="BE107" i="4"/>
  <c r="BE111" i="4"/>
  <c r="BE113" i="4"/>
  <c r="BE123" i="4"/>
  <c r="BE129" i="4"/>
  <c r="BE141" i="4"/>
  <c r="BE143" i="4"/>
  <c r="BE145" i="4"/>
  <c r="BE90" i="3"/>
  <c r="BE104" i="3"/>
  <c r="BE106" i="3"/>
  <c r="BE107" i="3"/>
  <c r="BE108" i="3"/>
  <c r="BE109" i="3"/>
  <c r="BE112" i="3"/>
  <c r="BE121" i="3"/>
  <c r="BE128" i="3"/>
  <c r="BE131" i="3"/>
  <c r="BE134" i="3"/>
  <c r="BE138" i="3"/>
  <c r="BE143" i="3"/>
  <c r="BE144" i="3"/>
  <c r="BE148" i="3"/>
  <c r="BE150" i="3"/>
  <c r="BE176" i="3"/>
  <c r="BE186" i="3"/>
  <c r="BE188" i="3"/>
  <c r="J52" i="3"/>
  <c r="BE92" i="3"/>
  <c r="BE94" i="3"/>
  <c r="BE96" i="3"/>
  <c r="BE98" i="3"/>
  <c r="BE100" i="3"/>
  <c r="BE101" i="3"/>
  <c r="BE110" i="3"/>
  <c r="BE111" i="3"/>
  <c r="BE113" i="3"/>
  <c r="BE114" i="3"/>
  <c r="BE124" i="3"/>
  <c r="BE126" i="3"/>
  <c r="BE151" i="3"/>
  <c r="BE152" i="3"/>
  <c r="BE153" i="3"/>
  <c r="BE154" i="3"/>
  <c r="BE162" i="3"/>
  <c r="BE166" i="3"/>
  <c r="BE167" i="3"/>
  <c r="BE168" i="3"/>
  <c r="BE170" i="3"/>
  <c r="BE173" i="3"/>
  <c r="BE178" i="3"/>
  <c r="BE179" i="3"/>
  <c r="BE183" i="3"/>
  <c r="BE184" i="3"/>
  <c r="E74" i="3"/>
  <c r="BE88" i="3"/>
  <c r="BE97" i="3"/>
  <c r="BE99" i="3"/>
  <c r="BE105" i="3"/>
  <c r="BE116" i="3"/>
  <c r="BE117" i="3"/>
  <c r="BE119" i="3"/>
  <c r="BE122" i="3"/>
  <c r="BE123" i="3"/>
  <c r="BE127" i="3"/>
  <c r="BE129" i="3"/>
  <c r="BE139" i="3"/>
  <c r="BE140" i="3"/>
  <c r="BE142" i="3"/>
  <c r="BE147" i="3"/>
  <c r="BE155" i="3"/>
  <c r="BE157" i="3"/>
  <c r="BE159" i="3"/>
  <c r="BE161" i="3"/>
  <c r="BE165" i="3"/>
  <c r="BE174" i="3"/>
  <c r="BE177" i="3"/>
  <c r="BE182" i="3"/>
  <c r="BE187" i="3"/>
  <c r="BE191" i="3"/>
  <c r="BE95" i="3"/>
  <c r="BE102" i="3"/>
  <c r="BE103" i="3"/>
  <c r="BE115" i="3"/>
  <c r="BE136" i="3"/>
  <c r="BE137" i="3"/>
  <c r="BE141" i="3"/>
  <c r="BE145" i="3"/>
  <c r="BE146" i="3"/>
  <c r="BE149" i="3"/>
  <c r="BE163" i="3"/>
  <c r="BE164" i="3"/>
  <c r="BE175" i="3"/>
  <c r="BE180" i="3"/>
  <c r="BE181" i="3"/>
  <c r="BE189" i="3"/>
  <c r="E48" i="2"/>
  <c r="BE107" i="2"/>
  <c r="BE111" i="2"/>
  <c r="BE142" i="2"/>
  <c r="BE155" i="2"/>
  <c r="BE169" i="2"/>
  <c r="BE176" i="2"/>
  <c r="BE201" i="2"/>
  <c r="BE218" i="2"/>
  <c r="BE262" i="2"/>
  <c r="BE289" i="2"/>
  <c r="BE382" i="2"/>
  <c r="BE411" i="2"/>
  <c r="BE414" i="2"/>
  <c r="BE448" i="2"/>
  <c r="BE469" i="2"/>
  <c r="BE489" i="2"/>
  <c r="BE525" i="2"/>
  <c r="BE545" i="2"/>
  <c r="BE565" i="2"/>
  <c r="BE576" i="2"/>
  <c r="BE580" i="2"/>
  <c r="BE637" i="2"/>
  <c r="BE647" i="2"/>
  <c r="BE663" i="2"/>
  <c r="BE675" i="2"/>
  <c r="BE677" i="2"/>
  <c r="BE732" i="2"/>
  <c r="BE758" i="2"/>
  <c r="BE843" i="2"/>
  <c r="BE852" i="2"/>
  <c r="BE908" i="2"/>
  <c r="BE927" i="2"/>
  <c r="BE958" i="2"/>
  <c r="BE973" i="2"/>
  <c r="BE1010" i="2"/>
  <c r="BE1025" i="2"/>
  <c r="BE1051" i="2"/>
  <c r="BE1085" i="2"/>
  <c r="BE1106" i="2"/>
  <c r="BE1118" i="2"/>
  <c r="BE1128" i="2"/>
  <c r="BE1136" i="2"/>
  <c r="BE1140" i="2"/>
  <c r="BE1161" i="2"/>
  <c r="BE1167" i="2"/>
  <c r="BE1191" i="2"/>
  <c r="BE1199" i="2"/>
  <c r="BE1202" i="2"/>
  <c r="BE1217" i="2"/>
  <c r="BE1223" i="2"/>
  <c r="BE1246" i="2"/>
  <c r="BE1248" i="2"/>
  <c r="BE1267" i="2"/>
  <c r="BE1299" i="2"/>
  <c r="BE1303" i="2"/>
  <c r="BE1322" i="2"/>
  <c r="BE1330" i="2"/>
  <c r="BE1334" i="2"/>
  <c r="BE1383" i="2"/>
  <c r="BE1395" i="2"/>
  <c r="BE1400" i="2"/>
  <c r="BE1404" i="2"/>
  <c r="BE1411" i="2"/>
  <c r="BE1441" i="2"/>
  <c r="BE1486" i="2"/>
  <c r="BE1492" i="2"/>
  <c r="BE1496" i="2"/>
  <c r="BE1503" i="2"/>
  <c r="BE1536" i="2"/>
  <c r="BE1545" i="2"/>
  <c r="BE1587" i="2"/>
  <c r="BE1594" i="2"/>
  <c r="BE1603" i="2"/>
  <c r="BE1631" i="2"/>
  <c r="BE1635" i="2"/>
  <c r="BE1643" i="2"/>
  <c r="BE1647" i="2"/>
  <c r="BE1650" i="2"/>
  <c r="BE1657" i="2"/>
  <c r="BE1661" i="2"/>
  <c r="BE1665" i="2"/>
  <c r="BE1690" i="2"/>
  <c r="BE1723" i="2"/>
  <c r="BE1757" i="2"/>
  <c r="BE1781" i="2"/>
  <c r="J98" i="2"/>
  <c r="BE119" i="2"/>
  <c r="BE122" i="2"/>
  <c r="BE138" i="2"/>
  <c r="BE174" i="2"/>
  <c r="BE210" i="2"/>
  <c r="BE226" i="2"/>
  <c r="BE233" i="2"/>
  <c r="BE239" i="2"/>
  <c r="BE277" i="2"/>
  <c r="BE281" i="2"/>
  <c r="BE293" i="2"/>
  <c r="BE336" i="2"/>
  <c r="BE367" i="2"/>
  <c r="BE376" i="2"/>
  <c r="BE391" i="2"/>
  <c r="BE423" i="2"/>
  <c r="BE455" i="2"/>
  <c r="BE477" i="2"/>
  <c r="BE497" i="2"/>
  <c r="BE511" i="2"/>
  <c r="BE513" i="2"/>
  <c r="BE535" i="2"/>
  <c r="BE556" i="2"/>
  <c r="BE561" i="2"/>
  <c r="BE569" i="2"/>
  <c r="BE597" i="2"/>
  <c r="BE604" i="2"/>
  <c r="BE629" i="2"/>
  <c r="BE633" i="2"/>
  <c r="BE705" i="2"/>
  <c r="BE722" i="2"/>
  <c r="BE754" i="2"/>
  <c r="BE760" i="2"/>
  <c r="BE774" i="2"/>
  <c r="BE782" i="2"/>
  <c r="BE803" i="2"/>
  <c r="BE831" i="2"/>
  <c r="BE845" i="2"/>
  <c r="BE865" i="2"/>
  <c r="BE937" i="2"/>
  <c r="BE941" i="2"/>
  <c r="BE966" i="2"/>
  <c r="BE998" i="2"/>
  <c r="BE1022" i="2"/>
  <c r="BE1029" i="2"/>
  <c r="BE1038" i="2"/>
  <c r="BE1070" i="2"/>
  <c r="BE1087" i="2"/>
  <c r="BE1091" i="2"/>
  <c r="BE1100" i="2"/>
  <c r="BE1104" i="2"/>
  <c r="BE1110" i="2"/>
  <c r="BE1116" i="2"/>
  <c r="BE1148" i="2"/>
  <c r="BE1150" i="2"/>
  <c r="BE1154" i="2"/>
  <c r="BE1173" i="2"/>
  <c r="BE1209" i="2"/>
  <c r="BE1219" i="2"/>
  <c r="BE1232" i="2"/>
  <c r="BE1252" i="2"/>
  <c r="BE1271" i="2"/>
  <c r="BE1275" i="2"/>
  <c r="BE1279" i="2"/>
  <c r="BE1338" i="2"/>
  <c r="BE1341" i="2"/>
  <c r="BE1415" i="2"/>
  <c r="BE1432" i="2"/>
  <c r="BE1435" i="2"/>
  <c r="BE1447" i="2"/>
  <c r="BE1463" i="2"/>
  <c r="BE1482" i="2"/>
  <c r="BE1490" i="2"/>
  <c r="BE1507" i="2"/>
  <c r="BE1515" i="2"/>
  <c r="BE1522" i="2"/>
  <c r="BE1528" i="2"/>
  <c r="BE1538" i="2"/>
  <c r="BE1551" i="2"/>
  <c r="BE1555" i="2"/>
  <c r="BE1639" i="2"/>
  <c r="BE1654" i="2"/>
  <c r="BE1668" i="2"/>
  <c r="BE1697" i="2"/>
  <c r="BE1746" i="2"/>
  <c r="BE1789" i="2"/>
  <c r="BE1803" i="2"/>
  <c r="BE115" i="2"/>
  <c r="BE159" i="2"/>
  <c r="BE167" i="2"/>
  <c r="BE214" i="2"/>
  <c r="BE222" i="2"/>
  <c r="BE266" i="2"/>
  <c r="BE310" i="2"/>
  <c r="BE325" i="2"/>
  <c r="BE342" i="2"/>
  <c r="BE363" i="2"/>
  <c r="BE370" i="2"/>
  <c r="BE385" i="2"/>
  <c r="BE426" i="2"/>
  <c r="BE465" i="2"/>
  <c r="BE473" i="2"/>
  <c r="BE493" i="2"/>
  <c r="BE517" i="2"/>
  <c r="BE519" i="2"/>
  <c r="BE572" i="2"/>
  <c r="BE621" i="2"/>
  <c r="BE692" i="2"/>
  <c r="BE712" i="2"/>
  <c r="BE718" i="2"/>
  <c r="BE726" i="2"/>
  <c r="BE736" i="2"/>
  <c r="BE743" i="2"/>
  <c r="BE767" i="2"/>
  <c r="BE796" i="2"/>
  <c r="BE814" i="2"/>
  <c r="BE823" i="2"/>
  <c r="BE848" i="2"/>
  <c r="BE862" i="2"/>
  <c r="BE885" i="2"/>
  <c r="BE901" i="2"/>
  <c r="BE915" i="2"/>
  <c r="BE945" i="2"/>
  <c r="BE955" i="2"/>
  <c r="BE981" i="2"/>
  <c r="BE989" i="2"/>
  <c r="BE993" i="2"/>
  <c r="BE1015" i="2"/>
  <c r="BE1045" i="2"/>
  <c r="BE1057" i="2"/>
  <c r="BE1078" i="2"/>
  <c r="BE1094" i="2"/>
  <c r="BE1124" i="2"/>
  <c r="BE1142" i="2"/>
  <c r="BE1146" i="2"/>
  <c r="BE1151" i="2"/>
  <c r="BE1188" i="2"/>
  <c r="BE1211" i="2"/>
  <c r="BE1234" i="2"/>
  <c r="BE1237" i="2"/>
  <c r="BE1254" i="2"/>
  <c r="BE1257" i="2"/>
  <c r="BE1288" i="2"/>
  <c r="BE1348" i="2"/>
  <c r="BE1352" i="2"/>
  <c r="BE1394" i="2"/>
  <c r="BE1414" i="2"/>
  <c r="BE1417" i="2"/>
  <c r="BE1418" i="2"/>
  <c r="BE1421" i="2"/>
  <c r="BE1422" i="2"/>
  <c r="BE1425" i="2"/>
  <c r="BE1451" i="2"/>
  <c r="BE1457" i="2"/>
  <c r="BE1461" i="2"/>
  <c r="BE1488" i="2"/>
  <c r="BE1495" i="2"/>
  <c r="BE1513" i="2"/>
  <c r="BE1547" i="2"/>
  <c r="BE1596" i="2"/>
  <c r="BE1621" i="2"/>
  <c r="BE1625" i="2"/>
  <c r="BE1677" i="2"/>
  <c r="BE1681" i="2"/>
  <c r="BE1707" i="2"/>
  <c r="BE1734" i="2"/>
  <c r="BE1774" i="2"/>
  <c r="BE1809" i="2"/>
  <c r="BE126" i="2"/>
  <c r="BE135" i="2"/>
  <c r="BE163" i="2"/>
  <c r="BE188" i="2"/>
  <c r="BE199" i="2"/>
  <c r="BE204" i="2"/>
  <c r="BE207" i="2"/>
  <c r="BE230" i="2"/>
  <c r="BE249" i="2"/>
  <c r="BE273" i="2"/>
  <c r="BE285" i="2"/>
  <c r="BE297" i="2"/>
  <c r="BE338" i="2"/>
  <c r="BE397" i="2"/>
  <c r="BE417" i="2"/>
  <c r="BE429" i="2"/>
  <c r="BE433" i="2"/>
  <c r="BE440" i="2"/>
  <c r="BE444" i="2"/>
  <c r="BE481" i="2"/>
  <c r="BE501" i="2"/>
  <c r="BE522" i="2"/>
  <c r="BE547" i="2"/>
  <c r="BE625" i="2"/>
  <c r="BE659" i="2"/>
  <c r="BE667" i="2"/>
  <c r="BE671" i="2"/>
  <c r="BE694" i="2"/>
  <c r="BE698" i="2"/>
  <c r="BE747" i="2"/>
  <c r="BE778" i="2"/>
  <c r="BE790" i="2"/>
  <c r="BE810" i="2"/>
  <c r="BE827" i="2"/>
  <c r="BE835" i="2"/>
  <c r="BE839" i="2"/>
  <c r="BE875" i="2"/>
  <c r="BE887" i="2"/>
  <c r="BE894" i="2"/>
  <c r="BE921" i="2"/>
  <c r="BE933" i="2"/>
  <c r="BE963" i="2"/>
  <c r="BE969" i="2"/>
  <c r="BE977" i="2"/>
  <c r="BE985" i="2"/>
  <c r="BE1002" i="2"/>
  <c r="BE1006" i="2"/>
  <c r="BE1017" i="2"/>
  <c r="BE1019" i="2"/>
  <c r="BE1036" i="2"/>
  <c r="BE1068" i="2"/>
  <c r="BE1074" i="2"/>
  <c r="BE1098" i="2"/>
  <c r="BE1112" i="2"/>
  <c r="BE1122" i="2"/>
  <c r="BE1130" i="2"/>
  <c r="BE1134" i="2"/>
  <c r="BE1205" i="2"/>
  <c r="BE1225" i="2"/>
  <c r="BE1296" i="2"/>
  <c r="BE1307" i="2"/>
  <c r="BE1310" i="2"/>
  <c r="BE1314" i="2"/>
  <c r="BE1318" i="2"/>
  <c r="BE1326" i="2"/>
  <c r="BE1345" i="2"/>
  <c r="BE1353" i="2"/>
  <c r="BE1368" i="2"/>
  <c r="BE1387" i="2"/>
  <c r="BE1390" i="2"/>
  <c r="BE1399" i="2"/>
  <c r="BE1405" i="2"/>
  <c r="BE1409" i="2"/>
  <c r="BE1416" i="2"/>
  <c r="BE1419" i="2"/>
  <c r="BE1420" i="2"/>
  <c r="BE1428" i="2"/>
  <c r="BE1439" i="2"/>
  <c r="BE1445" i="2"/>
  <c r="BE1455" i="2"/>
  <c r="BE1467" i="2"/>
  <c r="BE1469" i="2"/>
  <c r="BE1480" i="2"/>
  <c r="BE1484" i="2"/>
  <c r="BE1494" i="2"/>
  <c r="BE1497" i="2"/>
  <c r="BE1501" i="2"/>
  <c r="BE1509" i="2"/>
  <c r="BE1541" i="2"/>
  <c r="BE1564" i="2"/>
  <c r="BE1573" i="2"/>
  <c r="BE1580" i="2"/>
  <c r="BE1605" i="2"/>
  <c r="BE1614" i="2"/>
  <c r="BE1617" i="2"/>
  <c r="BE1627" i="2"/>
  <c r="BE1720" i="2"/>
  <c r="BE1807" i="2"/>
  <c r="BE1810" i="2"/>
  <c r="BE1813" i="2"/>
  <c r="BE1814" i="2"/>
  <c r="BE1817" i="2"/>
  <c r="BE1818" i="2"/>
  <c r="BE1819" i="2"/>
  <c r="BE1820" i="2"/>
  <c r="BE1821" i="2"/>
  <c r="BE1824" i="2"/>
  <c r="F36" i="2"/>
  <c r="BC55" i="1" s="1"/>
  <c r="F36" i="7"/>
  <c r="BA61" i="1" s="1"/>
  <c r="J34" i="3"/>
  <c r="AW56" i="1" s="1"/>
  <c r="F36" i="4"/>
  <c r="BC57" i="1" s="1"/>
  <c r="F38" i="7"/>
  <c r="BC61" i="1" s="1"/>
  <c r="F35" i="2"/>
  <c r="BB55" i="1" s="1"/>
  <c r="J36" i="6"/>
  <c r="AW60" i="1" s="1"/>
  <c r="F37" i="2"/>
  <c r="BD55" i="1" s="1"/>
  <c r="F37" i="6"/>
  <c r="BB60" i="1" s="1"/>
  <c r="F36" i="6"/>
  <c r="BA60" i="1" s="1"/>
  <c r="J36" i="7"/>
  <c r="AW61" i="1" s="1"/>
  <c r="F39" i="8"/>
  <c r="BD62" i="1" s="1"/>
  <c r="F37" i="9"/>
  <c r="BD63" i="1" s="1"/>
  <c r="F36" i="9"/>
  <c r="BC63" i="1" s="1"/>
  <c r="F37" i="3"/>
  <c r="BD56" i="1"/>
  <c r="F34" i="5"/>
  <c r="BA58" i="1" s="1"/>
  <c r="F38" i="6"/>
  <c r="BC60" i="1" s="1"/>
  <c r="F37" i="7"/>
  <c r="BB61" i="1" s="1"/>
  <c r="F39" i="7"/>
  <c r="BD61" i="1" s="1"/>
  <c r="AS54" i="1"/>
  <c r="F36" i="3"/>
  <c r="BC56" i="1" s="1"/>
  <c r="F34" i="3"/>
  <c r="BA56" i="1"/>
  <c r="F37" i="4"/>
  <c r="BD57" i="1"/>
  <c r="F35" i="4"/>
  <c r="BB57" i="1" s="1"/>
  <c r="J34" i="5"/>
  <c r="AW58" i="1" s="1"/>
  <c r="F36" i="5"/>
  <c r="BC58" i="1"/>
  <c r="F36" i="8"/>
  <c r="BA62" i="1" s="1"/>
  <c r="J34" i="2"/>
  <c r="AW55" i="1" s="1"/>
  <c r="F35" i="5"/>
  <c r="BB58" i="1" s="1"/>
  <c r="J34" i="4"/>
  <c r="AW57" i="1" s="1"/>
  <c r="F37" i="5"/>
  <c r="BD58" i="1"/>
  <c r="F39" i="6"/>
  <c r="BD60" i="1" s="1"/>
  <c r="F34" i="2"/>
  <c r="BA55" i="1" s="1"/>
  <c r="F38" i="8"/>
  <c r="BC62" i="1"/>
  <c r="J36" i="8"/>
  <c r="AW62" i="1" s="1"/>
  <c r="F35" i="9"/>
  <c r="BB63" i="1" s="1"/>
  <c r="F34" i="4"/>
  <c r="BA57" i="1" s="1"/>
  <c r="F37" i="8"/>
  <c r="BB62" i="1" s="1"/>
  <c r="F35" i="3"/>
  <c r="BB56" i="1"/>
  <c r="J34" i="9"/>
  <c r="AW63" i="1" s="1"/>
  <c r="F34" i="9"/>
  <c r="BA63" i="1" s="1"/>
  <c r="BK85" i="4" l="1"/>
  <c r="J85" i="4" s="1"/>
  <c r="J60" i="4" s="1"/>
  <c r="BK89" i="8"/>
  <c r="J89" i="8" s="1"/>
  <c r="J64" i="8" s="1"/>
  <c r="P84" i="9"/>
  <c r="P83" i="9" s="1"/>
  <c r="AU63" i="1" s="1"/>
  <c r="R190" i="7"/>
  <c r="R101" i="7" s="1"/>
  <c r="J165" i="7"/>
  <c r="J70" i="7" s="1"/>
  <c r="J107" i="7"/>
  <c r="J67" i="7" s="1"/>
  <c r="R362" i="6"/>
  <c r="R85" i="4"/>
  <c r="R84" i="4"/>
  <c r="T84" i="9"/>
  <c r="T83" i="9" s="1"/>
  <c r="T86" i="3"/>
  <c r="T85" i="3" s="1"/>
  <c r="T84" i="3" s="1"/>
  <c r="T83" i="5"/>
  <c r="P323" i="6"/>
  <c r="P103" i="6" s="1"/>
  <c r="P190" i="7"/>
  <c r="P101" i="7" s="1"/>
  <c r="AU61" i="1" s="1"/>
  <c r="T1027" i="2"/>
  <c r="T104" i="2" s="1"/>
  <c r="T101" i="7"/>
  <c r="P362" i="6"/>
  <c r="T105" i="2"/>
  <c r="R323" i="6"/>
  <c r="R103" i="6"/>
  <c r="R102" i="6" s="1"/>
  <c r="P83" i="5"/>
  <c r="AU58" i="1"/>
  <c r="P86" i="3"/>
  <c r="P85" i="3"/>
  <c r="P84" i="3" s="1"/>
  <c r="AU56" i="1" s="1"/>
  <c r="R105" i="2"/>
  <c r="BK84" i="9"/>
  <c r="BK83" i="9" s="1"/>
  <c r="J83" i="9" s="1"/>
  <c r="J59" i="9" s="1"/>
  <c r="T362" i="6"/>
  <c r="T85" i="4"/>
  <c r="T84" i="4"/>
  <c r="R84" i="9"/>
  <c r="R83" i="9" s="1"/>
  <c r="P85" i="4"/>
  <c r="P84" i="4"/>
  <c r="AU57" i="1" s="1"/>
  <c r="T323" i="6"/>
  <c r="T103" i="6" s="1"/>
  <c r="P1027" i="2"/>
  <c r="P104" i="2" s="1"/>
  <c r="AU55" i="1" s="1"/>
  <c r="R83" i="5"/>
  <c r="R86" i="3"/>
  <c r="R85" i="3" s="1"/>
  <c r="R84" i="3" s="1"/>
  <c r="R1027" i="2"/>
  <c r="P105" i="2"/>
  <c r="BK86" i="3"/>
  <c r="J86" i="3"/>
  <c r="J61" i="3" s="1"/>
  <c r="BK362" i="6"/>
  <c r="J362" i="6" s="1"/>
  <c r="J73" i="6" s="1"/>
  <c r="BK102" i="7"/>
  <c r="J102" i="7"/>
  <c r="J64" i="7" s="1"/>
  <c r="BK190" i="7"/>
  <c r="J190" i="7" s="1"/>
  <c r="J72" i="7" s="1"/>
  <c r="J85" i="9"/>
  <c r="J61" i="9" s="1"/>
  <c r="BK323" i="6"/>
  <c r="J323" i="6" s="1"/>
  <c r="J68" i="6" s="1"/>
  <c r="BK105" i="2"/>
  <c r="J105" i="2" s="1"/>
  <c r="J60" i="2" s="1"/>
  <c r="BK1027" i="2"/>
  <c r="J1027" i="2" s="1"/>
  <c r="J70" i="2" s="1"/>
  <c r="BK88" i="8"/>
  <c r="J88" i="8" s="1"/>
  <c r="J32" i="8" s="1"/>
  <c r="AG62" i="1" s="1"/>
  <c r="BK84" i="4"/>
  <c r="J84" i="4" s="1"/>
  <c r="J30" i="4" s="1"/>
  <c r="AG57" i="1" s="1"/>
  <c r="F35" i="6"/>
  <c r="AZ60" i="1" s="1"/>
  <c r="BC59" i="1"/>
  <c r="AY59" i="1" s="1"/>
  <c r="J33" i="9"/>
  <c r="AV63" i="1" s="1"/>
  <c r="AT63" i="1" s="1"/>
  <c r="F33" i="3"/>
  <c r="AZ56" i="1" s="1"/>
  <c r="BD59" i="1"/>
  <c r="F33" i="2"/>
  <c r="AZ55" i="1" s="1"/>
  <c r="J33" i="4"/>
  <c r="AV57" i="1" s="1"/>
  <c r="AT57" i="1" s="1"/>
  <c r="F35" i="7"/>
  <c r="AZ61" i="1" s="1"/>
  <c r="J30" i="5"/>
  <c r="AG58" i="1"/>
  <c r="J35" i="7"/>
  <c r="AV61" i="1" s="1"/>
  <c r="AT61" i="1" s="1"/>
  <c r="BB59" i="1"/>
  <c r="AX59" i="1" s="1"/>
  <c r="J33" i="5"/>
  <c r="AV58" i="1" s="1"/>
  <c r="AT58" i="1" s="1"/>
  <c r="F35" i="8"/>
  <c r="AZ62" i="1"/>
  <c r="J35" i="8"/>
  <c r="AV62" i="1" s="1"/>
  <c r="AT62" i="1" s="1"/>
  <c r="F33" i="9"/>
  <c r="AZ63" i="1" s="1"/>
  <c r="J33" i="3"/>
  <c r="AV56" i="1" s="1"/>
  <c r="AT56" i="1" s="1"/>
  <c r="F33" i="4"/>
  <c r="AZ57" i="1" s="1"/>
  <c r="F33" i="5"/>
  <c r="AZ58" i="1" s="1"/>
  <c r="J35" i="6"/>
  <c r="AV60" i="1" s="1"/>
  <c r="AT60" i="1" s="1"/>
  <c r="BA59" i="1"/>
  <c r="AW59" i="1" s="1"/>
  <c r="J33" i="2"/>
  <c r="AV55" i="1" s="1"/>
  <c r="AT55" i="1" s="1"/>
  <c r="BK101" i="7" l="1"/>
  <c r="J101" i="7" s="1"/>
  <c r="J32" i="7" s="1"/>
  <c r="AG61" i="1" s="1"/>
  <c r="T102" i="6"/>
  <c r="P102" i="6"/>
  <c r="AU60" i="1" s="1"/>
  <c r="AU59" i="1" s="1"/>
  <c r="R104" i="2"/>
  <c r="BK103" i="6"/>
  <c r="J103" i="6"/>
  <c r="J64" i="6" s="1"/>
  <c r="BK85" i="3"/>
  <c r="J85" i="3" s="1"/>
  <c r="J60" i="3" s="1"/>
  <c r="J84" i="9"/>
  <c r="J60" i="9" s="1"/>
  <c r="BK104" i="2"/>
  <c r="J104" i="2"/>
  <c r="J30" i="2" s="1"/>
  <c r="AG55" i="1" s="1"/>
  <c r="AN62" i="1"/>
  <c r="J63" i="8"/>
  <c r="AN61" i="1"/>
  <c r="J41" i="8"/>
  <c r="J63" i="7"/>
  <c r="J41" i="7"/>
  <c r="AN58" i="1"/>
  <c r="AN57" i="1"/>
  <c r="J59" i="4"/>
  <c r="J39" i="5"/>
  <c r="J39" i="4"/>
  <c r="BD54" i="1"/>
  <c r="W33" i="1" s="1"/>
  <c r="BC54" i="1"/>
  <c r="W32" i="1" s="1"/>
  <c r="J30" i="9"/>
  <c r="AG63" i="1" s="1"/>
  <c r="AZ59" i="1"/>
  <c r="AV59" i="1" s="1"/>
  <c r="AT59" i="1" s="1"/>
  <c r="BA54" i="1"/>
  <c r="W30" i="1" s="1"/>
  <c r="BB54" i="1"/>
  <c r="W31" i="1" s="1"/>
  <c r="J39" i="2" l="1"/>
  <c r="J39" i="9"/>
  <c r="BK84" i="3"/>
  <c r="J84" i="3" s="1"/>
  <c r="J59" i="3" s="1"/>
  <c r="BK102" i="6"/>
  <c r="J102" i="6" s="1"/>
  <c r="J63" i="6" s="1"/>
  <c r="J59" i="2"/>
  <c r="AN63" i="1"/>
  <c r="AN55" i="1"/>
  <c r="AX54" i="1"/>
  <c r="AW54" i="1"/>
  <c r="AK30" i="1" s="1"/>
  <c r="AY54" i="1"/>
  <c r="AU54" i="1"/>
  <c r="AZ54" i="1"/>
  <c r="AV54" i="1" s="1"/>
  <c r="AK29" i="1" s="1"/>
  <c r="J30" i="3" l="1"/>
  <c r="AG56" i="1" s="1"/>
  <c r="AT54" i="1"/>
  <c r="J32" i="6"/>
  <c r="AG60" i="1" s="1"/>
  <c r="AG59" i="1" s="1"/>
  <c r="AN59" i="1" s="1"/>
  <c r="W29" i="1"/>
  <c r="J39" i="3" l="1"/>
  <c r="J41" i="6"/>
  <c r="AN56" i="1"/>
  <c r="AN60" i="1"/>
  <c r="AG54" i="1"/>
  <c r="AK26" i="1" s="1"/>
  <c r="AK35" i="1" s="1"/>
  <c r="AN54" i="1" l="1"/>
</calcChain>
</file>

<file path=xl/sharedStrings.xml><?xml version="1.0" encoding="utf-8"?>
<sst xmlns="http://schemas.openxmlformats.org/spreadsheetml/2006/main" count="26622" uniqueCount="4074">
  <si>
    <t>Export Komplet</t>
  </si>
  <si>
    <t>VZ</t>
  </si>
  <si>
    <t>2.0</t>
  </si>
  <si>
    <t/>
  </si>
  <si>
    <t>False</t>
  </si>
  <si>
    <t>{c8e153d1-6dc0-40c8-b074-7dafd0c4be34}</t>
  </si>
  <si>
    <t>&gt;&gt;  skryté sloupce  &lt;&lt;</t>
  </si>
  <si>
    <t>0,01</t>
  </si>
  <si>
    <t>21</t>
  </si>
  <si>
    <t>15</t>
  </si>
  <si>
    <t>REKAPITULACE STAVBY</t>
  </si>
  <si>
    <t>v ---  níže se nacházejí doplnkové a pomocné údaje k sestavám  --- v</t>
  </si>
  <si>
    <t>0,001</t>
  </si>
  <si>
    <t>Kód:</t>
  </si>
  <si>
    <t>DJEM2264/1</t>
  </si>
  <si>
    <t>Stavba:</t>
  </si>
  <si>
    <t>Přístavba odborné učebny pro výuku přípravy pokrmů pro I. II. stupeň ZŠ Dub nad Moravou</t>
  </si>
  <si>
    <t>KSO:</t>
  </si>
  <si>
    <t>801 3</t>
  </si>
  <si>
    <t>CC-CZ:</t>
  </si>
  <si>
    <t>Místo:</t>
  </si>
  <si>
    <t>Dub nad Moravou</t>
  </si>
  <si>
    <t>Datum:</t>
  </si>
  <si>
    <t>7. 9. 2022</t>
  </si>
  <si>
    <t>Zadavatel:</t>
  </si>
  <si>
    <t>IČ:</t>
  </si>
  <si>
    <t>ZŠ a MŠ, příspěvková organizace Dub n/M</t>
  </si>
  <si>
    <t>DIČ:</t>
  </si>
  <si>
    <t>Zhotovitel:</t>
  </si>
  <si>
    <t xml:space="preserve"> </t>
  </si>
  <si>
    <t>Projektant:</t>
  </si>
  <si>
    <t>Bořivoj Kovář</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</si>
  <si>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</si>
  <si>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</si>
  <si>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</si>
  <si>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</si>
  <si>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</si>
  <si>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</si>
  <si>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</si>
  <si>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</si>
  <si>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</si>
  <si>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</si>
  <si>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</si>
  <si>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</si>
  <si>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</si>
  <si>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</si>
  <si>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</si>
  <si>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</si>
  <si>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</si>
  <si>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</si>
  <si>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</si>
  <si>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</si>
  <si>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</si>
  <si>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</si>
  <si>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</si>
  <si>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</si>
  <si>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</si>
  <si>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</si>
  <si>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</si>
  <si>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</si>
  <si>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</si>
  <si>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</si>
  <si>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</si>
  <si>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</si>
  <si>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</si>
  <si>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</si>
  <si>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</si>
  <si>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</si>
  <si>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</si>
  <si>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</si>
  <si>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</si>
  <si>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</si>
  <si>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</si>
  <si>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</si>
  <si>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</si>
  <si>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D.1.1</t>
  </si>
  <si>
    <t>Architektonicko-stavební řešení</t>
  </si>
  <si>
    <t>STA</t>
  </si>
  <si>
    <t>1</t>
  </si>
  <si>
    <t>{14c54871-b1a7-4a94-b5be-9123099dc521}</t>
  </si>
  <si>
    <t>2</t>
  </si>
  <si>
    <t>D.1.4a</t>
  </si>
  <si>
    <t>Vzduchotechnika</t>
  </si>
  <si>
    <t>{fd4c9fd6-68d1-4d53-a388-77b57ef8f842}</t>
  </si>
  <si>
    <t>D.1.4b</t>
  </si>
  <si>
    <t>Zařízení zdravotně technických instalací</t>
  </si>
  <si>
    <t>{3192e219-6632-4ebf-80b0-bf37a3b0be9d}</t>
  </si>
  <si>
    <t>D.1.4c</t>
  </si>
  <si>
    <t>Zařízení pro vytápění staveb</t>
  </si>
  <si>
    <t>{20e175a0-1a36-4bb8-982d-755aecdcfc7c}</t>
  </si>
  <si>
    <t>D.1.4d</t>
  </si>
  <si>
    <t>Zařízení silnoprodé elektrotechniky</t>
  </si>
  <si>
    <t>{3acdab3e-6432-45e5-95b0-e452c9a4556f}</t>
  </si>
  <si>
    <t>01</t>
  </si>
  <si>
    <t>Soupis</t>
  </si>
  <si>
    <t>{a4afbce8-29f3-4816-ba1b-bfb34f70177d}</t>
  </si>
  <si>
    <t>801 32 14</t>
  </si>
  <si>
    <t>02</t>
  </si>
  <si>
    <t>Uzemnění a ochrana před bleskem</t>
  </si>
  <si>
    <t>{a24fdadb-1133-4623-9510-27279c05e4f1}</t>
  </si>
  <si>
    <t>03</t>
  </si>
  <si>
    <t>Dodatek č.1 ze dne 3.1.2018 (odpínání spotřebičů v R1.1)</t>
  </si>
  <si>
    <t>{e6190f11-2709-46bc-869e-e660d8af507b}</t>
  </si>
  <si>
    <t>VRN</t>
  </si>
  <si>
    <t>Vedlejší rozpočtové náklady</t>
  </si>
  <si>
    <t>VON</t>
  </si>
  <si>
    <t>{a05c8b64-9b4b-43be-ba8f-67526b6f9073}</t>
  </si>
  <si>
    <t>KRYCÍ LIST SOUPISU PRACÍ</t>
  </si>
  <si>
    <t>Objekt:</t>
  </si>
  <si>
    <t>D.1.1 - Architektonicko-stavební řešení</t>
  </si>
  <si>
    <t>Dana Jemelková</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</si>
  <si>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</si>
  <si>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</si>
  <si>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</si>
  <si>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</si>
  <si>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</si>
  <si>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</si>
  <si>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</si>
  <si>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</si>
  <si>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</si>
  <si>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</si>
  <si>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</si>
  <si>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</si>
  <si>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</si>
  <si>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</si>
  <si>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</si>
  <si>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</si>
  <si>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</si>
  <si>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</si>
  <si>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</si>
  <si>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</si>
  <si>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</si>
  <si>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</si>
  <si>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</si>
  <si>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</si>
  <si>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</si>
  <si>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</si>
  <si>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</si>
  <si>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</si>
  <si>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 xml:space="preserve">    789 - Povrchové úpravy ocelových konstrukcí a technologických zařízení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</si>
  <si>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</si>
  <si>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</si>
  <si>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</si>
  <si>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</si>
  <si>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</si>
  <si>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</si>
  <si>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</si>
  <si>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</si>
  <si>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</si>
  <si>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</si>
  <si>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</si>
  <si>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</si>
  <si>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</si>
  <si>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</si>
  <si>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</si>
  <si>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</si>
  <si>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</si>
  <si>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</si>
  <si>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</si>
  <si>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</si>
  <si>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m2</t>
  </si>
  <si>
    <t>CS ÚRS 2022 02</t>
  </si>
  <si>
    <t>4</t>
  </si>
  <si>
    <t>-1945579251</t>
  </si>
  <si>
    <t>Online PSC</t>
  </si>
  <si>
    <t>https://podminky.urs.cz/item/CS_URS_2022_02/113106121</t>
  </si>
  <si>
    <t>VV</t>
  </si>
  <si>
    <t>stávající betonová dlažba</t>
  </si>
  <si>
    <t>54,6</t>
  </si>
  <si>
    <t>113107130</t>
  </si>
  <si>
    <t>Odstranění podkladů nebo krytů ručně s přemístěním hmot na skládku na vzdálenost do 3 m nebo s naložením na dopravní prostředek z betonu prostého, o tl. vrstvy do 100 mm</t>
  </si>
  <si>
    <t>1366312116</t>
  </si>
  <si>
    <t>https://podminky.urs.cz/item/CS_URS_2022_02/113107130</t>
  </si>
  <si>
    <t>stávající betonová deska</t>
  </si>
  <si>
    <t>22,8</t>
  </si>
  <si>
    <t>3</t>
  </si>
  <si>
    <t>113202111</t>
  </si>
  <si>
    <t>Vytrhání obrub s vybouráním lože, s přemístěním hmot na skládku na vzdálenost do 3 m nebo s naložením na dopravní prostředek z krajníků nebo obrubníků stojatých</t>
  </si>
  <si>
    <t>m</t>
  </si>
  <si>
    <t>-2023708485</t>
  </si>
  <si>
    <t>https://podminky.urs.cz/item/CS_URS_2022_02/113202111</t>
  </si>
  <si>
    <t>1,0+19,3</t>
  </si>
  <si>
    <t>121112003</t>
  </si>
  <si>
    <t>Sejmutí ornice ručně při souvislé ploše, tl. vrstvy do 200 mm</t>
  </si>
  <si>
    <t>-546663105</t>
  </si>
  <si>
    <t>https://podminky.urs.cz/item/CS_URS_2022_02/121112003</t>
  </si>
  <si>
    <t>7,0*(13,635+5,95)</t>
  </si>
  <si>
    <t>5</t>
  </si>
  <si>
    <t>132212121</t>
  </si>
  <si>
    <t>Hloubení zapažených rýh šířky do 800 mm ručně s urovnáním dna do předepsaného profilu a spádu v hornině třídy těžitelnosti I skupiny 3 soudržných</t>
  </si>
  <si>
    <t>m3</t>
  </si>
  <si>
    <t>1806632162</t>
  </si>
  <si>
    <t>https://podminky.urs.cz/item/CS_URS_2022_02/132212121</t>
  </si>
  <si>
    <t>rampa</t>
  </si>
  <si>
    <t>(1,475*0,2+1,83*0,17)*(0,45-0,29)</t>
  </si>
  <si>
    <t>6</t>
  </si>
  <si>
    <t>132212221</t>
  </si>
  <si>
    <t>Hloubení zapažených rýh šířky přes 800 do 2 000 mm ručně s urovnáním dna do předepsaného profilu a spádu v hornině třídy těžitelnosti I skupiny 3 soudržných</t>
  </si>
  <si>
    <t>-2016657309</t>
  </si>
  <si>
    <t>https://podminky.urs.cz/item/CS_URS_2022_02/132212221</t>
  </si>
  <si>
    <t>přístavba</t>
  </si>
  <si>
    <t>(7,0+13,635+4,255+5,13+1,58)*(0,6+1,1)*0,5*(1,14-0,29)</t>
  </si>
  <si>
    <t>(6,7+2,24+4,445+6,27)*(0,55+0,8)*0,5*(1,3-0,29)</t>
  </si>
  <si>
    <t>3,0*(0,5+1,0)*0,5*(1,0-0,29)</t>
  </si>
  <si>
    <t>3,02*(0,5+0,75)*0,5*(1,0-0,29)</t>
  </si>
  <si>
    <t>Součet</t>
  </si>
  <si>
    <t>7</t>
  </si>
  <si>
    <t>133212811</t>
  </si>
  <si>
    <t>Hloubení nezapažených šachet ručně v horninách třídy těžitelnosti I skupiny 3, půdorysná plocha výkopu do 4 m2</t>
  </si>
  <si>
    <t>1671968571</t>
  </si>
  <si>
    <t>https://podminky.urs.cz/item/CS_URS_2022_02/133212811</t>
  </si>
  <si>
    <t>1,5*0,95*(0,69-0,29)</t>
  </si>
  <si>
    <t>8</t>
  </si>
  <si>
    <t>139751101</t>
  </si>
  <si>
    <t>Vykopávka v uzavřených prostorech ručně v hornině třídy těžitelnosti I skupiny 1 až 3</t>
  </si>
  <si>
    <t>1009812789</t>
  </si>
  <si>
    <t>https://podminky.urs.cz/item/CS_URS_2022_02/139751101</t>
  </si>
  <si>
    <t>m.č.1,16a</t>
  </si>
  <si>
    <t>1,5*0,55*0,69</t>
  </si>
  <si>
    <t>9</t>
  </si>
  <si>
    <t>174104111</t>
  </si>
  <si>
    <t>Zásyp sypaninou z jakékoliv horniny za portály tunelů s uložením sypaniny ve vrstvách se zhutněním</t>
  </si>
  <si>
    <t>1885088306</t>
  </si>
  <si>
    <t>https://podminky.urs.cz/item/CS_URS_2022_02/174104111</t>
  </si>
  <si>
    <t>(7,0+13,635+4,255+5,13+1,58)*0,5*(1,14-0,94)*-1</t>
  </si>
  <si>
    <t>(7,0+13,635+4,255+5,13+1,58)*0,4*(0,94-0,29)*-1</t>
  </si>
  <si>
    <t>(6,7+2,24+4,445+6,27)*0,5*(1,3-0,29)*-1</t>
  </si>
  <si>
    <t>(3,0+3,02)*0,5*(1,0-0,29)*-1</t>
  </si>
  <si>
    <t>10</t>
  </si>
  <si>
    <t>174111102</t>
  </si>
  <si>
    <t>Zásyp sypaninou z jakékoliv horniny ručně s uložením výkopku ve vrstvách se zhutněním v uzavřených prostorách s urovnáním povrchu zásypu</t>
  </si>
  <si>
    <t>1200749862</t>
  </si>
  <si>
    <t>https://podminky.urs.cz/item/CS_URS_2022_02/174111102</t>
  </si>
  <si>
    <t>stávající nepoužívaný septik (použít zeminu z výkopů + vhodnou stavební suť)</t>
  </si>
  <si>
    <t>50,0</t>
  </si>
  <si>
    <t>11</t>
  </si>
  <si>
    <t>181311103</t>
  </si>
  <si>
    <t>Rozprostření a urovnání ornice v rovině nebo ve svahu sklonu do 1:5 ručně při souvislé ploše, tl. vrstvy do 200 mm</t>
  </si>
  <si>
    <t>1705601351</t>
  </si>
  <si>
    <t>https://podminky.urs.cz/item/CS_URS_2022_02/181311103</t>
  </si>
  <si>
    <t>podlaha F1 - zatravněná plocha</t>
  </si>
  <si>
    <t>100,0</t>
  </si>
  <si>
    <t>12</t>
  </si>
  <si>
    <t>181411141</t>
  </si>
  <si>
    <t>Založení trávníku na půdě předem připravené plochy do 1000 m2 výsevem včetně utažení parterového v rovině nebo na svahu do 1:5</t>
  </si>
  <si>
    <t>949732240</t>
  </si>
  <si>
    <t>https://podminky.urs.cz/item/CS_URS_2022_02/181411141</t>
  </si>
  <si>
    <t>13</t>
  </si>
  <si>
    <t>M</t>
  </si>
  <si>
    <t>00572420</t>
  </si>
  <si>
    <t>osivo směs travní parková okrasná</t>
  </si>
  <si>
    <t>kg</t>
  </si>
  <si>
    <t>926292233</t>
  </si>
  <si>
    <t>100,0*0,015</t>
  </si>
  <si>
    <t>14</t>
  </si>
  <si>
    <t>181951112</t>
  </si>
  <si>
    <t>Úprava pláně vyrovnáním výškových rozdílů strojně v hornině třídy těžitelnosti I, skupiny 1 až 3 se zhutněním</t>
  </si>
  <si>
    <t>757802675</t>
  </si>
  <si>
    <t>https://podminky.urs.cz/item/CS_URS_2022_02/181951112</t>
  </si>
  <si>
    <t>Zakládání</t>
  </si>
  <si>
    <t>215901101</t>
  </si>
  <si>
    <t>Zhutnění podloží z hornin soudržných do 92% PS nebo nesoudržných sypkých I(d) do 0,8</t>
  </si>
  <si>
    <t>R položka</t>
  </si>
  <si>
    <t>-177992282</t>
  </si>
  <si>
    <t>16</t>
  </si>
  <si>
    <t>274313711</t>
  </si>
  <si>
    <t>Základy z betonu prostého pasy betonu kamenem neprokládaného tř. C 20/25</t>
  </si>
  <si>
    <t>-1517585943</t>
  </si>
  <si>
    <t>https://podminky.urs.cz/item/CS_URS_2022_02/274313711</t>
  </si>
  <si>
    <t>(7,0+13,635+4,255+5,13+1,58)*0,5*(1,14-0,94)</t>
  </si>
  <si>
    <t>(6,7+2,24+0,985)*0,5*(1,3-0,19)</t>
  </si>
  <si>
    <t>(0,985+4,445)*0,5*(1,3-0,19)</t>
  </si>
  <si>
    <t>6,27*0,5*(1,3-0,19)</t>
  </si>
  <si>
    <t>3,0*0,5*(1,05+0,7)*0,5+3,0*0,2*0,2</t>
  </si>
  <si>
    <t>3,02*0,5*(1,05+0,7)*0,5+3,02*0,2*0,2</t>
  </si>
  <si>
    <t>(1,475*0,2+1,83*0,17)*0,7</t>
  </si>
  <si>
    <t>17</t>
  </si>
  <si>
    <t>274351121</t>
  </si>
  <si>
    <t>Bednění základů pasů rovné zřízení</t>
  </si>
  <si>
    <t>393234237</t>
  </si>
  <si>
    <t>https://podminky.urs.cz/item/CS_URS_2022_02/274351121</t>
  </si>
  <si>
    <t>(6,7+2,24+0,985)*(0,29-0,19)</t>
  </si>
  <si>
    <t>(0,985+4,445)*(0,29-0,19)</t>
  </si>
  <si>
    <t>6,27*(0,29-0,19)</t>
  </si>
  <si>
    <t>3,0*(1,05+0,7)*0,5*2+3,0*0,2*2</t>
  </si>
  <si>
    <t>3,02*(1,05+0,7)*0,5+3,02*0,2</t>
  </si>
  <si>
    <t>1,475*0,2*2+1,83*0,2</t>
  </si>
  <si>
    <t>18</t>
  </si>
  <si>
    <t>274351122</t>
  </si>
  <si>
    <t>Bednění základů pasů rovné odstranění</t>
  </si>
  <si>
    <t>-654512403</t>
  </si>
  <si>
    <t>https://podminky.urs.cz/item/CS_URS_2022_02/274351122</t>
  </si>
  <si>
    <t>19</t>
  </si>
  <si>
    <t>275321411</t>
  </si>
  <si>
    <t>Základy z betonu železového (bez výztuže) patky z betonu bez zvláštních nároků na prostředí tř. C 20/25</t>
  </si>
  <si>
    <t>-524505367</t>
  </si>
  <si>
    <t>https://podminky.urs.cz/item/CS_URS_2022_02/275321411</t>
  </si>
  <si>
    <t>2,0*1,5*(0,69-0,19)</t>
  </si>
  <si>
    <t>20</t>
  </si>
  <si>
    <t>275361821</t>
  </si>
  <si>
    <t>Výztuž základů patek z betonářské oceli 10 505 (R)</t>
  </si>
  <si>
    <t>t</t>
  </si>
  <si>
    <t>-307403070</t>
  </si>
  <si>
    <t>https://podminky.urs.cz/item/CS_URS_2022_02/275361821</t>
  </si>
  <si>
    <t>(40,0+20,0)*0,001</t>
  </si>
  <si>
    <t>279113145</t>
  </si>
  <si>
    <t>Základové zdi z tvárnic ztraceného bednění včetně výplně z betonu bez zvláštních nároků na vliv prostředí třídy C 20/25, tloušťky zdiva přes 300 do 400 mm</t>
  </si>
  <si>
    <t>-1191148304</t>
  </si>
  <si>
    <t>https://podminky.urs.cz/item/CS_URS_2022_02/279113145</t>
  </si>
  <si>
    <t>(7,0+13,635+4,255+5,13+1,58)*(0,94-0,19)</t>
  </si>
  <si>
    <t>22</t>
  </si>
  <si>
    <t>279361821</t>
  </si>
  <si>
    <t>Výztuž základových zdí nosných svislých nebo odkloněných od svislice, rovinných nebo oblých, deskových nebo žebrových, včetně výztuže jejich žeber z betonářské oceli 10 505 (R) nebo BSt 500</t>
  </si>
  <si>
    <t>-1260044221</t>
  </si>
  <si>
    <t>https://podminky.urs.cz/item/CS_URS_2022_02/279361821</t>
  </si>
  <si>
    <t>117,0*0,001</t>
  </si>
  <si>
    <t>Svislé a kompletní konstrukce</t>
  </si>
  <si>
    <t>23</t>
  </si>
  <si>
    <t>310236251</t>
  </si>
  <si>
    <t>Zazdívka otvorů ve zdivu nadzákladovém cihlami pálenými plochy přes 0,0225 m2 do 0,09 m2, ve zdi tl. přes 300 do 450 mm</t>
  </si>
  <si>
    <t>kus</t>
  </si>
  <si>
    <t>1185634180</t>
  </si>
  <si>
    <t>https://podminky.urs.cz/item/CS_URS_2022_02/310236251</t>
  </si>
  <si>
    <t>VZT10</t>
  </si>
  <si>
    <t>24</t>
  </si>
  <si>
    <t>310237261</t>
  </si>
  <si>
    <t>Zazdívka otvorů ve zdivu nadzákladovém cihlami pálenými plochy přes 0,09 m2 do 0,25 m2, ve zdi tl. přes 450 do 600 mm</t>
  </si>
  <si>
    <t>-453151572</t>
  </si>
  <si>
    <t>https://podminky.urs.cz/item/CS_URS_2022_02/310237261</t>
  </si>
  <si>
    <t>VZT7+8+9</t>
  </si>
  <si>
    <t>2+1+1</t>
  </si>
  <si>
    <t>25</t>
  </si>
  <si>
    <t>310237271</t>
  </si>
  <si>
    <t>Zazdívka otvorů ve zdivu nadzákladovém cihlami pálenými plochy přes 0,09 m2 do 0,25 m2, ve zdi tl. přes 600 do 750 mm</t>
  </si>
  <si>
    <t>-1599272573</t>
  </si>
  <si>
    <t>https://podminky.urs.cz/item/CS_URS_2022_02/310237271</t>
  </si>
  <si>
    <t>VZT3+15</t>
  </si>
  <si>
    <t>1+2</t>
  </si>
  <si>
    <t>26</t>
  </si>
  <si>
    <t>310237281</t>
  </si>
  <si>
    <t>Zazdívka otvorů ve zdivu nadzákladovém cihlami pálenými plochy přes 0,09 m2 do 0,25 m2, ve zdi tl. přes 750 do 900 mm</t>
  </si>
  <si>
    <t>-484482732</t>
  </si>
  <si>
    <t>https://podminky.urs.cz/item/CS_URS_2022_02/310237281</t>
  </si>
  <si>
    <t>VZT14</t>
  </si>
  <si>
    <t>27</t>
  </si>
  <si>
    <t>310238211</t>
  </si>
  <si>
    <t>Zazdívka otvorů ve zdivu nadzákladovém cihlami pálenými plochy přes 0,25 m2 do 1 m2 na maltu vápenocementovou</t>
  </si>
  <si>
    <t>-754958672</t>
  </si>
  <si>
    <t>https://podminky.urs.cz/item/CS_URS_2022_02/310238211</t>
  </si>
  <si>
    <t>0,5*0,7*0,69*3</t>
  </si>
  <si>
    <t>28</t>
  </si>
  <si>
    <t>310239211</t>
  </si>
  <si>
    <t>Zazdívka otvorů ve zdivu nadzákladovém cihlami pálenými plochy přes 1 m2 do 4 m2 na maltu vápenocementovou</t>
  </si>
  <si>
    <t>1373570280</t>
  </si>
  <si>
    <t>https://podminky.urs.cz/item/CS_URS_2022_02/310239211</t>
  </si>
  <si>
    <t>1,3*3,05*0,69</t>
  </si>
  <si>
    <t>1,4*2,05*0,445</t>
  </si>
  <si>
    <t>2,06*2,04*0,475</t>
  </si>
  <si>
    <t>29</t>
  </si>
  <si>
    <t>311235451</t>
  </si>
  <si>
    <t>Zdivo jednovrstvé z cihel děrovaných broušených na zdicí pěnu, pevnost cihel do P10, tl. zdiva 300 mm</t>
  </si>
  <si>
    <t>-187766791</t>
  </si>
  <si>
    <t>https://podminky.urs.cz/item/CS_URS_2022_02/311235451</t>
  </si>
  <si>
    <t>2 řady po obvodu</t>
  </si>
  <si>
    <t>(13,7+13,635+4,25+5,13+1,58)*0,5</t>
  </si>
  <si>
    <t>vnitřní zdivo</t>
  </si>
  <si>
    <t>(12,755+0,37)*(3,495+0,21)</t>
  </si>
  <si>
    <t>(7,83*2,82+2,06*2,82)*-1</t>
  </si>
  <si>
    <t>6,3*(3,495+0,21)</t>
  </si>
  <si>
    <t>3,6*2,79*-1</t>
  </si>
  <si>
    <t>30</t>
  </si>
  <si>
    <t>311237341</t>
  </si>
  <si>
    <t>Zdivo jednovrstvé tepelně izolační z cihel děrovaných broušených na zdicí pěnu, součinitel prostupu tepla U přes 0,18 do 0,22, tl. zdiva 440 mm</t>
  </si>
  <si>
    <t>1879653588</t>
  </si>
  <si>
    <t>https://podminky.urs.cz/item/CS_URS_2022_02/311237341</t>
  </si>
  <si>
    <t>obvodové zdivo</t>
  </si>
  <si>
    <t>(13,7+13,635+7,2)*(3,495+0,21)</t>
  </si>
  <si>
    <t>(5,13+2,025)*(3,495+0,21)</t>
  </si>
  <si>
    <t>(13,7+13,635+4,25+5,13+1,58)*0,5*-1</t>
  </si>
  <si>
    <t>(2,99*2,32+(1,44+1,99+1,49+1,99)*0,875)*-1</t>
  </si>
  <si>
    <t>(1,99+1,565+2,815+2,0+1,99+2,06)*0,875*-1</t>
  </si>
  <si>
    <t>((1,69+0,985*5)*0,875+1,24*2,32)*-1</t>
  </si>
  <si>
    <t>2,5*2,79*-1</t>
  </si>
  <si>
    <t>atika</t>
  </si>
  <si>
    <t>6,2*(0,25+0,155)</t>
  </si>
  <si>
    <t>31</t>
  </si>
  <si>
    <t>311238660</t>
  </si>
  <si>
    <t>Zdivo jednovrstvé tepelně izolační z cihel děrovaných broušených s integrovanou izolací z hydrofobizované minerální vlny na zdicí pěnu, součinitel prostupu tepla U přes 0,18 do 0,22, pevnost cihel P8, tl. zdiva 300 mm</t>
  </si>
  <si>
    <t>1338811014</t>
  </si>
  <si>
    <t>https://podminky.urs.cz/item/CS_URS_2022_02/311238660</t>
  </si>
  <si>
    <t>(7,5+13,635+4,255+5,13+1,605)*(0,25+0,155)</t>
  </si>
  <si>
    <t>32</t>
  </si>
  <si>
    <t>311238912</t>
  </si>
  <si>
    <t>Výplň kapes zdiva z děrovaných cihel polystyrénem extrudovaným tl. 30 mm lepeným do drážky</t>
  </si>
  <si>
    <t>-98851198</t>
  </si>
  <si>
    <t>https://podminky.urs.cz/item/CS_URS_2022_02/311238912</t>
  </si>
  <si>
    <t>otvory v obvodovém zdivu</t>
  </si>
  <si>
    <t>2,99+2,32*2+(1,44+1,99+1,49+1,99+0,875*4)*2</t>
  </si>
  <si>
    <t>(1,99+1,565+2,815+2,0+1,99+2,06+0,875*6)*2</t>
  </si>
  <si>
    <t>(1,69+0,985*5+0,875*2)*2+1,24+2,32*2</t>
  </si>
  <si>
    <t>33</t>
  </si>
  <si>
    <t>317168053</t>
  </si>
  <si>
    <t>Překlady keramické vysoké osazené do maltového lože, šířky překladu 70 mm výšky 238 mm, délky 1500 mm</t>
  </si>
  <si>
    <t>-433299504</t>
  </si>
  <si>
    <t>https://podminky.urs.cz/item/CS_URS_2022_02/317168053</t>
  </si>
  <si>
    <t>P9</t>
  </si>
  <si>
    <t>4*1</t>
  </si>
  <si>
    <t>34</t>
  </si>
  <si>
    <t>317168054</t>
  </si>
  <si>
    <t>Překlady keramické vysoké osazené do maltového lože, šířky překladu 70 mm výšky 238 mm, délky 1750 mm</t>
  </si>
  <si>
    <t>-1834700337</t>
  </si>
  <si>
    <t>https://podminky.urs.cz/item/CS_URS_2022_02/317168054</t>
  </si>
  <si>
    <t>P17</t>
  </si>
  <si>
    <t>35</t>
  </si>
  <si>
    <t>317168057</t>
  </si>
  <si>
    <t>Překlady keramické vysoké osazené do maltového lože, šířky překladu 70 mm výšky 238 mm, délky 2500 mm</t>
  </si>
  <si>
    <t>-1967809576</t>
  </si>
  <si>
    <t>https://podminky.urs.cz/item/CS_URS_2022_02/317168057</t>
  </si>
  <si>
    <t>P14</t>
  </si>
  <si>
    <t>4*2</t>
  </si>
  <si>
    <t>36</t>
  </si>
  <si>
    <t>317168058</t>
  </si>
  <si>
    <t>Překlady keramické vysoké osazené do maltového lože, šířky překladu 70 mm výšky 238 mm, délky 2750 mm</t>
  </si>
  <si>
    <t>-1083990600</t>
  </si>
  <si>
    <t>https://podminky.urs.cz/item/CS_URS_2022_02/317168058</t>
  </si>
  <si>
    <t>P6</t>
  </si>
  <si>
    <t>37</t>
  </si>
  <si>
    <t>317168059</t>
  </si>
  <si>
    <t>Překlady keramické vysoké osazené do maltového lože, šířky překladu 70 mm výšky 238 mm, délky 3000 mm</t>
  </si>
  <si>
    <t>1353115228</t>
  </si>
  <si>
    <t>https://podminky.urs.cz/item/CS_URS_2022_02/317168059</t>
  </si>
  <si>
    <t>P7</t>
  </si>
  <si>
    <t>38</t>
  </si>
  <si>
    <t>317168061</t>
  </si>
  <si>
    <t>Překlady keramické vysoké osazené do maltového lože, šířky překladu 70 mm výšky 238 mm, délky 3500 mm</t>
  </si>
  <si>
    <t>1453544524</t>
  </si>
  <si>
    <t>https://podminky.urs.cz/item/CS_URS_2022_02/317168061</t>
  </si>
  <si>
    <t>P16</t>
  </si>
  <si>
    <t>39</t>
  </si>
  <si>
    <t>317234410</t>
  </si>
  <si>
    <t>Vyzdívka mezi nosníky cihlami pálenými na maltu cementovou</t>
  </si>
  <si>
    <t>-835772410</t>
  </si>
  <si>
    <t>https://podminky.urs.cz/item/CS_URS_2022_02/317234410</t>
  </si>
  <si>
    <t>VZT7+8+9+14+UT2</t>
  </si>
  <si>
    <t>0,5*0,48*0,15*2</t>
  </si>
  <si>
    <t>0,65*0,425*0,15</t>
  </si>
  <si>
    <t>0,75*0,425*0,15</t>
  </si>
  <si>
    <t>0,55*0,8*0,15</t>
  </si>
  <si>
    <t>2,0*0,2*0,1</t>
  </si>
  <si>
    <t>P1+5+8</t>
  </si>
  <si>
    <t>4,0*0,44*0,24</t>
  </si>
  <si>
    <t>4,15*0,475*0,26*2</t>
  </si>
  <si>
    <t>2,3*0,48*0,16*3</t>
  </si>
  <si>
    <t>40</t>
  </si>
  <si>
    <t>317321511</t>
  </si>
  <si>
    <t>Překlady z betonu železového (bez výztuže) tř. C 20/25</t>
  </si>
  <si>
    <t>132515503</t>
  </si>
  <si>
    <t>https://podminky.urs.cz/item/CS_URS_2022_02/317321511</t>
  </si>
  <si>
    <t>P10</t>
  </si>
  <si>
    <t>5,6*0,35*0,5</t>
  </si>
  <si>
    <t>P11</t>
  </si>
  <si>
    <t>(1,7+2,8)*0,44*0,16</t>
  </si>
  <si>
    <t>P12</t>
  </si>
  <si>
    <t>2,3*0,44*0,12</t>
  </si>
  <si>
    <t>P13</t>
  </si>
  <si>
    <t>2,3*0,44*0,16*2</t>
  </si>
  <si>
    <t>P15</t>
  </si>
  <si>
    <t>(1,45+1,45)*0,44*0,12</t>
  </si>
  <si>
    <t>P18</t>
  </si>
  <si>
    <t>41</t>
  </si>
  <si>
    <t>317351107</t>
  </si>
  <si>
    <t>Bednění klenbových pásů, říms nebo překladů překladů neproměnného nebo proměnného průřezu nebo při tvaru zalomeném půdorysně nebo nárysně včetně podpěrné konstrukce do výše 4 m zřízení</t>
  </si>
  <si>
    <t>-179110041</t>
  </si>
  <si>
    <t>https://podminky.urs.cz/item/CS_URS_2022_02/317351107</t>
  </si>
  <si>
    <t>5,6*(0,35+0,5*2)</t>
  </si>
  <si>
    <t>P11+12+13+15+18</t>
  </si>
  <si>
    <t>(1,7+2,8)*(0,44+0,16*2)</t>
  </si>
  <si>
    <t>2,3*(0,44+0,12*2)</t>
  </si>
  <si>
    <t>2,3*(0,44+0,16*2)*2</t>
  </si>
  <si>
    <t>(1,45+1,45)*(0,44+0,12*2)</t>
  </si>
  <si>
    <t>42</t>
  </si>
  <si>
    <t>317351108</t>
  </si>
  <si>
    <t>Bednění klenbových pásů, říms nebo překladů překladů neproměnného nebo proměnného průřezu nebo při tvaru zalomeném půdorysně nebo nárysně včetně podpěrné konstrukce do výše 4 m odstranění</t>
  </si>
  <si>
    <t>270857677</t>
  </si>
  <si>
    <t>https://podminky.urs.cz/item/CS_URS_2022_02/317351108</t>
  </si>
  <si>
    <t>43</t>
  </si>
  <si>
    <t>317361821</t>
  </si>
  <si>
    <t>Výztuž překladů, říms, žlabů, žlabových říms, klenbových pásů z betonářské oceli 10 505 (R) nebo BSt 500</t>
  </si>
  <si>
    <t>112949705</t>
  </si>
  <si>
    <t>https://podminky.urs.cz/item/CS_URS_2022_02/317361821</t>
  </si>
  <si>
    <t>120,0*0,001</t>
  </si>
  <si>
    <t>44</t>
  </si>
  <si>
    <t>317941121</t>
  </si>
  <si>
    <t>Osazování ocelových válcovaných nosníků na zdivu I nebo IE nebo U nebo UE nebo L do č. 12 nebo výšky do 120 mm</t>
  </si>
  <si>
    <t>-2084428013</t>
  </si>
  <si>
    <t>https://podminky.urs.cz/item/CS_URS_2022_02/317941121</t>
  </si>
  <si>
    <t>VZT5+6+7+8+9+14+UT1 - 2L150/75/9-750x2+500x3+650+550+1400</t>
  </si>
  <si>
    <t>2*15,4*(0,75*2+0,5*3+0,65+0,55+1,4)*0,001</t>
  </si>
  <si>
    <t xml:space="preserve">UT2 - I100-2000 </t>
  </si>
  <si>
    <t>8,34*2,0*0,001</t>
  </si>
  <si>
    <t>P12 - HEB120+2I120-2300</t>
  </si>
  <si>
    <t>27,4*2,3*0,001</t>
  </si>
  <si>
    <t>2*11,1*2,3*0,001</t>
  </si>
  <si>
    <t>P15 - HEB120-1450+1250+I120-1450+1250+1750+1600</t>
  </si>
  <si>
    <t>27,4*(1,45+1,25)*0,001</t>
  </si>
  <si>
    <t>11,1*(1,45+1,25+1,75+1,6)*0,001</t>
  </si>
  <si>
    <t>P18 - 2U120-2300</t>
  </si>
  <si>
    <t>2*13,43*2,3*0,001</t>
  </si>
  <si>
    <t>P11 - 100x100x4-855 + 2xpás 300x300x10</t>
  </si>
  <si>
    <t>12,14*0,855*0,001</t>
  </si>
  <si>
    <t>24,0*0,3*0,001*2</t>
  </si>
  <si>
    <t>P15 - 100x100x4-855 + 2xpás 300x300x10</t>
  </si>
  <si>
    <t>45</t>
  </si>
  <si>
    <t>R130105.1</t>
  </si>
  <si>
    <t>úhelník ocelový nerovnostranný, v jakosti 11 375, 150 x 75 x 9 mm</t>
  </si>
  <si>
    <t>-841046009</t>
  </si>
  <si>
    <t>P</t>
  </si>
  <si>
    <t>Poznámka k položce:_x000D_
Hmotnost: 15,4 kg/m</t>
  </si>
  <si>
    <t>2*15,4*(0,75*2+0,5*3+0,65+0,55+1,4)*0,001*1,08</t>
  </si>
  <si>
    <t>46</t>
  </si>
  <si>
    <t>13010712</t>
  </si>
  <si>
    <t>ocel profilová jakost S235JR (11 375) průřez I (IPN) 100</t>
  </si>
  <si>
    <t>-58899634</t>
  </si>
  <si>
    <t>8,34*2,0*0,001*1,08</t>
  </si>
  <si>
    <t>47</t>
  </si>
  <si>
    <t>13010972</t>
  </si>
  <si>
    <t>ocel profilová jakost S235JR (11 375) průřez HEB 120</t>
  </si>
  <si>
    <t>124536849</t>
  </si>
  <si>
    <t>27,4*2,3*0,001*1,08</t>
  </si>
  <si>
    <t>27,4*(1,45+1,25)*0,001*1,08</t>
  </si>
  <si>
    <t>48</t>
  </si>
  <si>
    <t>13010714</t>
  </si>
  <si>
    <t>ocel profilová jakost S235JR (11 375) průřez I (IPN) 120</t>
  </si>
  <si>
    <t>-278049016</t>
  </si>
  <si>
    <t>2*11,1*2,3*0,001*1,08</t>
  </si>
  <si>
    <t>11,1*(1,45+1,25+1,75+1,6)*0,001*1,08</t>
  </si>
  <si>
    <t>49</t>
  </si>
  <si>
    <t>13010818</t>
  </si>
  <si>
    <t>ocel profilová jakost S235JR (11 375) průřez U (UPN) 120</t>
  </si>
  <si>
    <t>2109206004</t>
  </si>
  <si>
    <t>2*13,43*2,3*0,001*1,08</t>
  </si>
  <si>
    <t>50</t>
  </si>
  <si>
    <t>14550300</t>
  </si>
  <si>
    <t>profil ocelový svařovaný jakost S235 průřez čtvercový 100x100x4mm</t>
  </si>
  <si>
    <t>-872248142</t>
  </si>
  <si>
    <t xml:space="preserve">P11 - 100x100x4-855 </t>
  </si>
  <si>
    <t>12,14*0,855*0,001*1,08</t>
  </si>
  <si>
    <t xml:space="preserve">P15 - 100x100x4-855 </t>
  </si>
  <si>
    <t>51</t>
  </si>
  <si>
    <t>13530820</t>
  </si>
  <si>
    <t>ocel široká jakost S235JR 300x10mm</t>
  </si>
  <si>
    <t>1343451378</t>
  </si>
  <si>
    <t>P11 - 2xpás 300x300x10</t>
  </si>
  <si>
    <t>24,0*0,3*0,001*2*1,08</t>
  </si>
  <si>
    <t>P15 - 2xpás 300x300x10</t>
  </si>
  <si>
    <t>52</t>
  </si>
  <si>
    <t>317941123</t>
  </si>
  <si>
    <t>Osazování ocelových válcovaných nosníků na zdivu I nebo IE nebo U nebo UE nebo L č. 14 až 22 nebo výšky do 220 mm</t>
  </si>
  <si>
    <t>-802371022</t>
  </si>
  <si>
    <t>https://podminky.urs.cz/item/CS_URS_2022_02/317941123</t>
  </si>
  <si>
    <t>P2 - 2I180-4000</t>
  </si>
  <si>
    <t>2*21,9*4,0*0,001</t>
  </si>
  <si>
    <t>P4 - 2I200-4150x2</t>
  </si>
  <si>
    <t>2*26,3*4,15*0,001*2</t>
  </si>
  <si>
    <t>P11 - U160-1700+1500+2600+2800</t>
  </si>
  <si>
    <t>18,8*(1,7+1,5+2,6+2,8)*0,001</t>
  </si>
  <si>
    <t>P13 - 2U160-2300x2</t>
  </si>
  <si>
    <t>2*18,8*2,3*0,001*2</t>
  </si>
  <si>
    <t xml:space="preserve"> S1- (HEB180-3150 + 2x plotna 300x300x8) x 2ks</t>
  </si>
  <si>
    <t>52,6*3,15*0,001*2</t>
  </si>
  <si>
    <t>19,0*0,3*0,001*2*2</t>
  </si>
  <si>
    <t>53</t>
  </si>
  <si>
    <t>13010720</t>
  </si>
  <si>
    <t>ocel profilová jakost S235JR (11 375) průřez I (IPN) 180</t>
  </si>
  <si>
    <t>460239273</t>
  </si>
  <si>
    <t>2*21,9*4,0*0,001*1,08</t>
  </si>
  <si>
    <t>54</t>
  </si>
  <si>
    <t>13010722</t>
  </si>
  <si>
    <t>ocel profilová jakost S235JR (11 375) průřez I (IPN) 200</t>
  </si>
  <si>
    <t>-1027152024</t>
  </si>
  <si>
    <t>2*26,3*4,15*0,001*2*1,08</t>
  </si>
  <si>
    <t>55</t>
  </si>
  <si>
    <t>13010822</t>
  </si>
  <si>
    <t>ocel profilová jakost S235JR (11 375) průřez U (UPN) 160</t>
  </si>
  <si>
    <t>906705944</t>
  </si>
  <si>
    <t>18,8*(1,7+1,5+2,6+2,8)*0,001*1,08</t>
  </si>
  <si>
    <t>2*18,8*2,3*0,001*2*1,08</t>
  </si>
  <si>
    <t>56</t>
  </si>
  <si>
    <t>13010978</t>
  </si>
  <si>
    <t>ocel profilová jakost S235JR (11 375) průřez HEB 180</t>
  </si>
  <si>
    <t>617237532</t>
  </si>
  <si>
    <t xml:space="preserve">S1- HEB180-3150 </t>
  </si>
  <si>
    <t>52,6*3,15*0,001*1,08*2</t>
  </si>
  <si>
    <t>57</t>
  </si>
  <si>
    <t>13530816</t>
  </si>
  <si>
    <t>ocel široká jakost S235JR 300x8mm</t>
  </si>
  <si>
    <t>1154528996</t>
  </si>
  <si>
    <t>S1- 2x plotna 300x300x8</t>
  </si>
  <si>
    <t>19,0*0,3*0,001*1,08*2*2</t>
  </si>
  <si>
    <t>58</t>
  </si>
  <si>
    <t>317944323</t>
  </si>
  <si>
    <t>Válcované nosníky dodatečně osazované do připravených otvorů bez zazdění hlav č. 14 až 22</t>
  </si>
  <si>
    <t>428419622</t>
  </si>
  <si>
    <t>https://podminky.urs.cz/item/CS_URS_2022_02/317944323</t>
  </si>
  <si>
    <t>P8 - 2I160-2300x3</t>
  </si>
  <si>
    <t>2*17,9*2,3*0,001*1,08*3</t>
  </si>
  <si>
    <t>59</t>
  </si>
  <si>
    <t>317944325</t>
  </si>
  <si>
    <t>Válcované nosníky dodatečně osazované do připravených otvorů bez zazdění hlav č. 24 a vyšší</t>
  </si>
  <si>
    <t>-301505520</t>
  </si>
  <si>
    <t>https://podminky.urs.cz/item/CS_URS_2022_02/317944325</t>
  </si>
  <si>
    <t>P1 - 2I240-4000</t>
  </si>
  <si>
    <t>2*36,2*4,0*0,001*1,08</t>
  </si>
  <si>
    <t>P5 - 2I260-4000</t>
  </si>
  <si>
    <t>2*41,9*4,0*0,0001*1,08*2</t>
  </si>
  <si>
    <t>60</t>
  </si>
  <si>
    <t>317998111</t>
  </si>
  <si>
    <t>Izolace tepelná mezi překlady z pěnového polystyrenu výšky 24 cm, tloušťky přes 30 do 50 mm</t>
  </si>
  <si>
    <t>-2092951358</t>
  </si>
  <si>
    <t>https://podminky.urs.cz/item/CS_URS_2022_02/317998111</t>
  </si>
  <si>
    <t>P9+14+16+17</t>
  </si>
  <si>
    <t>1,5+2,5*2+3,5+1,75</t>
  </si>
  <si>
    <t>61</t>
  </si>
  <si>
    <t>317998115</t>
  </si>
  <si>
    <t>Izolace tepelná mezi překlady z pěnového polystyrenu výšky 24 cm, tloušťky 100 mm</t>
  </si>
  <si>
    <t>836259286</t>
  </si>
  <si>
    <t>https://podminky.urs.cz/item/CS_URS_2022_02/317998115</t>
  </si>
  <si>
    <t>62</t>
  </si>
  <si>
    <t>317998125</t>
  </si>
  <si>
    <t>Izolace tepelná mezi překlady z pěnového polystyrenu jakékoliv výšky, tloušťky 100 mm</t>
  </si>
  <si>
    <t>1527887249</t>
  </si>
  <si>
    <t>https://podminky.urs.cz/item/CS_URS_2022_02/317998125</t>
  </si>
  <si>
    <t>2,3*0,12</t>
  </si>
  <si>
    <t>(1,45+1,45)*0,12</t>
  </si>
  <si>
    <t>63</t>
  </si>
  <si>
    <t>319201321</t>
  </si>
  <si>
    <t>Vyrovnání nerovného povrchu vnitřního i vnějšího zdiva bez odsekání vadných cihel, maltou (s dodáním hmot) tl. do 30 mm</t>
  </si>
  <si>
    <t>-942769751</t>
  </si>
  <si>
    <t>https://podminky.urs.cz/item/CS_URS_2022_02/319201321</t>
  </si>
  <si>
    <t>UT2</t>
  </si>
  <si>
    <t>1,7*1,5+(1,7+1,5*2)*0,2</t>
  </si>
  <si>
    <t>bourané otvory</t>
  </si>
  <si>
    <t>(3,6+2,79*2)*0,44</t>
  </si>
  <si>
    <t>(7,83+2,82*2)*0,475</t>
  </si>
  <si>
    <t>(1,98+0,875*2)*0,48</t>
  </si>
  <si>
    <t>(1,99+1,45*2)*0,5</t>
  </si>
  <si>
    <t>64</t>
  </si>
  <si>
    <t>338171111</t>
  </si>
  <si>
    <t>Montáž sloupků a vzpěr plotových ocelových trubkových nebo profilovaných výšky do 2 m se zalitím cementovou maltou do vynechaných otvorů</t>
  </si>
  <si>
    <t>518339790</t>
  </si>
  <si>
    <t>https://podminky.urs.cz/item/CS_URS_2022_02/338171111</t>
  </si>
  <si>
    <t>Z/3</t>
  </si>
  <si>
    <t>65</t>
  </si>
  <si>
    <t>340236212</t>
  </si>
  <si>
    <t>Zazdívka otvorů v příčkách nebo stěnách cihlami plnými pálenými plochy přes 0,0225 m2 do 0,09 m2, tloušťky přes 100 mm</t>
  </si>
  <si>
    <t>171821208</t>
  </si>
  <si>
    <t>https://podminky.urs.cz/item/CS_URS_2022_02/340236212</t>
  </si>
  <si>
    <t>VZT4+16+18</t>
  </si>
  <si>
    <t>66</t>
  </si>
  <si>
    <t>342272225</t>
  </si>
  <si>
    <t>Příčky z pórobetonových tvárnic hladkých na tenké maltové lože objemová hmotnost do 500 kg/m3, tloušťka příčky 100 mm</t>
  </si>
  <si>
    <t>1845645992</t>
  </si>
  <si>
    <t>https://podminky.urs.cz/item/CS_URS_2022_02/342272225</t>
  </si>
  <si>
    <t>obezdívka sloupu</t>
  </si>
  <si>
    <t>(0,7+0,38)*2*2,82</t>
  </si>
  <si>
    <t>67</t>
  </si>
  <si>
    <t>348101210</t>
  </si>
  <si>
    <t>Osazení vrat nebo vrátek k oplocení na sloupky ocelové, plochy jednotlivě do 2 m2</t>
  </si>
  <si>
    <t>-1177212248</t>
  </si>
  <si>
    <t>https://podminky.urs.cz/item/CS_URS_2022_02/348101210</t>
  </si>
  <si>
    <t>68</t>
  </si>
  <si>
    <t>388995211</t>
  </si>
  <si>
    <t>Chránička kabelů v římse z trub HDPE do DN 80</t>
  </si>
  <si>
    <t>1214600314</t>
  </si>
  <si>
    <t>https://podminky.urs.cz/item/CS_URS_2022_02/388995211</t>
  </si>
  <si>
    <t>základy</t>
  </si>
  <si>
    <t>0,7</t>
  </si>
  <si>
    <t>2,7</t>
  </si>
  <si>
    <t>Vodorovné konstrukce</t>
  </si>
  <si>
    <t>69</t>
  </si>
  <si>
    <t>411168326</t>
  </si>
  <si>
    <t>Stropy keramické z cihelných stropních vložek MIAKO a keramobetonových nosníků včetně zmonolitnění konstrukce z betonu C 20/25 a svařované sítě při osové vzdálenosti nosníků 50 cm, z vložek výšky 23 cm (MIAKO 23/50), tloušťky stropní konstrukce 29 cm, z nosníků délky přes 6 do 7 m</t>
  </si>
  <si>
    <t>1018588156</t>
  </si>
  <si>
    <t>https://podminky.urs.cz/item/CS_URS_2022_02/411168326</t>
  </si>
  <si>
    <t>m.č.1,16b</t>
  </si>
  <si>
    <t>93,45</t>
  </si>
  <si>
    <t>70</t>
  </si>
  <si>
    <t>411168385</t>
  </si>
  <si>
    <t>Stropy keramické z cihelných stropních vložek MIAKO a keramobetonových nosníků včetně zmonolitnění konstrukce z betonu C 20/25 a svařované sítě při osové vzdálenosti nosníků 62,5 cm, z vložek výšky 23 cm (MIAKO 23/62,5), tloušťky stropní konstrukce 29 cm, z nosníků délky přes 5 do 6 m</t>
  </si>
  <si>
    <t>695958016</t>
  </si>
  <si>
    <t>https://podminky.urs.cz/item/CS_URS_2022_02/411168385</t>
  </si>
  <si>
    <t>m.č.1,14b</t>
  </si>
  <si>
    <t>32,76</t>
  </si>
  <si>
    <t>71</t>
  </si>
  <si>
    <t>411321616</t>
  </si>
  <si>
    <t>Stropy z betonu železového (bez výztuže) stropů deskových, plochých střech, desek balkonových, desek hřibových stropů včetně hlavic hřibových sloupů tř. C 30/37</t>
  </si>
  <si>
    <t>-1848132228</t>
  </si>
  <si>
    <t>https://podminky.urs.cz/item/CS_URS_2022_02/411321616</t>
  </si>
  <si>
    <t>dobetonávka stropu</t>
  </si>
  <si>
    <t>4,5*0,29</t>
  </si>
  <si>
    <t>72</t>
  </si>
  <si>
    <t>411351021</t>
  </si>
  <si>
    <t>Bednění stropních konstrukcí - bez podpěrné konstrukce desek tloušťky stropní desky přes 25 do 50 cm zřízení</t>
  </si>
  <si>
    <t>-1052701631</t>
  </si>
  <si>
    <t>https://podminky.urs.cz/item/CS_URS_2022_02/411351021</t>
  </si>
  <si>
    <t>4,5</t>
  </si>
  <si>
    <t>prostupy VZT-1+VZT-2+ZTI/1+ZTI/2</t>
  </si>
  <si>
    <t>3,14*0,15*0,29</t>
  </si>
  <si>
    <t>0,5*4*0,29*2</t>
  </si>
  <si>
    <t>3,14*0,15*0,29*4</t>
  </si>
  <si>
    <t>0,15*4*0,29*2</t>
  </si>
  <si>
    <t>73</t>
  </si>
  <si>
    <t>411351022</t>
  </si>
  <si>
    <t>Bednění stropních konstrukcí - bez podpěrné konstrukce desek tloušťky stropní desky přes 25 do 50 cm odstranění</t>
  </si>
  <si>
    <t>944474412</t>
  </si>
  <si>
    <t>https://podminky.urs.cz/item/CS_URS_2022_02/411351022</t>
  </si>
  <si>
    <t>74</t>
  </si>
  <si>
    <t>411354315</t>
  </si>
  <si>
    <t>Podpěrná konstrukce stropů - desek, kleneb a skořepin výška podepření do 4 m tloušťka stropu přes 25 do 35 cm zřízení</t>
  </si>
  <si>
    <t>445480440</t>
  </si>
  <si>
    <t>https://podminky.urs.cz/item/CS_URS_2022_02/411354315</t>
  </si>
  <si>
    <t>75</t>
  </si>
  <si>
    <t>411354316</t>
  </si>
  <si>
    <t>Podpěrná konstrukce stropů - desek, kleneb a skořepin výška podepření do 4 m tloušťka stropu přes 25 do 35 cm odstranění</t>
  </si>
  <si>
    <t>-665395384</t>
  </si>
  <si>
    <t>https://podminky.urs.cz/item/CS_URS_2022_02/411354316</t>
  </si>
  <si>
    <t>76</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</si>
  <si>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</si>
  <si>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</si>
  <si>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122292643</t>
  </si>
  <si>
    <t>https://podminky.urs.cz/item/CS_URS_2022_02/411362021</t>
  </si>
  <si>
    <t>4,5*2,105*0,001*1,15</t>
  </si>
  <si>
    <t>77</t>
  </si>
  <si>
    <t>417238123</t>
  </si>
  <si>
    <t>-1175525482</t>
  </si>
  <si>
    <t>věnec V1</t>
  </si>
  <si>
    <t>58,8</t>
  </si>
  <si>
    <t>78</t>
  </si>
  <si>
    <t>417321414</t>
  </si>
  <si>
    <t>Ztužující pásy a věnce z betonu železového (bez výztuže) tř. C 20/25</t>
  </si>
  <si>
    <t>301970489</t>
  </si>
  <si>
    <t>https://podminky.urs.cz/item/CS_URS_2022_02/417321414</t>
  </si>
  <si>
    <t>58,8*0,24*0,29</t>
  </si>
  <si>
    <t>ztužující žebro V2</t>
  </si>
  <si>
    <t>12,5*0,5*0,29</t>
  </si>
  <si>
    <t>6,2*0,44*0,095</t>
  </si>
  <si>
    <t>(7,5+13,635+4,255+5,13+1,605)*0,3*0,095</t>
  </si>
  <si>
    <t>79</t>
  </si>
  <si>
    <t>417351115</t>
  </si>
  <si>
    <t>Bednění bočnic ztužujících pásů a věnců včetně vzpěr zřízení</t>
  </si>
  <si>
    <t>-1560716894</t>
  </si>
  <si>
    <t>https://podminky.urs.cz/item/CS_URS_2022_02/417351115</t>
  </si>
  <si>
    <t>58,8*0,29*2</t>
  </si>
  <si>
    <t>12,5*(0,5+0,29*2)</t>
  </si>
  <si>
    <t>6,2*0,095*2</t>
  </si>
  <si>
    <t>(7,5+13,635+4,255+5,13+1,605)*0,095*2</t>
  </si>
  <si>
    <t>80</t>
  </si>
  <si>
    <t>417351116</t>
  </si>
  <si>
    <t>Bednění bočnic ztužujících pásů a věnců včetně vzpěr odstranění</t>
  </si>
  <si>
    <t>91976241</t>
  </si>
  <si>
    <t>https://podminky.urs.cz/item/CS_URS_2022_02/417351116</t>
  </si>
  <si>
    <t>81</t>
  </si>
  <si>
    <t>417361821</t>
  </si>
  <si>
    <t>Výztuž ztužujících pásů a věnců z betonářské oceli 10 505 (R) nebo BSt 500</t>
  </si>
  <si>
    <t>1537362725</t>
  </si>
  <si>
    <t>https://podminky.urs.cz/item/CS_URS_2022_02/417361821</t>
  </si>
  <si>
    <t>věnec V1 - 6,0kg/m</t>
  </si>
  <si>
    <t>58,8*6,0*0,001</t>
  </si>
  <si>
    <t>ztužující žebro V2 - 6,0kg/m</t>
  </si>
  <si>
    <t>12,5*6,0*0,001</t>
  </si>
  <si>
    <t>atika - 2xR10</t>
  </si>
  <si>
    <t>(6,2+7,5+13,635+4,255+5,13+1,605)*0,617*0,001*2</t>
  </si>
  <si>
    <t>82</t>
  </si>
  <si>
    <t>451577777</t>
  </si>
  <si>
    <t>Podklad nebo lože pod dlažbu (přídlažbu) v ploše vodorovné nebo ve sklonu do 1:5, tloušťky od 30 do 100 mm z kameniva těženého</t>
  </si>
  <si>
    <t>1885678471</t>
  </si>
  <si>
    <t>https://podminky.urs.cz/item/CS_URS_2022_02/451577777</t>
  </si>
  <si>
    <t>podlaha G1 - betonová dlažba</t>
  </si>
  <si>
    <t>23,0</t>
  </si>
  <si>
    <t>Komunikace pozemní</t>
  </si>
  <si>
    <t>83</t>
  </si>
  <si>
    <t>564851111</t>
  </si>
  <si>
    <t>Podklad ze štěrkodrti ŠD s rozprostřením a zhutněním plochy přes 100 m2, po zhutnění tl. 150 mm</t>
  </si>
  <si>
    <t>557747084</t>
  </si>
  <si>
    <t>https://podminky.urs.cz/item/CS_URS_2022_02/564851111</t>
  </si>
  <si>
    <t>84</t>
  </si>
  <si>
    <t>596811220</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</si>
  <si>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</si>
  <si>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971029760</t>
  </si>
  <si>
    <t>https://podminky.urs.cz/item/CS_URS_2022_02/596811220</t>
  </si>
  <si>
    <t>85</t>
  </si>
  <si>
    <t>59246009</t>
  </si>
  <si>
    <t>dlažba plošná betonová terasová tryskaná 500x500x50mm</t>
  </si>
  <si>
    <t>-2063052208</t>
  </si>
  <si>
    <t>23,0*1,03</t>
  </si>
  <si>
    <t>Úpravy povrchů, podlahy a osazování výplní</t>
  </si>
  <si>
    <t>86</t>
  </si>
  <si>
    <t>611131101</t>
  </si>
  <si>
    <t>Podkladní a spojovací vrstva vnitřních omítaných ploch cementový postřik nanášený ručně celoplošně stropů</t>
  </si>
  <si>
    <t>-1259798157</t>
  </si>
  <si>
    <t>https://podminky.urs.cz/item/CS_URS_2022_02/611131101</t>
  </si>
  <si>
    <t>P4 m.č.1,16b</t>
  </si>
  <si>
    <t>87</t>
  </si>
  <si>
    <t>611321141</t>
  </si>
  <si>
    <t>Omítka vápenocementová vnitřních ploch nanášená ručně dvouvrstvá, tloušťky jádrové omítky do 10 mm a tloušťky štuku do 3 mm štuková vodorovných konstrukcí stropů rovných</t>
  </si>
  <si>
    <t>-221791689</t>
  </si>
  <si>
    <t>https://podminky.urs.cz/item/CS_URS_2022_02/611321141</t>
  </si>
  <si>
    <t>88</t>
  </si>
  <si>
    <t>612131101</t>
  </si>
  <si>
    <t>Podkladní a spojovací vrstva vnitřních omítaných ploch cementový postřik nanášený ručně celoplošně stěn</t>
  </si>
  <si>
    <t>115335458</t>
  </si>
  <si>
    <t>https://podminky.urs.cz/item/CS_URS_2022_02/612131101</t>
  </si>
  <si>
    <t>25,4*(3,495+0,21)</t>
  </si>
  <si>
    <t>(1,24*2,32+3,6*2,79+1,98*0,875+2,5*2,79+4,595*0,875)*-1</t>
  </si>
  <si>
    <t>(1,24+2,32)*0,44+(2,5+2,79*2)*0,44+(4,595+0,875*2)*0,44</t>
  </si>
  <si>
    <t>(3,6+2,79*2)*0,3</t>
  </si>
  <si>
    <t>(1,99+0,875*2)*0,44</t>
  </si>
  <si>
    <t>41,55*(3,495+0,21)</t>
  </si>
  <si>
    <t>(2,5*2,79+3,725*2,82*2+2,99*2,32+(2,06+1,99)*0,875)*-1</t>
  </si>
  <si>
    <t>(2,99+2,32*2)*0,44+(2,06+1,99+0,875*2*2)*0,44</t>
  </si>
  <si>
    <t>(1,49+1,44+2,0+2,815+1,565+1,99+1,69)*0,875*-1</t>
  </si>
  <si>
    <t>(1,49+1,44+2,0+2,815+1,565+1,99+1,69+0,875*2*7)*0,44</t>
  </si>
  <si>
    <t>(2,06+2,82*2)*0,3+(3,725+2,82*2)*0,3*2</t>
  </si>
  <si>
    <t>89</t>
  </si>
  <si>
    <t>612142001</t>
  </si>
  <si>
    <t>Potažení vnitřních ploch pletivem v ploše nebo pruzích, na plném podkladu sklovláknitým vtlačením do tmelu stěn</t>
  </si>
  <si>
    <t>-975871893</t>
  </si>
  <si>
    <t>https://podminky.urs.cz/item/CS_URS_2022_02/612142001</t>
  </si>
  <si>
    <t>zakládací zdivo tl.300mm po obvodu</t>
  </si>
  <si>
    <t>(7,06+12,755+4,26+0,44+4,595+0,27+2,025)*0,5</t>
  </si>
  <si>
    <t>(0,7+0,38)*2*2,82*2</t>
  </si>
  <si>
    <t>90</t>
  </si>
  <si>
    <t>612321141</t>
  </si>
  <si>
    <t>Omítka vápenocementová vnitřních ploch nanášená ručně dvouvrstvá, tloušťky jádrové omítky do 10 mm a tloušťky štuku do 3 mm štuková svislých konstrukcí stěn</t>
  </si>
  <si>
    <t>-1600292569</t>
  </si>
  <si>
    <t>https://podminky.urs.cz/item/CS_URS_2022_02/612321141</t>
  </si>
  <si>
    <t>91</t>
  </si>
  <si>
    <t>612325203</t>
  </si>
  <si>
    <t>Vápenocementová omítka jednotlivých malých ploch hrubá na stěnách, plochy jednotlivě přes 0,25 do 1 m2</t>
  </si>
  <si>
    <t>-538415306</t>
  </si>
  <si>
    <t>https://podminky.urs.cz/item/CS_URS_2022_02/612325203</t>
  </si>
  <si>
    <t>m.č.1,08+1,09+1,10</t>
  </si>
  <si>
    <t>1+1+1</t>
  </si>
  <si>
    <t>92</t>
  </si>
  <si>
    <t>612325223</t>
  </si>
  <si>
    <t>Vápenocementová omítka jednotlivých malých ploch štuková na stěnách, plochy jednotlivě přes 0,25 do 1 m2</t>
  </si>
  <si>
    <t>1928777473</t>
  </si>
  <si>
    <t>https://podminky.urs.cz/item/CS_URS_2022_02/612325223</t>
  </si>
  <si>
    <t>93</t>
  </si>
  <si>
    <t>612325205</t>
  </si>
  <si>
    <t>Vápenocementová omítka jednotlivých malých ploch hrubá na stěnách, plochy jednotlivě přes 1,0 do 4 m2</t>
  </si>
  <si>
    <t>-170549650</t>
  </si>
  <si>
    <t>https://podminky.urs.cz/item/CS_URS_2022_02/612325205</t>
  </si>
  <si>
    <t>m.č.1,05+1,15</t>
  </si>
  <si>
    <t>1+1</t>
  </si>
  <si>
    <t>94</t>
  </si>
  <si>
    <t>612325225</t>
  </si>
  <si>
    <t>Vápenocementová omítka jednotlivých malých ploch štuková na stěnách, plochy jednotlivě přes 1,0 do 4 m2</t>
  </si>
  <si>
    <t>-404440163</t>
  </si>
  <si>
    <t>https://podminky.urs.cz/item/CS_URS_2022_02/612325225</t>
  </si>
  <si>
    <t>95</t>
  </si>
  <si>
    <t>612325302</t>
  </si>
  <si>
    <t>Vápenocementová omítka ostění nebo nadpraží štuková</t>
  </si>
  <si>
    <t>-777754050</t>
  </si>
  <si>
    <t>https://podminky.urs.cz/item/CS_URS_2022_02/612325302</t>
  </si>
  <si>
    <t>96</t>
  </si>
  <si>
    <t>619995001</t>
  </si>
  <si>
    <t>Začištění omítek (s dodáním hmot) kolem oken, dveří, podlah, obkladů apod.</t>
  </si>
  <si>
    <t>332066116</t>
  </si>
  <si>
    <t>https://podminky.urs.cz/item/CS_URS_2022_02/619995001</t>
  </si>
  <si>
    <t>(1,7+1,5)*2</t>
  </si>
  <si>
    <t>(3,6+2,79)*2</t>
  </si>
  <si>
    <t>(7,83+2,82)*2</t>
  </si>
  <si>
    <t>(1,98+0,875)*2*2</t>
  </si>
  <si>
    <t>(1,99+1,45)*2</t>
  </si>
  <si>
    <t>Td/5</t>
  </si>
  <si>
    <t>(0,8+1,97*2)*2</t>
  </si>
  <si>
    <t>97</t>
  </si>
  <si>
    <t>622131121</t>
  </si>
  <si>
    <t>Podkladní a spojovací vrstva vnějších omítaných ploch penetrace nanášená ručně stěn</t>
  </si>
  <si>
    <t>-1892154248</t>
  </si>
  <si>
    <t>https://podminky.urs.cz/item/CS_URS_2022_02/622131121</t>
  </si>
  <si>
    <t>Fs.a+b+c</t>
  </si>
  <si>
    <t>115,9+26,2+4,9</t>
  </si>
  <si>
    <t>98</t>
  </si>
  <si>
    <t>622135001</t>
  </si>
  <si>
    <t>Vyrovnání nerovností podkladu vnějších omítaných ploch maltou, tloušťky do 10 mm vápenocementovou stěn</t>
  </si>
  <si>
    <t>1630645425</t>
  </si>
  <si>
    <t>https://podminky.urs.cz/item/CS_URS_2022_02/622135001</t>
  </si>
  <si>
    <t>zazdívka</t>
  </si>
  <si>
    <t>0,5*0,7</t>
  </si>
  <si>
    <t>99</t>
  </si>
  <si>
    <t>622135091</t>
  </si>
  <si>
    <t>Vyrovnání nerovností podkladu vnějších omítaných ploch tmelem, tloušťky do 2 mm Příplatek k ceně za každých dalších 5 mm tloušťky podkladní vrstvy přes 10 mm maltou vápenocementovou stěn</t>
  </si>
  <si>
    <t>-1822075772</t>
  </si>
  <si>
    <t>https://podminky.urs.cz/item/CS_URS_2022_02/622135091</t>
  </si>
  <si>
    <t>100</t>
  </si>
  <si>
    <t>622143002</t>
  </si>
  <si>
    <t>Montáž omítkových profilů plastových, pozinkovaných nebo dřevěných upevněných vtlačením do podkladní vrstvy nebo přibitím dilatačních s tkaninou</t>
  </si>
  <si>
    <t>1456522013</t>
  </si>
  <si>
    <t>https://podminky.urs.cz/item/CS_URS_2022_02/622143002</t>
  </si>
  <si>
    <t>napojení přístavby</t>
  </si>
  <si>
    <t>4,36+0,04</t>
  </si>
  <si>
    <t>101</t>
  </si>
  <si>
    <t>55343014</t>
  </si>
  <si>
    <t>profil dilatační Pz+PVC pro vnitřní a vnější omítky tl 12mm</t>
  </si>
  <si>
    <t>2079788409</t>
  </si>
  <si>
    <t>4,4*1,05</t>
  </si>
  <si>
    <t>102</t>
  </si>
  <si>
    <t>622143004</t>
  </si>
  <si>
    <t>Montáž omítkových profilů plastových, pozinkovaných nebo dřevěných upevněných vtlačením do podkladní vrstvy nebo přibitím začišťovacích samolepících pro vytvoření dilatujícího spoje s okenním rámem</t>
  </si>
  <si>
    <t>1187165322</t>
  </si>
  <si>
    <t>https://podminky.urs.cz/item/CS_URS_2022_02/622143004</t>
  </si>
  <si>
    <t>TO/1-7</t>
  </si>
  <si>
    <t>4,925+0,875*2</t>
  </si>
  <si>
    <t>2,74+1,62+0,875*2</t>
  </si>
  <si>
    <t>(2,0+0,875*2)*2</t>
  </si>
  <si>
    <t>(2,0+0,875*2)*4</t>
  </si>
  <si>
    <t>1,365+1,49+0,875*2</t>
  </si>
  <si>
    <t>1,5+0,875*2</t>
  </si>
  <si>
    <t>2,0+0,875*2</t>
  </si>
  <si>
    <t>Td/1</t>
  </si>
  <si>
    <t>1,24+2,34*2</t>
  </si>
  <si>
    <t>Td/8</t>
  </si>
  <si>
    <t>3,0+2,32*2</t>
  </si>
  <si>
    <t>103</t>
  </si>
  <si>
    <t>59051476</t>
  </si>
  <si>
    <t>profil začišťovací PVC 9mm s výztužnou tkaninou pro ostění ETICS</t>
  </si>
  <si>
    <t>-1941964773</t>
  </si>
  <si>
    <t>60,45*1,05</t>
  </si>
  <si>
    <t>104</t>
  </si>
  <si>
    <t>622525104</t>
  </si>
  <si>
    <t>Omítka tenkovrstvá jednotlivých malých ploch silikátová, akrylátová, silikonová nebo silikonsilikátová stěn, plochy jednotlivě přes 0,5 do 1,0 m2</t>
  </si>
  <si>
    <t>-1379795449</t>
  </si>
  <si>
    <t>https://podminky.urs.cz/item/CS_URS_2022_02/622525104</t>
  </si>
  <si>
    <t>zazdívka 500x700 mm</t>
  </si>
  <si>
    <t>105</t>
  </si>
  <si>
    <t>622142001</t>
  </si>
  <si>
    <t>Potažení vnějších ploch pletivem v ploše nebo pruzích, na plném podkladu sklovláknitým vtlačením do tmelu stěn</t>
  </si>
  <si>
    <t>1530021743</t>
  </si>
  <si>
    <t>https://podminky.urs.cz/item/CS_URS_2022_02/622142001</t>
  </si>
  <si>
    <t>základy + sokl</t>
  </si>
  <si>
    <t>45,84*2</t>
  </si>
  <si>
    <t>115,9+26,2+4,9*2</t>
  </si>
  <si>
    <t>106</t>
  </si>
  <si>
    <t>622211021</t>
  </si>
  <si>
    <t>Montáž kontaktního zateplení lepením a mechanickým kotvením z polystyrenových desek na vnější stěny, na podklad betonový nebo z lehčeného betonu, z tvárnic keramických nebo vápenopískových, tloušťky desek přes 80 do 120 mm</t>
  </si>
  <si>
    <t>1931909646</t>
  </si>
  <si>
    <t>https://podminky.urs.cz/item/CS_URS_2022_02/622211021</t>
  </si>
  <si>
    <t>45,84</t>
  </si>
  <si>
    <t>Fs.c</t>
  </si>
  <si>
    <t>4,9</t>
  </si>
  <si>
    <t>107</t>
  </si>
  <si>
    <t>28376464</t>
  </si>
  <si>
    <t>deska XPS hrana polodrážková a hladký povrch 700kPa tl 100mm</t>
  </si>
  <si>
    <t>1347966306</t>
  </si>
  <si>
    <t>45,84*1,02</t>
  </si>
  <si>
    <t>4,9*1,02</t>
  </si>
  <si>
    <t>108</t>
  </si>
  <si>
    <t>622531012</t>
  </si>
  <si>
    <t>Omítka tenkovrstvá silikonová vnějších ploch probarvená bez penetrace zatíraná (škrábaná), zrnitost 1,5 mm stěn</t>
  </si>
  <si>
    <t>1426744801</t>
  </si>
  <si>
    <t>https://podminky.urs.cz/item/CS_URS_2022_02/622531012</t>
  </si>
  <si>
    <t>Fs.a</t>
  </si>
  <si>
    <t>115,9</t>
  </si>
  <si>
    <t>109</t>
  </si>
  <si>
    <t>622645001</t>
  </si>
  <si>
    <t>Kamenické opracování povrchu pohledového betonu pemrlováním, rovných nebo zaoblených stěn</t>
  </si>
  <si>
    <t>705005335</t>
  </si>
  <si>
    <t>https://podminky.urs.cz/item/CS_URS_2022_02/622645001</t>
  </si>
  <si>
    <t>3,0*(0,11+0,25)*0,5+1,475*(0,11+0,25)</t>
  </si>
  <si>
    <t>110</t>
  </si>
  <si>
    <t>629991011</t>
  </si>
  <si>
    <t>Zakrytí vnějších ploch před znečištěním včetně pozdějšího odkrytí výplní otvorů a svislých ploch fólií přilepenou lepící páskou</t>
  </si>
  <si>
    <t>1717226029</t>
  </si>
  <si>
    <t>https://podminky.urs.cz/item/CS_URS_2022_02/629991011</t>
  </si>
  <si>
    <t>2,99*2,32+(1,44+1,99+1,49+1,99)*0,875</t>
  </si>
  <si>
    <t>(1,99+1,565+2,815+2,0+1,99+2,06)*0,875</t>
  </si>
  <si>
    <t>(1,69+0,985*5)*0,875+1,24*2,32</t>
  </si>
  <si>
    <t>111</t>
  </si>
  <si>
    <t>629999011</t>
  </si>
  <si>
    <t>Příplatky k cenám úprav vnějších povrchů za zvýšenou pracnost při provádění styku dvou barev nebo struktur na fasádě</t>
  </si>
  <si>
    <t>-300470975</t>
  </si>
  <si>
    <t>https://podminky.urs.cz/item/CS_URS_2022_02/629999011</t>
  </si>
  <si>
    <t>členění fasády horizontální drážkou</t>
  </si>
  <si>
    <t>128,4</t>
  </si>
  <si>
    <t>112</t>
  </si>
  <si>
    <t>631311135</t>
  </si>
  <si>
    <t>Mazanina z betonu prostého bez zvýšených nároků na prostředí tl. přes 120 do 240 mm tř. C 20/25</t>
  </si>
  <si>
    <t>1140853011</t>
  </si>
  <si>
    <t>https://podminky.urs.cz/item/CS_URS_2022_02/631311135</t>
  </si>
  <si>
    <t>podlaha A1 m.č.1,14b</t>
  </si>
  <si>
    <t>8,1*0,15</t>
  </si>
  <si>
    <t>podlaha B1 m.č.1,14b+1,16b</t>
  </si>
  <si>
    <t>(24,7+93,45)*0,15</t>
  </si>
  <si>
    <t>113</t>
  </si>
  <si>
    <t>631312141</t>
  </si>
  <si>
    <t>Doplnění dosavadních mazanin prostým betonem s dodáním hmot, bez potěru, plochy jednotlivě rýh v dosavadních mazaninách</t>
  </si>
  <si>
    <t>1069470409</t>
  </si>
  <si>
    <t>https://podminky.urs.cz/item/CS_URS_2022_02/631312141</t>
  </si>
  <si>
    <t>1,5*0,55*0,15</t>
  </si>
  <si>
    <t>114</t>
  </si>
  <si>
    <t>631319175</t>
  </si>
  <si>
    <t>Příplatek k cenám mazanin za stržení povrchu spodní vrstvy mazaniny latí před vložením výztuže nebo pletiva pro tl. obou vrstev mazaniny přes 120 do 240 mm</t>
  </si>
  <si>
    <t>1422614321</t>
  </si>
  <si>
    <t>https://podminky.urs.cz/item/CS_URS_2022_02/631319175</t>
  </si>
  <si>
    <t>115</t>
  </si>
  <si>
    <t>631351111</t>
  </si>
  <si>
    <t>Bednění v podlahách otvorů a prostupů zřízení</t>
  </si>
  <si>
    <t>-354867171</t>
  </si>
  <si>
    <t>https://podminky.urs.cz/item/CS_URS_2022_02/631351111</t>
  </si>
  <si>
    <t>0,3*4*0,5*4</t>
  </si>
  <si>
    <t>116</t>
  </si>
  <si>
    <t>631351112</t>
  </si>
  <si>
    <t>Bednění v podlahách otvorů a prostupů odstranění</t>
  </si>
  <si>
    <t>379914198</t>
  </si>
  <si>
    <t>https://podminky.urs.cz/item/CS_URS_2022_02/631351112</t>
  </si>
  <si>
    <t>117</t>
  </si>
  <si>
    <t>631362021</t>
  </si>
  <si>
    <t>Výztuž mazanin ze svařovaných sítí z drátů typu KARI</t>
  </si>
  <si>
    <t>741206275</t>
  </si>
  <si>
    <t>https://podminky.urs.cz/item/CS_URS_2022_02/631362021</t>
  </si>
  <si>
    <t>8,1*4,952*0,001*1,15</t>
  </si>
  <si>
    <t>(24,7+93,45)*4,952*0,001*1,15</t>
  </si>
  <si>
    <t>118</t>
  </si>
  <si>
    <t>632441114</t>
  </si>
  <si>
    <t>Potěr anhydritový samonivelační ze suchých směsí tlouštky přes 40 do 50 mm</t>
  </si>
  <si>
    <t>-1667721111</t>
  </si>
  <si>
    <t>https://podminky.urs.cz/item/CS_URS_2022_02/632441114</t>
  </si>
  <si>
    <t>8,1</t>
  </si>
  <si>
    <t>24,7+93,45</t>
  </si>
  <si>
    <t>119</t>
  </si>
  <si>
    <t>632441119</t>
  </si>
  <si>
    <t>Potěr anhydritový samonivelační ze suchých směsí Příplatek k ceně -1114 za každých dalších i započatých 10 mm tloušťky přes 50 mm</t>
  </si>
  <si>
    <t>1501094955</t>
  </si>
  <si>
    <t>https://podminky.urs.cz/item/CS_URS_2022_02/632441119</t>
  </si>
  <si>
    <t>120</t>
  </si>
  <si>
    <t>632451021</t>
  </si>
  <si>
    <t>Potěr cementový vyrovnávací z malty (MC-15) v pásu o průměrné (střední) tl. od 10 do 20 mm</t>
  </si>
  <si>
    <t>1899982590</t>
  </si>
  <si>
    <t>https://podminky.urs.cz/item/CS_URS_2022_02/632451021</t>
  </si>
  <si>
    <t>zakládací cihly po obvodu</t>
  </si>
  <si>
    <t>(13,7+13,635+4,25+5,13+1,58)*0,3</t>
  </si>
  <si>
    <t>121</t>
  </si>
  <si>
    <t>632451441</t>
  </si>
  <si>
    <t>Doplnění cementového potěru na mazaninách a betonových podkladech (s dodáním hmot), hlazeného dřevěným nebo ocelovým hladítkem, plochy jednotlivě do 1 m2 a tl. přes 30 do 40 mm</t>
  </si>
  <si>
    <t>-2041740503</t>
  </si>
  <si>
    <t>https://podminky.urs.cz/item/CS_URS_2022_02/632451441</t>
  </si>
  <si>
    <t>1,7*0,2</t>
  </si>
  <si>
    <t>1,98*0,48</t>
  </si>
  <si>
    <t>1,99*0,5</t>
  </si>
  <si>
    <t>122</t>
  </si>
  <si>
    <t>632452441</t>
  </si>
  <si>
    <t>Doplnění cementového potěru na mazaninách a betonových podkladech (s dodáním hmot), hlazeného dřevěným nebo ocelovým hladítkem, plochy jednotlivě přes 1 m2 do 4 m2 a tl. přes 30 do 40 mm</t>
  </si>
  <si>
    <t>-1647740097</t>
  </si>
  <si>
    <t>https://podminky.urs.cz/item/CS_URS_2022_02/632452441</t>
  </si>
  <si>
    <t>3,6*0,44</t>
  </si>
  <si>
    <t>7,83*0,475</t>
  </si>
  <si>
    <t>123</t>
  </si>
  <si>
    <t>633811111</t>
  </si>
  <si>
    <t>Broušení betonových podlah nerovností do 2 mm (stržení šlemu)</t>
  </si>
  <si>
    <t>871885164</t>
  </si>
  <si>
    <t>https://podminky.urs.cz/item/CS_URS_2022_02/633811111</t>
  </si>
  <si>
    <t>124</t>
  </si>
  <si>
    <t>634111116</t>
  </si>
  <si>
    <t>Obvodová dilatace mezi stěnou a mazaninou nebo potěrem pružnou těsnicí páskou na bázi syntetického kaučuku výšky 150 mm</t>
  </si>
  <si>
    <t>-1330256230</t>
  </si>
  <si>
    <t>https://podminky.urs.cz/item/CS_URS_2022_02/634111116</t>
  </si>
  <si>
    <t>12,25</t>
  </si>
  <si>
    <t>10,5+33,5</t>
  </si>
  <si>
    <t>125</t>
  </si>
  <si>
    <t>634113115</t>
  </si>
  <si>
    <t>Výplň dilatačních spár mazanin plastovým profilem výšky 80 mm</t>
  </si>
  <si>
    <t>259718961</t>
  </si>
  <si>
    <t>https://podminky.urs.cz/item/CS_URS_2022_02/634113115</t>
  </si>
  <si>
    <t>1,905</t>
  </si>
  <si>
    <t>126</t>
  </si>
  <si>
    <t>635111242</t>
  </si>
  <si>
    <t>Násyp ze štěrkopísku, písku nebo kameniva pod podlahy se zhutněním z kameniva hrubého 16-32</t>
  </si>
  <si>
    <t>-575215502</t>
  </si>
  <si>
    <t>https://podminky.urs.cz/item/CS_URS_2022_02/635111242</t>
  </si>
  <si>
    <t>8,1*0,1</t>
  </si>
  <si>
    <t>(24,7+93,45)*0,1</t>
  </si>
  <si>
    <t>1,8</t>
  </si>
  <si>
    <t>127</t>
  </si>
  <si>
    <t>637121112</t>
  </si>
  <si>
    <t>Okapový chodník z kameniva s udusáním a urovnáním povrchu z kačírku tl. 150 mm</t>
  </si>
  <si>
    <t>-2054715611</t>
  </si>
  <si>
    <t>https://podminky.urs.cz/item/CS_URS_2022_02/637121112</t>
  </si>
  <si>
    <t>podlaha E1 - okapový chodník</t>
  </si>
  <si>
    <t>77,0</t>
  </si>
  <si>
    <t>128</t>
  </si>
  <si>
    <t>637311122</t>
  </si>
  <si>
    <t>Okapový chodník z obrubníků betonových chodníkových, se zalitím spár cementovou maltou do lože z betonu prostého, z obrubníků stojatých</t>
  </si>
  <si>
    <t>-1516806920</t>
  </si>
  <si>
    <t>https://podminky.urs.cz/item/CS_URS_2022_02/637311122</t>
  </si>
  <si>
    <t>33,0</t>
  </si>
  <si>
    <t>129</t>
  </si>
  <si>
    <t>642944121</t>
  </si>
  <si>
    <t>Osazení ocelových dveřních zárubní lisovaných nebo z úhelníků dodatečně s vybetonováním prahu, plochy do 2,5 m2</t>
  </si>
  <si>
    <t>-1487148768</t>
  </si>
  <si>
    <t>https://podminky.urs.cz/item/CS_URS_2022_02/642944121</t>
  </si>
  <si>
    <t>130</t>
  </si>
  <si>
    <t>55331365</t>
  </si>
  <si>
    <t>zárubeň ocelová pro běžné zdění a pórobeton 115 levá/pravá 900</t>
  </si>
  <si>
    <t>CS ÚRS 2021 02</t>
  </si>
  <si>
    <t>311406702</t>
  </si>
  <si>
    <t>Ostatní konstrukce a práce, bourání</t>
  </si>
  <si>
    <t>131</t>
  </si>
  <si>
    <t>916231213</t>
  </si>
  <si>
    <t>Osazení chodníkového obrubníku betonového se zřízením lože, s vyplněním a zatřením spár cementovou maltou stojatého s boční opěrou z betonu prostého, do lože z betonu prostého</t>
  </si>
  <si>
    <t>442003974</t>
  </si>
  <si>
    <t>https://podminky.urs.cz/item/CS_URS_2022_02/916231213</t>
  </si>
  <si>
    <t>12,0</t>
  </si>
  <si>
    <t>132</t>
  </si>
  <si>
    <t>59217016</t>
  </si>
  <si>
    <t>obrubník betonový chodníkový 1000x80x250mm</t>
  </si>
  <si>
    <t>-1139681372</t>
  </si>
  <si>
    <t>12,0*1,01</t>
  </si>
  <si>
    <t>133</t>
  </si>
  <si>
    <t>916991121</t>
  </si>
  <si>
    <t>Lože pod obrubníky, krajníky nebo obruby z dlažebních kostek z betonu prostého</t>
  </si>
  <si>
    <t>-452502511</t>
  </si>
  <si>
    <t>https://podminky.urs.cz/item/CS_URS_2022_02/916991121</t>
  </si>
  <si>
    <t>12,0*0,3*0,2</t>
  </si>
  <si>
    <t>134</t>
  </si>
  <si>
    <t>919726122</t>
  </si>
  <si>
    <t>Geotextilie netkaná pro ochranu, separaci nebo filtraci měrná hmotnost přes 200 do 300 g/m2</t>
  </si>
  <si>
    <t>2066600084</t>
  </si>
  <si>
    <t>https://podminky.urs.cz/item/CS_URS_2022_02/919726122</t>
  </si>
  <si>
    <t>135</t>
  </si>
  <si>
    <t>941111131</t>
  </si>
  <si>
    <t>Montáž lešení řadového trubkového lehkého pracovního s podlahami s provozním zatížením tř. 3 do 200 kg/m2 šířky tř. W12 od 1,2 do 1,5 m, výšky do 10 m</t>
  </si>
  <si>
    <t>-622077869</t>
  </si>
  <si>
    <t>https://podminky.urs.cz/item/CS_URS_2022_02/941111131</t>
  </si>
  <si>
    <t>pohled Z</t>
  </si>
  <si>
    <t>(13,7+1,5*2)*(4,36+0,11)</t>
  </si>
  <si>
    <t>pohled J</t>
  </si>
  <si>
    <t>(13,635+1,5*2)*(4,36+0,11)</t>
  </si>
  <si>
    <t>(5,13+1,58)*(4,36+0,11)</t>
  </si>
  <si>
    <t>pohled V</t>
  </si>
  <si>
    <t>(4,25+1,5)*(4,36+0,11)</t>
  </si>
  <si>
    <t>136</t>
  </si>
  <si>
    <t>941111231</t>
  </si>
  <si>
    <t>Montáž lešení řadového trubkového lehkého pracovního s podlahami s provozním zatížením tř. 3 do 200 kg/m2 Příplatek za první a každý další den použití lešení k ceně -1131</t>
  </si>
  <si>
    <t>1845324402</t>
  </si>
  <si>
    <t>https://podminky.urs.cz/item/CS_URS_2022_02/941111231</t>
  </si>
  <si>
    <t>204,704*30*2</t>
  </si>
  <si>
    <t>137</t>
  </si>
  <si>
    <t>941111831</t>
  </si>
  <si>
    <t>Demontáž lešení řadového trubkového lehkého pracovního s podlahami s provozním zatížením tř. 3 do 200 kg/m2 šířky tř. W12 od 1,2 do 1,5 m, výšky do 10 m</t>
  </si>
  <si>
    <t>926307446</t>
  </si>
  <si>
    <t>https://podminky.urs.cz/item/CS_URS_2022_02/941111831</t>
  </si>
  <si>
    <t>138</t>
  </si>
  <si>
    <t>952901111</t>
  </si>
  <si>
    <t>Vyčištění budov nebo objektů před předáním do užívání budov bytové nebo občanské výstavby, světlé výšky podlaží do 4 m</t>
  </si>
  <si>
    <t>-1912179204</t>
  </si>
  <si>
    <t>https://podminky.urs.cz/item/CS_URS_2022_02/952901111</t>
  </si>
  <si>
    <t>m.č.1,01+1,05+1,14a+1,15+1,16a</t>
  </si>
  <si>
    <t>21,29+40,6+28,56+8,04+53,67</t>
  </si>
  <si>
    <t>7,5*13,635</t>
  </si>
  <si>
    <t>6,445*4,265+4,515*2,105</t>
  </si>
  <si>
    <t>4,825*1,9</t>
  </si>
  <si>
    <t>139</t>
  </si>
  <si>
    <t>952905111</t>
  </si>
  <si>
    <t>Čištění objektů po zatopení nebo záplavách čerpání vody</t>
  </si>
  <si>
    <t>hod</t>
  </si>
  <si>
    <t>68447886</t>
  </si>
  <si>
    <t>https://podminky.urs.cz/item/CS_URS_2022_02/952905111</t>
  </si>
  <si>
    <t>140</t>
  </si>
  <si>
    <t>953312111</t>
  </si>
  <si>
    <t>Vložky svislé do dilatačních spár z polystyrenových desek fasádních včetně dodání a osazení, v jakémkoliv zdivu do 10 mm</t>
  </si>
  <si>
    <t>-696475637</t>
  </si>
  <si>
    <t>https://podminky.urs.cz/item/CS_URS_2022_02/953312111</t>
  </si>
  <si>
    <t>(6,2+1,24+0,5*2)*(1,3-0,04)</t>
  </si>
  <si>
    <t>(3,945+0,5*2)*(1,3-0,04)</t>
  </si>
  <si>
    <t>(6,27+0,5*2)*(1,3-0,04)</t>
  </si>
  <si>
    <t>141</t>
  </si>
  <si>
    <t>953312122</t>
  </si>
  <si>
    <t>Vložky svislé do dilatačních spár z polystyrenových desek extrudovaných včetně dodání a osazení, v jakémkoliv zdivu přes 10 do 20 mm</t>
  </si>
  <si>
    <t>1885246909</t>
  </si>
  <si>
    <t>https://podminky.urs.cz/item/CS_URS_2022_02/953312122</t>
  </si>
  <si>
    <t>6,21*(4,36+0,04)-1,99*1,45</t>
  </si>
  <si>
    <t>stropní konstrukce</t>
  </si>
  <si>
    <t>(13,195+3,205+6,3)*0,29</t>
  </si>
  <si>
    <t>142</t>
  </si>
  <si>
    <t>953961113</t>
  </si>
  <si>
    <t>Kotvy chemické s vyvrtáním otvoru do betonu, železobetonu nebo tvrdého kamene tmel, velikost M 12, hloubka 110 mm</t>
  </si>
  <si>
    <t>1917661021</t>
  </si>
  <si>
    <t>https://podminky.urs.cz/item/CS_URS_2022_02/953961113</t>
  </si>
  <si>
    <t>Z/2</t>
  </si>
  <si>
    <t>16*2</t>
  </si>
  <si>
    <t>143</t>
  </si>
  <si>
    <t>953965124</t>
  </si>
  <si>
    <t>Kotvy chemické s vyvrtáním otvoru kotevní šrouby pro chemické kotvy, velikost M 12, délka 300 mm</t>
  </si>
  <si>
    <t>270729112</t>
  </si>
  <si>
    <t>https://podminky.urs.cz/item/CS_URS_2022_02/953965124</t>
  </si>
  <si>
    <t>144</t>
  </si>
  <si>
    <t>961044111</t>
  </si>
  <si>
    <t>Bourání základů z betonu prostého</t>
  </si>
  <si>
    <t>-1639098221</t>
  </si>
  <si>
    <t>https://podminky.urs.cz/item/CS_URS_2022_02/961044111</t>
  </si>
  <si>
    <t>1,5*0,5*(0,69+0,17)</t>
  </si>
  <si>
    <t>0,5*0,5*(1,3+0,17)*2</t>
  </si>
  <si>
    <t>145</t>
  </si>
  <si>
    <t>962032231</t>
  </si>
  <si>
    <t>Bourání zdiva nadzákladového z cihel nebo tvárnic z cihel pálených nebo vápenopískových, na maltu vápennou nebo vápenocementovou, objemu přes 1 m3</t>
  </si>
  <si>
    <t>-190753421</t>
  </si>
  <si>
    <t>https://podminky.urs.cz/item/CS_URS_2022_02/962032231</t>
  </si>
  <si>
    <t>otvory</t>
  </si>
  <si>
    <t>(3,6*2,79-(2,08*2-1,4)*2,05)*0,44</t>
  </si>
  <si>
    <t>(7,83*2,82-2,04*2,04*3)*0,475</t>
  </si>
  <si>
    <t>146</t>
  </si>
  <si>
    <t>962052211</t>
  </si>
  <si>
    <t>Bourání zdiva železobetonového nadzákladového, objemu přes 1 m3</t>
  </si>
  <si>
    <t>1660147713</t>
  </si>
  <si>
    <t>https://podminky.urs.cz/item/CS_URS_2022_02/962052211</t>
  </si>
  <si>
    <t>stávající nepoužívaný septik</t>
  </si>
  <si>
    <t>((4,2+4,99)*2+4,3)*0,3*(0,29-0,11)</t>
  </si>
  <si>
    <t>0,3*0,5*(1,14-0,29)*2</t>
  </si>
  <si>
    <t>147</t>
  </si>
  <si>
    <t>963051113</t>
  </si>
  <si>
    <t>Bourání železobetonových stropů deskových, tl. přes 80 mm</t>
  </si>
  <si>
    <t>-1037410746</t>
  </si>
  <si>
    <t>https://podminky.urs.cz/item/CS_URS_2022_02/963051113</t>
  </si>
  <si>
    <t>4,2*4,99*0,1</t>
  </si>
  <si>
    <t>148</t>
  </si>
  <si>
    <t>965042221</t>
  </si>
  <si>
    <t>Bourání mazanin betonových nebo z litého asfaltu tl. přes 100 mm, plochy do 1 m2</t>
  </si>
  <si>
    <t>324818259</t>
  </si>
  <si>
    <t>https://podminky.urs.cz/item/CS_URS_2022_02/965042221</t>
  </si>
  <si>
    <t>149</t>
  </si>
  <si>
    <t>966073810</t>
  </si>
  <si>
    <t>Rozebrání vrat a vrátek k oplocení plochy jednotlivě do 2 m2</t>
  </si>
  <si>
    <t>1161093127</t>
  </si>
  <si>
    <t>https://podminky.urs.cz/item/CS_URS_2022_02/966073810</t>
  </si>
  <si>
    <t>150</t>
  </si>
  <si>
    <t>967031132</t>
  </si>
  <si>
    <t>Přisekání (špicování) plošné nebo rovných ostění zdiva z cihel pálených rovných ostění, bez odstupu, po hrubém vybourání otvorů, na maltu vápennou nebo vápenocementovou</t>
  </si>
  <si>
    <t>65821037</t>
  </si>
  <si>
    <t>https://podminky.urs.cz/item/CS_URS_2022_02/967031132</t>
  </si>
  <si>
    <t>1,7*1,5+(1,7+1,5)*2*0,2</t>
  </si>
  <si>
    <t>(3,6+2,79)*2*0,44</t>
  </si>
  <si>
    <t>(7,83+2,82)*2*0,475</t>
  </si>
  <si>
    <t>(1,98+0,875)*2*0,48</t>
  </si>
  <si>
    <t>(1,99+1,45)*2*0,5</t>
  </si>
  <si>
    <t>151</t>
  </si>
  <si>
    <t>968062374</t>
  </si>
  <si>
    <t>Vybourání dřevěných rámů oken s křídly, dveřních zárubní, vrat, stěn, ostění nebo obkladů rámů oken s křídly zdvojených, plochy do 1 m2</t>
  </si>
  <si>
    <t>-335929767</t>
  </si>
  <si>
    <t>https://podminky.urs.cz/item/CS_URS_2022_02/968062374</t>
  </si>
  <si>
    <t>0,5*0,7*3</t>
  </si>
  <si>
    <t>152</t>
  </si>
  <si>
    <t>968062377</t>
  </si>
  <si>
    <t>Vybourání dřevěných rámů oken s křídly, dveřních zárubní, vrat, stěn, ostění nebo obkladů rámů oken s křídly zdvojených, plochy přes 4 m2</t>
  </si>
  <si>
    <t>-20478061</t>
  </si>
  <si>
    <t>https://podminky.urs.cz/item/CS_URS_2022_02/968062377</t>
  </si>
  <si>
    <t>2,08*2,05*2</t>
  </si>
  <si>
    <t>(2,06+2,04*3)*2,04</t>
  </si>
  <si>
    <t>153</t>
  </si>
  <si>
    <t>968062455</t>
  </si>
  <si>
    <t>Vybourání dřevěných rámů oken s křídly, dveřních zárubní, vrat, stěn, ostění nebo obkladů dveřních zárubní, plochy do 2 m2</t>
  </si>
  <si>
    <t>2145513865</t>
  </si>
  <si>
    <t>https://podminky.urs.cz/item/CS_URS_2022_02/968062455</t>
  </si>
  <si>
    <t>0,9*1,97</t>
  </si>
  <si>
    <t>154</t>
  </si>
  <si>
    <t>968062456</t>
  </si>
  <si>
    <t>Vybourání dřevěných rámů oken s křídly, dveřních zárubní, vrat, stěn, ostění nebo obkladů dveřních zárubní, plochy přes 2 m2</t>
  </si>
  <si>
    <t>1532562165</t>
  </si>
  <si>
    <t>https://podminky.urs.cz/item/CS_URS_2022_02/968062456</t>
  </si>
  <si>
    <t>1,3*3,05</t>
  </si>
  <si>
    <t>155</t>
  </si>
  <si>
    <t>971033331</t>
  </si>
  <si>
    <t>Vybourání otvorů ve zdivu základovém nebo nadzákladovém z cihel, tvárnic, příčkovek z cihel pálených na maltu vápennou nebo vápenocementovou plochy do 0,09 m2, tl. do 150 mm</t>
  </si>
  <si>
    <t>-1191638209</t>
  </si>
  <si>
    <t>https://podminky.urs.cz/item/CS_URS_2022_02/971033331</t>
  </si>
  <si>
    <t>156</t>
  </si>
  <si>
    <t>971033351</t>
  </si>
  <si>
    <t>Vybourání otvorů ve zdivu základovém nebo nadzákladovém z cihel, tvárnic, příčkovek z cihel pálených na maltu vápennou nebo vápenocementovou plochy do 0,09 m2, tl. do 450 mm</t>
  </si>
  <si>
    <t>-1946934052</t>
  </si>
  <si>
    <t>https://podminky.urs.cz/item/CS_URS_2022_02/971033351</t>
  </si>
  <si>
    <t>157</t>
  </si>
  <si>
    <t>971033371</t>
  </si>
  <si>
    <t>Vybourání otvorů ve zdivu základovém nebo nadzákladovém z cihel, tvárnic, příčkovek z cihel pálených na maltu vápennou nebo vápenocementovou plochy do 0,09 m2, tl. do 750 mm</t>
  </si>
  <si>
    <t>827983098</t>
  </si>
  <si>
    <t>https://podminky.urs.cz/item/CS_URS_2022_02/971033371</t>
  </si>
  <si>
    <t>158</t>
  </si>
  <si>
    <t>971033381</t>
  </si>
  <si>
    <t>Vybourání otvorů ve zdivu základovém nebo nadzákladovém z cihel, tvárnic, příčkovek z cihel pálených na maltu vápennou nebo vápenocementovou plochy do 0,09 m2, tl. do 900 mm</t>
  </si>
  <si>
    <t>-1638423160</t>
  </si>
  <si>
    <t>https://podminky.urs.cz/item/CS_URS_2022_02/971033381</t>
  </si>
  <si>
    <t>159</t>
  </si>
  <si>
    <t>971033461</t>
  </si>
  <si>
    <t>Vybourání otvorů ve zdivu základovém nebo nadzákladovém z cihel, tvárnic, příčkovek z cihel pálených na maltu vápennou nebo vápenocementovou plochy do 0,25 m2, tl. do 600 mm</t>
  </si>
  <si>
    <t>1788891160</t>
  </si>
  <si>
    <t>https://podminky.urs.cz/item/CS_URS_2022_02/971033461</t>
  </si>
  <si>
    <t>160</t>
  </si>
  <si>
    <t>971033641</t>
  </si>
  <si>
    <t>Vybourání otvorů ve zdivu základovém nebo nadzákladovém z cihel, tvárnic, příčkovek z cihel pálených na maltu vápennou nebo vápenocementovou plochy do 4 m2, tl. do 300 mm</t>
  </si>
  <si>
    <t>-345815045</t>
  </si>
  <si>
    <t>https://podminky.urs.cz/item/CS_URS_2022_02/971033641</t>
  </si>
  <si>
    <t>1,7*1,5*0,2</t>
  </si>
  <si>
    <t>161</t>
  </si>
  <si>
    <t>971033651</t>
  </si>
  <si>
    <t>Vybourání otvorů ve zdivu základovém nebo nadzákladovém z cihel, tvárnic, příčkovek z cihel pálených na maltu vápennou nebo vápenocementovou plochy do 4 m2, tl. do 600 mm</t>
  </si>
  <si>
    <t>-1833308813</t>
  </si>
  <si>
    <t>https://podminky.urs.cz/item/CS_URS_2022_02/971033651</t>
  </si>
  <si>
    <t>1,98*0,875*0,48</t>
  </si>
  <si>
    <t>1,99*1,45*0,5</t>
  </si>
  <si>
    <t>162</t>
  </si>
  <si>
    <t>974031664</t>
  </si>
  <si>
    <t>Vysekání rýh ve zdivu cihelném na maltu vápennou nebo vápenocementovou pro vtahování nosníků do zdí, před vybouráním otvoru do hl. 150 mm, při v. nosníku do 150 mm</t>
  </si>
  <si>
    <t>-357893088</t>
  </si>
  <si>
    <t>https://podminky.urs.cz/item/CS_URS_2022_02/974031664</t>
  </si>
  <si>
    <t>2*(0,5*2+0,65+0,75+0,55)+2,0</t>
  </si>
  <si>
    <t>163</t>
  </si>
  <si>
    <t>974031666</t>
  </si>
  <si>
    <t>Vysekání rýh ve zdivu cihelném na maltu vápennou nebo vápenocementovou pro vtahování nosníků do zdí, před vybouráním otvoru do hl. 150 mm, při v. nosníku do 250 mm</t>
  </si>
  <si>
    <t>-1279917224</t>
  </si>
  <si>
    <t>https://podminky.urs.cz/item/CS_URS_2022_02/974031666</t>
  </si>
  <si>
    <t>4,0*2+4,15*2*2+2,3*2*3</t>
  </si>
  <si>
    <t>164</t>
  </si>
  <si>
    <t>977312113</t>
  </si>
  <si>
    <t>Řezání stávajících betonových mazanin s vyztužením hloubky přes 100 do 150 mm</t>
  </si>
  <si>
    <t>1729033095</t>
  </si>
  <si>
    <t>https://podminky.urs.cz/item/CS_URS_2022_02/977312113</t>
  </si>
  <si>
    <t>1,5+0,55*2</t>
  </si>
  <si>
    <t>165</t>
  </si>
  <si>
    <t>978015391</t>
  </si>
  <si>
    <t>Otlučení vápenných nebo vápenocementových omítek vnějších ploch s vyškrabáním spar a s očištěním zdiva stupně členitosti 1 a 2, v rozsahu přes 80 do 100 %</t>
  </si>
  <si>
    <t>-1435372781</t>
  </si>
  <si>
    <t>https://podminky.urs.cz/item/CS_URS_2022_02/978015391</t>
  </si>
  <si>
    <t>v místě přístavby</t>
  </si>
  <si>
    <t>(4,515+6,3+3,205+13,07)*(3,495+0,11)</t>
  </si>
  <si>
    <t>997</t>
  </si>
  <si>
    <t>Přesun sutě</t>
  </si>
  <si>
    <t>166</t>
  </si>
  <si>
    <t>997013211</t>
  </si>
  <si>
    <t>Vnitrostaveništní doprava suti a vybouraných hmot vodorovně do 50 m svisle ručně pro budovy a haly výšky do 6 m</t>
  </si>
  <si>
    <t>-1192128411</t>
  </si>
  <si>
    <t>https://podminky.urs.cz/item/CS_URS_2022_02/997013211</t>
  </si>
  <si>
    <t>167</t>
  </si>
  <si>
    <t>997013501</t>
  </si>
  <si>
    <t>Odvoz suti a vybouraných hmot na skládku nebo meziskládku se složením, na vzdálenost do 1 km</t>
  </si>
  <si>
    <t>-1019313763</t>
  </si>
  <si>
    <t>https://podminky.urs.cz/item/CS_URS_2022_02/997013501</t>
  </si>
  <si>
    <t>168</t>
  </si>
  <si>
    <t>997013509</t>
  </si>
  <si>
    <t>Odvoz suti a vybouraných hmot na skládku nebo meziskládku se složením, na vzdálenost Příplatek k ceně za každý další i započatý 1 km přes 1 km</t>
  </si>
  <si>
    <t>-741995342</t>
  </si>
  <si>
    <t>https://podminky.urs.cz/item/CS_URS_2022_02/997013509</t>
  </si>
  <si>
    <t>65,217*9</t>
  </si>
  <si>
    <t>169</t>
  </si>
  <si>
    <t>997013609</t>
  </si>
  <si>
    <t>Poplatek za uložení stavebního odpadu na skládce (skládkovné) ze směsí nebo oddělených frakcí betonu, cihel a keramických výrobků zatříděného do Katalogu odpadů pod kódem 17 01 07</t>
  </si>
  <si>
    <t>-1042120732</t>
  </si>
  <si>
    <t>https://podminky.urs.cz/item/CS_URS_2022_02/997013609</t>
  </si>
  <si>
    <t>998</t>
  </si>
  <si>
    <t>Přesun hmot</t>
  </si>
  <si>
    <t>170</t>
  </si>
  <si>
    <t>998011001</t>
  </si>
  <si>
    <t>Přesun hmot pro budovy občanské výstavby, bydlení, výrobu a služby s nosnou svislou konstrukcí zděnou z cihel, tvárnic nebo kamene vodorovná dopravní vzdálenost do 100 m pro budovy výšky do 6 m</t>
  </si>
  <si>
    <t>-610474633</t>
  </si>
  <si>
    <t>https://podminky.urs.cz/item/CS_URS_2022_02/998011001</t>
  </si>
  <si>
    <t>PSV</t>
  </si>
  <si>
    <t>Práce a dodávky PSV</t>
  </si>
  <si>
    <t>711</t>
  </si>
  <si>
    <t>Izolace proti vodě, vlhkosti a plynům</t>
  </si>
  <si>
    <t>171</t>
  </si>
  <si>
    <t>711111001</t>
  </si>
  <si>
    <t>Provedení izolace proti zemní vlhkosti natěradly a tmely za studena na ploše vodorovné V nátěrem penetračním</t>
  </si>
  <si>
    <t>-1110393438</t>
  </si>
  <si>
    <t>https://podminky.urs.cz/item/CS_URS_2022_02/711111001</t>
  </si>
  <si>
    <t>172</t>
  </si>
  <si>
    <t>11163150</t>
  </si>
  <si>
    <t>lak penetrační asfaltový</t>
  </si>
  <si>
    <t>2021742733</t>
  </si>
  <si>
    <t>126,25*0,0003</t>
  </si>
  <si>
    <t>173</t>
  </si>
  <si>
    <t>711141559</t>
  </si>
  <si>
    <t>Provedení izolace proti zemní vlhkosti pásy přitavením NAIP na ploše vodorovné V</t>
  </si>
  <si>
    <t>-1081912558</t>
  </si>
  <si>
    <t>https://podminky.urs.cz/item/CS_URS_2022_02/711141559</t>
  </si>
  <si>
    <t>8,1*2</t>
  </si>
  <si>
    <t>(24,7+93,45)*2</t>
  </si>
  <si>
    <t>174</t>
  </si>
  <si>
    <t>62853004</t>
  </si>
  <si>
    <t>pás asfaltový natavitelný modifikovaný SBS tl 4,0mm s vložkou ze skleněné tkaniny a spalitelnou PE fólií nebo jemnozrnným minerálním posypem na horním povrchu</t>
  </si>
  <si>
    <t>934664418</t>
  </si>
  <si>
    <t>8,1*1,15</t>
  </si>
  <si>
    <t>(24,7+93,45)*1,15</t>
  </si>
  <si>
    <t>175</t>
  </si>
  <si>
    <t>62856011</t>
  </si>
  <si>
    <t>pás asfaltový natavitelný modifikovaný SBS tl 4,0mm s vložkou z hliníkové fólie, hliníkové fólie s textilií a spalitelnou PE fólií nebo jemnozrnným minerálním posypem na horním povrchu</t>
  </si>
  <si>
    <t>212118379</t>
  </si>
  <si>
    <t>176</t>
  </si>
  <si>
    <t>711191001</t>
  </si>
  <si>
    <t>Provedení nátěru adhezního můstku na ploše vodorovné V</t>
  </si>
  <si>
    <t>-771763871</t>
  </si>
  <si>
    <t>https://podminky.urs.cz/item/CS_URS_2022_02/711191001</t>
  </si>
  <si>
    <t>podlaha B2 m.č.1,16a</t>
  </si>
  <si>
    <t>53,7</t>
  </si>
  <si>
    <t>podlaha C2 m.č.1,28</t>
  </si>
  <si>
    <t>5,8</t>
  </si>
  <si>
    <t>177</t>
  </si>
  <si>
    <t>58581220</t>
  </si>
  <si>
    <t>adhezní můstek pod izolační a vyrovnávací lepící hmoty</t>
  </si>
  <si>
    <t>234876758</t>
  </si>
  <si>
    <t>185,75*0,118</t>
  </si>
  <si>
    <t>178</t>
  </si>
  <si>
    <t>711199095</t>
  </si>
  <si>
    <t>Příplatek k cenám provedení izolace proti zemní vlhkosti za plochu do 10 m2 natěradly za studena nebo za horka</t>
  </si>
  <si>
    <t>1294962554</t>
  </si>
  <si>
    <t>https://podminky.urs.cz/item/CS_URS_2022_02/711199095</t>
  </si>
  <si>
    <t>179</t>
  </si>
  <si>
    <t>711199097</t>
  </si>
  <si>
    <t>Příplatek k cenám provedení izolace proti zemní vlhkosti za plochu do 10 m2 pásy přitavením NAIP nebo termoplasty</t>
  </si>
  <si>
    <t>19981714</t>
  </si>
  <si>
    <t>https://podminky.urs.cz/item/CS_URS_2022_02/711199097</t>
  </si>
  <si>
    <t>180</t>
  </si>
  <si>
    <t>711491172</t>
  </si>
  <si>
    <t>Provedení doplňků izolace proti vodě textilií na ploše vodorovné V vrstva ochranná</t>
  </si>
  <si>
    <t>1405698135</t>
  </si>
  <si>
    <t>https://podminky.urs.cz/item/CS_URS_2022_02/711491172</t>
  </si>
  <si>
    <t>181</t>
  </si>
  <si>
    <t>69311067</t>
  </si>
  <si>
    <t>geotextilie netkaná separační, ochranná, filtrační, drenážní PP 250g/m2</t>
  </si>
  <si>
    <t>170718120</t>
  </si>
  <si>
    <t>126,25*1,05</t>
  </si>
  <si>
    <t>182</t>
  </si>
  <si>
    <t>711493122</t>
  </si>
  <si>
    <t>Izolace proti podpovrchové a tlakové vodě - ostatní na ploše svislé S jednosložkovou na bázi cementu</t>
  </si>
  <si>
    <t>396640765</t>
  </si>
  <si>
    <t>https://podminky.urs.cz/item/CS_URS_2022_02/711493122</t>
  </si>
  <si>
    <t>2,06*2,82+(2,06+2,82*2)*0,3</t>
  </si>
  <si>
    <t>183</t>
  </si>
  <si>
    <t>998711201</t>
  </si>
  <si>
    <t>Přesun hmot pro izolace proti vodě, vlhkosti a plynům stanovený procentní sazbou (%) z ceny vodorovná dopravní vzdálenost do 50 m v objektech výšky do 6 m</t>
  </si>
  <si>
    <t>%</t>
  </si>
  <si>
    <t>1148479352</t>
  </si>
  <si>
    <t>https://podminky.urs.cz/item/CS_URS_2022_02/998711201</t>
  </si>
  <si>
    <t>712</t>
  </si>
  <si>
    <t>Povlakové krytiny</t>
  </si>
  <si>
    <t>184</t>
  </si>
  <si>
    <t>712311101</t>
  </si>
  <si>
    <t>Provedení povlakové krytiny střech plochých do 10° natěradly a tmely za studena nátěrem lakem penetračním nebo asfaltovým</t>
  </si>
  <si>
    <t>-1350726342</t>
  </si>
  <si>
    <t>https://podminky.urs.cz/item/CS_URS_2022_02/712311101</t>
  </si>
  <si>
    <t>střecha S1</t>
  </si>
  <si>
    <t>47,6</t>
  </si>
  <si>
    <t>185</t>
  </si>
  <si>
    <t>1020377528</t>
  </si>
  <si>
    <t>47,6*0,0003</t>
  </si>
  <si>
    <t>186</t>
  </si>
  <si>
    <t>712341559</t>
  </si>
  <si>
    <t>Provedení povlakové krytiny střech plochých do 10° pásy přitavením NAIP v plné ploše</t>
  </si>
  <si>
    <t>852620430</t>
  </si>
  <si>
    <t>https://podminky.urs.cz/item/CS_URS_2022_02/712341559</t>
  </si>
  <si>
    <t>187</t>
  </si>
  <si>
    <t>842807588</t>
  </si>
  <si>
    <t>47,6*1,15</t>
  </si>
  <si>
    <t>188</t>
  </si>
  <si>
    <t>712361703</t>
  </si>
  <si>
    <t>Provedení povlakové krytiny střech plochých do 10° fólií přilepenou lepidlem v plné ploše</t>
  </si>
  <si>
    <t>-1692289804</t>
  </si>
  <si>
    <t>https://podminky.urs.cz/item/CS_URS_2022_02/712361703</t>
  </si>
  <si>
    <t>189</t>
  </si>
  <si>
    <t>28343012</t>
  </si>
  <si>
    <t>fólie hydroizolační střešní mPVC určená ke stabilizaci přitížením a do vegetačních střech tl 1,5mm</t>
  </si>
  <si>
    <t>875469312</t>
  </si>
  <si>
    <t>190</t>
  </si>
  <si>
    <t>712391171</t>
  </si>
  <si>
    <t>Provedení povlakové krytiny střech plochých do 10° -ostatní práce provedení vrstvy textilní podkladní</t>
  </si>
  <si>
    <t>-1059805909</t>
  </si>
  <si>
    <t>https://podminky.urs.cz/item/CS_URS_2022_02/712391171</t>
  </si>
  <si>
    <t>191</t>
  </si>
  <si>
    <t>69311068</t>
  </si>
  <si>
    <t>geotextilie netkaná separační, ochranná, filtrační, drenážní PP 300g/m2</t>
  </si>
  <si>
    <t>1152672118</t>
  </si>
  <si>
    <t>192</t>
  </si>
  <si>
    <t>712391172</t>
  </si>
  <si>
    <t>Provedení povlakové krytiny střech plochých do 10° -ostatní práce provedení vrstvy textilní ochranné</t>
  </si>
  <si>
    <t>-476906569</t>
  </si>
  <si>
    <t>https://podminky.urs.cz/item/CS_URS_2022_02/712391172</t>
  </si>
  <si>
    <t>193</t>
  </si>
  <si>
    <t>69311082</t>
  </si>
  <si>
    <t>geotextilie netkaná separační, ochranná, filtrační, drenážní PP 500g/m2</t>
  </si>
  <si>
    <t>178061825</t>
  </si>
  <si>
    <t>194</t>
  </si>
  <si>
    <t>712391382</t>
  </si>
  <si>
    <t>Provedení povlakové krytiny střech plochých do 10° -ostatní práce dokončení izolace násypem z hrubého kameniva frakce 16 - 22, tl. 50 mm</t>
  </si>
  <si>
    <t>-2086887302</t>
  </si>
  <si>
    <t>https://podminky.urs.cz/item/CS_URS_2022_02/712391382</t>
  </si>
  <si>
    <t>195</t>
  </si>
  <si>
    <t>583374030</t>
  </si>
  <si>
    <t>kamenivo dekorační (kačírek) frakce 16/32</t>
  </si>
  <si>
    <t>-443309512</t>
  </si>
  <si>
    <t>47,6*0,0825</t>
  </si>
  <si>
    <t>196</t>
  </si>
  <si>
    <t>712811101</t>
  </si>
  <si>
    <t>Provedení povlakové krytiny střech samostatným vytažením izolačního povlaku za studena na konstrukce převyšující úroveň střechy, nátěrem penetračním</t>
  </si>
  <si>
    <t>-1547698457</t>
  </si>
  <si>
    <t>https://podminky.urs.cz/item/CS_URS_2022_02/712811101</t>
  </si>
  <si>
    <t>54,0</t>
  </si>
  <si>
    <t>197</t>
  </si>
  <si>
    <t>1862965978</t>
  </si>
  <si>
    <t>54,0*0,00035</t>
  </si>
  <si>
    <t>198</t>
  </si>
  <si>
    <t>712841559</t>
  </si>
  <si>
    <t>Provedení povlakové krytiny střech samostatným vytažením izolačního povlaku pásy přitavením na konstrukce převyšující úroveň střechy, NAIP</t>
  </si>
  <si>
    <t>-159080978</t>
  </si>
  <si>
    <t>https://podminky.urs.cz/item/CS_URS_2022_02/712841559</t>
  </si>
  <si>
    <t>199</t>
  </si>
  <si>
    <t>-278582329</t>
  </si>
  <si>
    <t>54,0*1,2</t>
  </si>
  <si>
    <t>200</t>
  </si>
  <si>
    <t>712861703</t>
  </si>
  <si>
    <t>Provedení povlakové krytiny střech samostatným vytažením izolačního povlaku fólií na konstrukce převyšující úroveň střechy, přilepenou lepidlem v plné ploše</t>
  </si>
  <si>
    <t>538465671</t>
  </si>
  <si>
    <t>https://podminky.urs.cz/item/CS_URS_2022_02/712861703</t>
  </si>
  <si>
    <t>201</t>
  </si>
  <si>
    <t>-196776363</t>
  </si>
  <si>
    <t>202</t>
  </si>
  <si>
    <t>712998202</t>
  </si>
  <si>
    <t>Provedení povlakové krytiny střech - ostatní práce montáž odvodňovacího prvku nouzového atikového přepadu z PVC na dešťovou vodu DN 125</t>
  </si>
  <si>
    <t>111530157</t>
  </si>
  <si>
    <t>https://podminky.urs.cz/item/CS_URS_2022_02/712998202</t>
  </si>
  <si>
    <t>203</t>
  </si>
  <si>
    <t>28342773</t>
  </si>
  <si>
    <t>přepad bezpečnostní atikový DN 125 s manžetou pro hydroizolaci z PVC-P</t>
  </si>
  <si>
    <t>-1687825167</t>
  </si>
  <si>
    <t>204</t>
  </si>
  <si>
    <t>998712201</t>
  </si>
  <si>
    <t>Přesun hmot pro povlakové krytiny stanovený procentní sazbou (%) z ceny vodorovná dopravní vzdálenost do 50 m v objektech výšky do 6 m</t>
  </si>
  <si>
    <t>796927669</t>
  </si>
  <si>
    <t>https://podminky.urs.cz/item/CS_URS_2022_02/998712201</t>
  </si>
  <si>
    <t>713</t>
  </si>
  <si>
    <t>Izolace tepelné</t>
  </si>
  <si>
    <t>205</t>
  </si>
  <si>
    <t>713121111</t>
  </si>
  <si>
    <t>Montáž tepelné izolace podlah rohožemi, pásy, deskami, dílci, bloky (izolační materiál ve specifikaci) kladenými volně jednovrstvá</t>
  </si>
  <si>
    <t>1469641379</t>
  </si>
  <si>
    <t>https://podminky.urs.cz/item/CS_URS_2022_02/713121111</t>
  </si>
  <si>
    <t>8,1*3</t>
  </si>
  <si>
    <t>(24,7+93,45)*3</t>
  </si>
  <si>
    <t>206</t>
  </si>
  <si>
    <t>28372309</t>
  </si>
  <si>
    <t>deska EPS 100 pro konstrukce s běžným zatížením λ=0,037 tl 100mm</t>
  </si>
  <si>
    <t>516891443</t>
  </si>
  <si>
    <t>8,1*1,02</t>
  </si>
  <si>
    <t>(24,7+93,45)*1,02</t>
  </si>
  <si>
    <t>207</t>
  </si>
  <si>
    <t>28372305</t>
  </si>
  <si>
    <t>deska EPS 100 pro konstrukce s běžným zatížením λ=0,037 tl 50mm</t>
  </si>
  <si>
    <t>-268790055</t>
  </si>
  <si>
    <t>8,1*1,02*2</t>
  </si>
  <si>
    <t>(24,7+93,45)*1,02*2</t>
  </si>
  <si>
    <t>208</t>
  </si>
  <si>
    <t>713131141</t>
  </si>
  <si>
    <t>Montáž tepelné izolace stěn rohožemi, pásy, deskami, dílci, bloky (izolační materiál ve specifikaci) lepením celoplošně</t>
  </si>
  <si>
    <t>-1773388568</t>
  </si>
  <si>
    <t>https://podminky.urs.cz/item/CS_URS_2022_02/713131141</t>
  </si>
  <si>
    <t>5,6*0,5</t>
  </si>
  <si>
    <t>(1,7+2,8)*0,16</t>
  </si>
  <si>
    <t>2,3*0,16*2</t>
  </si>
  <si>
    <t>zakládací zdivo tl.300mm po obvodu (vnitřní)</t>
  </si>
  <si>
    <t>58,8*0,29</t>
  </si>
  <si>
    <t>209</t>
  </si>
  <si>
    <t>28376807</t>
  </si>
  <si>
    <t>deska fenolická tepelně izolační fasádní λ=0,020 tl 90mm</t>
  </si>
  <si>
    <t>2147174212</t>
  </si>
  <si>
    <t>5,6*0,5*1,02</t>
  </si>
  <si>
    <t>210</t>
  </si>
  <si>
    <t>28376809</t>
  </si>
  <si>
    <t>deska fenolická tepelně izolační fasádní λ=0,020 tl 120mm</t>
  </si>
  <si>
    <t>1782767218</t>
  </si>
  <si>
    <t>(1,7+2,8)*0,16*1,02</t>
  </si>
  <si>
    <t>2,3*0,16*2*1,02</t>
  </si>
  <si>
    <t>2,3*0,12*1,02</t>
  </si>
  <si>
    <t>211</t>
  </si>
  <si>
    <t>28375920</t>
  </si>
  <si>
    <t>deska EPS 200 pro konstrukce s velmi vysokým zatížením λ=0,034 tl 40mm</t>
  </si>
  <si>
    <t>2080642343</t>
  </si>
  <si>
    <t>(7,06+12,755+4,26+0,44+4,595+0,27+2,025)*0,5*1,02</t>
  </si>
  <si>
    <t>212</t>
  </si>
  <si>
    <t>28375927</t>
  </si>
  <si>
    <t>deska EPS 200 pro konstrukce s velmi vysokým zatížením λ=0,034 tl 120mm</t>
  </si>
  <si>
    <t>128951438</t>
  </si>
  <si>
    <t>58,8*0,29*1,02</t>
  </si>
  <si>
    <t>213</t>
  </si>
  <si>
    <t>713141131</t>
  </si>
  <si>
    <t>Montáž tepelné izolace střech plochých rohožemi, pásy, deskami, dílci, bloky (izolační materiál ve specifikaci) přilepenými za studena zplna, jednovrstvá</t>
  </si>
  <si>
    <t>1776084337</t>
  </si>
  <si>
    <t>https://podminky.urs.cz/item/CS_URS_2022_02/713141131</t>
  </si>
  <si>
    <t>214</t>
  </si>
  <si>
    <t>28372316</t>
  </si>
  <si>
    <t>deska EPS 100 pro konstrukce s běžným zatížením λ=0,037 tl 140mm</t>
  </si>
  <si>
    <t>-1656629688</t>
  </si>
  <si>
    <t>47,6*1,02</t>
  </si>
  <si>
    <t>215</t>
  </si>
  <si>
    <t>713141211</t>
  </si>
  <si>
    <t>Montáž tepelné izolace střech plochých atikovými klíny kladenými volně</t>
  </si>
  <si>
    <t>960310223</t>
  </si>
  <si>
    <t>https://podminky.urs.cz/item/CS_URS_2022_02/713141211</t>
  </si>
  <si>
    <t>(7,2+13,035)*2</t>
  </si>
  <si>
    <t>6,125+6,34+4,1+1,905+0,29+5,065</t>
  </si>
  <si>
    <t>216</t>
  </si>
  <si>
    <t>63152005</t>
  </si>
  <si>
    <t>klín atikový přechodný minerální plochých střech tl 50x50mm</t>
  </si>
  <si>
    <t>456740099</t>
  </si>
  <si>
    <t>64,295*1,02</t>
  </si>
  <si>
    <t>217</t>
  </si>
  <si>
    <t>713141331</t>
  </si>
  <si>
    <t>Montáž tepelné izolace střech plochých spádovými klíny v ploše přilepenými za studena zplna</t>
  </si>
  <si>
    <t>781307163</t>
  </si>
  <si>
    <t>https://podminky.urs.cz/item/CS_URS_2022_02/713141331</t>
  </si>
  <si>
    <t>218</t>
  </si>
  <si>
    <t>28376141</t>
  </si>
  <si>
    <t>klín izolační EPS 100 spád do 5%</t>
  </si>
  <si>
    <t>-1511447675</t>
  </si>
  <si>
    <t>47,6*(0,02+0,2)*0,5*1,02</t>
  </si>
  <si>
    <t>219</t>
  </si>
  <si>
    <t>713191133</t>
  </si>
  <si>
    <t>Montáž tepelné izolace stavebních konstrukcí - doplňky a konstrukční součásti podlah, stropů vrchem nebo střech překrytím fólií položenou volně s přelepením spojů</t>
  </si>
  <si>
    <t>520780186</t>
  </si>
  <si>
    <t>https://podminky.urs.cz/item/CS_URS_2022_02/713191133</t>
  </si>
  <si>
    <t>220</t>
  </si>
  <si>
    <t>28329042</t>
  </si>
  <si>
    <t>fólie PE separační či ochranná tl 0,2mm</t>
  </si>
  <si>
    <t>232112387</t>
  </si>
  <si>
    <t>126,25*1,1</t>
  </si>
  <si>
    <t>221</t>
  </si>
  <si>
    <t>998713201</t>
  </si>
  <si>
    <t>Přesun hmot pro izolace tepelné stanovený procentní sazbou (%) z ceny vodorovná dopravní vzdálenost do 50 m v objektech výšky do 6 m</t>
  </si>
  <si>
    <t>-1717685567</t>
  </si>
  <si>
    <t>https://podminky.urs.cz/item/CS_URS_2022_02/998713201</t>
  </si>
  <si>
    <t>762</t>
  </si>
  <si>
    <t>Konstrukce tesařské</t>
  </si>
  <si>
    <t>222</t>
  </si>
  <si>
    <t>762421220</t>
  </si>
  <si>
    <t>Obložení stropů nebo střešních podhledů montáž deskami z dřevovláknitých hmot s tvarováním a úpravou pro olištování spár dřevotřískovými nebo dřevoštěpkovými na sraz</t>
  </si>
  <si>
    <t>536664203</t>
  </si>
  <si>
    <t>https://podminky.urs.cz/item/CS_URS_2022_02/762421220</t>
  </si>
  <si>
    <t>Kl/1 - atika</t>
  </si>
  <si>
    <t>33,0*0,3</t>
  </si>
  <si>
    <t>Kl/4 - atika</t>
  </si>
  <si>
    <t>6,2*0,44</t>
  </si>
  <si>
    <t>Kl/5- středová dělící atika</t>
  </si>
  <si>
    <t>3,0*0,15</t>
  </si>
  <si>
    <t>223</t>
  </si>
  <si>
    <t>60726286</t>
  </si>
  <si>
    <t>deska dřevoštěpková OSB 3 P+D broušená tl 25mm</t>
  </si>
  <si>
    <t>-1328766461</t>
  </si>
  <si>
    <t>13,078*1,04</t>
  </si>
  <si>
    <t>224</t>
  </si>
  <si>
    <t>762421230</t>
  </si>
  <si>
    <t>Obložení stropů nebo střešních podhledů montáž deskami z dřevovláknitých hmot s tvarováním a úpravou pro olištování spár cementotřískovými nebo cementovými na sraz</t>
  </si>
  <si>
    <t>328481605</t>
  </si>
  <si>
    <t>https://podminky.urs.cz/item/CS_URS_2022_02/762421230</t>
  </si>
  <si>
    <t>Kl/6+7+8+9+10+11+12</t>
  </si>
  <si>
    <t>(12,05+6,0+11,0+35,4+8,0+8,0+5,0)*0,12</t>
  </si>
  <si>
    <t>225</t>
  </si>
  <si>
    <t>59030984</t>
  </si>
  <si>
    <t>deska cementovláknitá tl 15mm</t>
  </si>
  <si>
    <t>359049849</t>
  </si>
  <si>
    <t>10,254*1,04</t>
  </si>
  <si>
    <t>226</t>
  </si>
  <si>
    <t>998762201</t>
  </si>
  <si>
    <t>Přesun hmot pro konstrukce tesařské stanovený procentní sazbou (%) z ceny vodorovná dopravní vzdálenost do 50 m v objektech výšky do 6 m</t>
  </si>
  <si>
    <t>-1756343641</t>
  </si>
  <si>
    <t>https://podminky.urs.cz/item/CS_URS_2022_02/998762201</t>
  </si>
  <si>
    <t>763</t>
  </si>
  <si>
    <t>Konstrukce suché výstavby</t>
  </si>
  <si>
    <t>227</t>
  </si>
  <si>
    <t>763111718</t>
  </si>
  <si>
    <t>Příčka ze sádrokartonových desek ostatní konstrukce a práce na příčkách ze sádrokartonových desek úprava styku příčky a podhledu (oboustranně) separační páskou s akrylátem</t>
  </si>
  <si>
    <t>-1837257419</t>
  </si>
  <si>
    <t>https://podminky.urs.cz/item/CS_URS_2022_02/763111718</t>
  </si>
  <si>
    <t>P1 m.č.1,14b+1,15</t>
  </si>
  <si>
    <t>5,705+6,3+3,775+2,025+0,27+4,595</t>
  </si>
  <si>
    <t>(3,05+2,6)*2</t>
  </si>
  <si>
    <t>P3 m.č.1,16a</t>
  </si>
  <si>
    <t>(5,95+9,005)*2</t>
  </si>
  <si>
    <t>(6,76+12,755)*2</t>
  </si>
  <si>
    <t>228</t>
  </si>
  <si>
    <t>763121415</t>
  </si>
  <si>
    <t>Stěna předsazená ze sádrokartonových desek s nosnou konstrukcí z ocelových profilů CW, UW jednoduše opláštěná deskou standardní A tl. 12,5 mm bez izolace, EI 15, stěna tl. 112,5 mm, profil 100</t>
  </si>
  <si>
    <t>864545474</t>
  </si>
  <si>
    <t>https://podminky.urs.cz/item/CS_URS_2022_02/763121415</t>
  </si>
  <si>
    <t>8,0</t>
  </si>
  <si>
    <t>229</t>
  </si>
  <si>
    <t>763121714</t>
  </si>
  <si>
    <t>Stěna předsazená ze sádrokartonových desek ostatní konstrukce a práce na předsazených stěnách ze sádrokartonových desek základní penetrační nátěr</t>
  </si>
  <si>
    <t>-1375908589</t>
  </si>
  <si>
    <t>https://podminky.urs.cz/item/CS_URS_2022_02/763121714</t>
  </si>
  <si>
    <t>230</t>
  </si>
  <si>
    <t>763131471</t>
  </si>
  <si>
    <t>Podhled ze sádrokartonových desek dvouvrstvá zavěšená spodní konstrukce z ocelových profilů CD, UD jednoduše opláštěná deskou impregnovanou protipožární DFH2, tl. 12,5 mm, bez izolace, REI do 90</t>
  </si>
  <si>
    <t>-214453225</t>
  </si>
  <si>
    <t>https://podminky.urs.cz/item/CS_URS_2022_02/763131471</t>
  </si>
  <si>
    <t>32,78+8,04</t>
  </si>
  <si>
    <t>231</t>
  </si>
  <si>
    <t>763131714</t>
  </si>
  <si>
    <t>Podhled ze sádrokartonových desek ostatní práce a konstrukce na podhledech ze sádrokartonových desek základní penetrační nátěr</t>
  </si>
  <si>
    <t>-193923965</t>
  </si>
  <si>
    <t>https://podminky.urs.cz/item/CS_URS_2022_02/763131714</t>
  </si>
  <si>
    <t>opláštění svodu m.č.1,14b</t>
  </si>
  <si>
    <t>2,2</t>
  </si>
  <si>
    <t>P11+P15</t>
  </si>
  <si>
    <t>0,15*4*0,855*2</t>
  </si>
  <si>
    <t>232</t>
  </si>
  <si>
    <t>763135601</t>
  </si>
  <si>
    <t>Montáž sádrokartonového podhledu opláštění z desek pro bezesparý podhled se speciálním tmelením</t>
  </si>
  <si>
    <t>776394802</t>
  </si>
  <si>
    <t>https://podminky.urs.cz/item/CS_URS_2022_02/763135601</t>
  </si>
  <si>
    <t>kontaktní montáž – lepení</t>
  </si>
  <si>
    <t>53,67</t>
  </si>
  <si>
    <t>233</t>
  </si>
  <si>
    <t>590302500.1</t>
  </si>
  <si>
    <t>širokopásmový akustický podhled 600x1200 tl.40 mm ze skelné vlny, kolmá hrana</t>
  </si>
  <si>
    <t>-1736593643</t>
  </si>
  <si>
    <t>Poznámka k položce:_x000D_
Koeficient pohltivosti αw=0,9. Srozumitelnost řeči: Artikulační třída AC = 180 v souladu s ASTM E 1111 a E 1110.  Jádro: v plástvích lisovaná skelná vlákna.  Barva bílá, nejbližší barevný vzorek NCS S 0500-N.  Světelná odrazivost 85%, více než 99% odraženého světla je světlo rozptýlené. Koeficient zpětného odrazu je 63 mcd*m-2lx-1.  Lesk &lt; 1.Odolnost stálé relativní vlhkosti 95% při 30°C. Denní stírání prachu a vysávání. Týdenní čištění za mokra.  Výrobek je plně recyklovatelný a je vyroben z min 70% z recyklovaného skla.  Určeno pro místnosti klasifikované do třídy 6 podle ISO 14644-1.  Reakce na oheň A2-s1,d0   Panely se připevňují s viditelnou spárou 8mm.  Panely nejsou demontovatelné.   Panely mají jádro vyrobené ze skelné vlny vysoké hustoty. Viditelný povrch je ošetřen vrstvou materiálu Akutex FT.  Zadní strana panelu je potažena skelnou tkaninou.  Hrany jsou opatřeny nátěrem.</t>
  </si>
  <si>
    <t>147,12*1,05</t>
  </si>
  <si>
    <t>234</t>
  </si>
  <si>
    <t>763164531</t>
  </si>
  <si>
    <t>Obklad konstrukcí sádrokartonovými deskami včetně ochranných úhelníků ve tvaru L rozvinuté šíře přes 0,4 do 0,8 m, opláštěný deskou standardní A, tl. 12,5 mm</t>
  </si>
  <si>
    <t>2024786797</t>
  </si>
  <si>
    <t>https://podminky.urs.cz/item/CS_URS_2022_02/763164531</t>
  </si>
  <si>
    <t>3,495-0,17</t>
  </si>
  <si>
    <t>235</t>
  </si>
  <si>
    <t>763164716</t>
  </si>
  <si>
    <t>Obklad konstrukcí sádrokartonovými deskami včetně ochranných úhelníků uzavřeného tvaru rozvinuté šíře do 0,8 m, opláštěný deskou protipožární DF, tl. 15 mm</t>
  </si>
  <si>
    <t>-1830905218</t>
  </si>
  <si>
    <t>https://podminky.urs.cz/item/CS_URS_2022_02/763164716</t>
  </si>
  <si>
    <t>0,855*2</t>
  </si>
  <si>
    <t>236</t>
  </si>
  <si>
    <t>998763401</t>
  </si>
  <si>
    <t>Přesun hmot pro konstrukce montované z desek stanovený procentní sazbou (%) z ceny vodorovná dopravní vzdálenost do 50 m v objektech výšky do 6 m</t>
  </si>
  <si>
    <t>1872510161</t>
  </si>
  <si>
    <t>https://podminky.urs.cz/item/CS_URS_2022_02/998763401</t>
  </si>
  <si>
    <t>764</t>
  </si>
  <si>
    <t>Konstrukce klempířské</t>
  </si>
  <si>
    <t>237</t>
  </si>
  <si>
    <t>764041323</t>
  </si>
  <si>
    <t>Dilatační lišta z titanzinkového lesklého válcovaného plechu připojovací, včetně tmelení rš 150 mm</t>
  </si>
  <si>
    <t>-60909052</t>
  </si>
  <si>
    <t>https://podminky.urs.cz/item/CS_URS_2022_02/764041323</t>
  </si>
  <si>
    <t>Kl/2</t>
  </si>
  <si>
    <t>27,5</t>
  </si>
  <si>
    <t>238</t>
  </si>
  <si>
    <t>764245306</t>
  </si>
  <si>
    <t>Oplechování horních ploch zdí a nadezdívek (atik) z titanzinkového lesklého válcovaného plechu celoplošně lepené rš 500 mm</t>
  </si>
  <si>
    <t>-1310864438</t>
  </si>
  <si>
    <t>https://podminky.urs.cz/item/CS_URS_2022_02/764245306</t>
  </si>
  <si>
    <t>Kl/5</t>
  </si>
  <si>
    <t>3,0</t>
  </si>
  <si>
    <t>239</t>
  </si>
  <si>
    <t>764245307</t>
  </si>
  <si>
    <t>Oplechování horních ploch zdí a nadezdívek (atik) z titanzinkového lesklého válcovaného plechu celoplošně lepené rš 670 mm</t>
  </si>
  <si>
    <t>59469952</t>
  </si>
  <si>
    <t>https://podminky.urs.cz/item/CS_URS_2022_02/764245307</t>
  </si>
  <si>
    <t>Kl/1</t>
  </si>
  <si>
    <t>240</t>
  </si>
  <si>
    <t>764245308</t>
  </si>
  <si>
    <t>Oplechování horních ploch zdí a nadezdívek (atik) z titanzinkového lesklého válcovaného plechu celoplošně lepené rš 750 mm</t>
  </si>
  <si>
    <t>-1922842123</t>
  </si>
  <si>
    <t>https://podminky.urs.cz/item/CS_URS_2022_02/764245308</t>
  </si>
  <si>
    <t>Kl/4</t>
  </si>
  <si>
    <t>6,2</t>
  </si>
  <si>
    <t>241</t>
  </si>
  <si>
    <t>764246342</t>
  </si>
  <si>
    <t>Oplechování parapetů z titanzinkového lesklého válcovaného plechu rovných celoplošně lepené, bez rohů rš 200 mm</t>
  </si>
  <si>
    <t>1423040385</t>
  </si>
  <si>
    <t>https://podminky.urs.cz/item/CS_URS_2022_02/764246342</t>
  </si>
  <si>
    <t>12,05+6,0+11,0+35,4+8,0+8,0+5,0</t>
  </si>
  <si>
    <t>242</t>
  </si>
  <si>
    <t>764248305</t>
  </si>
  <si>
    <t>Oplechování říms a ozdobných prvků z titanzinkového lesklého válcovaného plechu rovných, bez rohů mechanicky kotvené rš 400 mm</t>
  </si>
  <si>
    <t>-1093273808</t>
  </si>
  <si>
    <t>https://podminky.urs.cz/item/CS_URS_2022_02/764248305</t>
  </si>
  <si>
    <t>243</t>
  </si>
  <si>
    <t>764344312</t>
  </si>
  <si>
    <t>Lemování prostupů z titanzinkového lesklého válcovaného plechu bez lišty, střech s krytinou skládanou nebo z plechu</t>
  </si>
  <si>
    <t>-1052440417</t>
  </si>
  <si>
    <t>https://podminky.urs.cz/item/CS_URS_2022_02/764344312</t>
  </si>
  <si>
    <t>Kl/3</t>
  </si>
  <si>
    <t>(0,25*0,17-0,15*0,07+(0,15+0,07)*2*0,45)*3</t>
  </si>
  <si>
    <t>244</t>
  </si>
  <si>
    <t>998764201</t>
  </si>
  <si>
    <t>Přesun hmot pro konstrukce klempířské stanovený procentní sazbou (%) z ceny vodorovná dopravní vzdálenost do 50 m v objektech výšky do 6 m</t>
  </si>
  <si>
    <t>1605464317</t>
  </si>
  <si>
    <t>https://podminky.urs.cz/item/CS_URS_2022_02/998764201</t>
  </si>
  <si>
    <t>766</t>
  </si>
  <si>
    <t>Konstrukce truhlářské</t>
  </si>
  <si>
    <t>245</t>
  </si>
  <si>
    <t>766416233</t>
  </si>
  <si>
    <t>Montáž obložení stěn panely obkladovými plochy přes 5 m2 dýhovanými, plochy přes 1,50 m2</t>
  </si>
  <si>
    <t>936678906</t>
  </si>
  <si>
    <t>https://podminky.urs.cz/item/CS_URS_2022_02/766416233</t>
  </si>
  <si>
    <t>T/1 - m.č.1,16a+1,16b</t>
  </si>
  <si>
    <t>128,0</t>
  </si>
  <si>
    <t>246</t>
  </si>
  <si>
    <t>606213140.1</t>
  </si>
  <si>
    <t>překližka truhlářská z vrstvených dýh s povrchem bříza tl 9 mm</t>
  </si>
  <si>
    <t>-1017801823</t>
  </si>
  <si>
    <t>Poznámka k položce:_x000D_
finální úprava matným UV stabilním lakem transparent</t>
  </si>
  <si>
    <t>128,0*1,1</t>
  </si>
  <si>
    <t>247</t>
  </si>
  <si>
    <t>766417211</t>
  </si>
  <si>
    <t>Montáž obložení stěn rošt podkladový</t>
  </si>
  <si>
    <t>-1102535900</t>
  </si>
  <si>
    <t>https://podminky.urs.cz/item/CS_URS_2022_02/766417211</t>
  </si>
  <si>
    <t>T/1</t>
  </si>
  <si>
    <t>198,5</t>
  </si>
  <si>
    <t>248</t>
  </si>
  <si>
    <t>19413722</t>
  </si>
  <si>
    <t>profil U Al 10x10x2mm</t>
  </si>
  <si>
    <t>-209552455</t>
  </si>
  <si>
    <t>249</t>
  </si>
  <si>
    <t>766629213</t>
  </si>
  <si>
    <t>Montáž oken dřevěných Příplatek k cenám za izolaci mezi ostěním a rámem okna při rovném ostění, připojovací spára tl. do 15 mm, fólie</t>
  </si>
  <si>
    <t>1041059339</t>
  </si>
  <si>
    <t>https://podminky.urs.cz/item/CS_URS_2022_02/766629213</t>
  </si>
  <si>
    <t>250</t>
  </si>
  <si>
    <t>766629214</t>
  </si>
  <si>
    <t>Montáž oken dřevěných Příplatek k cenám za izolaci mezi ostěním a rámem okna při rovném ostění, připojovací spára tl. do 15 mm, páska</t>
  </si>
  <si>
    <t>412114489</t>
  </si>
  <si>
    <t>https://podminky.urs.cz/item/CS_URS_2022_02/766629214</t>
  </si>
  <si>
    <t>251</t>
  </si>
  <si>
    <t>766660022</t>
  </si>
  <si>
    <t>Montáž dveřních křídel dřevěných nebo plastových otevíravých do ocelové zárubně protipožárních jednokřídlových, šířky přes 800 mm</t>
  </si>
  <si>
    <t>-718231100</t>
  </si>
  <si>
    <t>https://podminky.urs.cz/item/CS_URS_2022_02/766660022</t>
  </si>
  <si>
    <t>252</t>
  </si>
  <si>
    <t>61165314</t>
  </si>
  <si>
    <t>dveře jednokřídlé dřevotřískové protipožární EI (EW) 30 D3 povrch laminátový plné 900x1970-2100mm</t>
  </si>
  <si>
    <t>967872134</t>
  </si>
  <si>
    <t>253</t>
  </si>
  <si>
    <t>766660717</t>
  </si>
  <si>
    <t>Montáž dveřních doplňků samozavírače na zárubeň ocelovou</t>
  </si>
  <si>
    <t>1878789888</t>
  </si>
  <si>
    <t>https://podminky.urs.cz/item/CS_URS_2022_02/766660717</t>
  </si>
  <si>
    <t>254</t>
  </si>
  <si>
    <t>54917265R</t>
  </si>
  <si>
    <t>samozavírač dveří hydraulický K214 č.14 zlatá bronz</t>
  </si>
  <si>
    <t>-563336462</t>
  </si>
  <si>
    <t>255</t>
  </si>
  <si>
    <t>766660728</t>
  </si>
  <si>
    <t>Montáž dveřních doplňků dveřního kování interiérového zámku</t>
  </si>
  <si>
    <t>1467977950</t>
  </si>
  <si>
    <t>https://podminky.urs.cz/item/CS_URS_2022_02/766660728</t>
  </si>
  <si>
    <t>256</t>
  </si>
  <si>
    <t>54924002</t>
  </si>
  <si>
    <t>zámek zadlabací mezipokojový levý s dozickým klíčem rozteč 72x55mm</t>
  </si>
  <si>
    <t>-245379727</t>
  </si>
  <si>
    <t>257</t>
  </si>
  <si>
    <t>766660729</t>
  </si>
  <si>
    <t>Montáž dveřních doplňků dveřního kování interiérového štítku s klikou</t>
  </si>
  <si>
    <t>-57788667</t>
  </si>
  <si>
    <t>https://podminky.urs.cz/item/CS_URS_2022_02/766660729</t>
  </si>
  <si>
    <t>258</t>
  </si>
  <si>
    <t>54914622R</t>
  </si>
  <si>
    <t>kování dveřní vrchní klika včetně štítu a montážního materiálu BB 72 matný nikl</t>
  </si>
  <si>
    <t>1433673085</t>
  </si>
  <si>
    <t>259</t>
  </si>
  <si>
    <t>766660741</t>
  </si>
  <si>
    <t>Montáž dveřních doplňků držadla kyvných dveří</t>
  </si>
  <si>
    <t>1489297046</t>
  </si>
  <si>
    <t>https://podminky.urs.cz/item/CS_URS_2022_02/766660741</t>
  </si>
  <si>
    <t>260</t>
  </si>
  <si>
    <t>551470550.2</t>
  </si>
  <si>
    <t>vodorovné madlo dl. 90 cm</t>
  </si>
  <si>
    <t>776156458</t>
  </si>
  <si>
    <t>Poznámka k položce:_x000D_
barva RAL 7038</t>
  </si>
  <si>
    <t>261</t>
  </si>
  <si>
    <t>766694111.1</t>
  </si>
  <si>
    <t>Montáž parapetních desek dřevěných nebo plastových</t>
  </si>
  <si>
    <t>123691262</t>
  </si>
  <si>
    <t>5,0+3,9+2,0*(2+4)+2,4+1,5+2,0*(1+1)</t>
  </si>
  <si>
    <t>262</t>
  </si>
  <si>
    <t>607941-TO/1</t>
  </si>
  <si>
    <t>deska parapetní dřevotřísková vnitřní vč krytek 0,3 x 5,0 m - TO/1</t>
  </si>
  <si>
    <t>-1738044715</t>
  </si>
  <si>
    <t>263</t>
  </si>
  <si>
    <t>607941-TO/2</t>
  </si>
  <si>
    <t>deska parapetní dřevotřísková vnitřní vč krytek 0,3 x 3,9 m - TO/2</t>
  </si>
  <si>
    <t>-145735740</t>
  </si>
  <si>
    <t>264</t>
  </si>
  <si>
    <t>607941-TO/3</t>
  </si>
  <si>
    <t>deska parapetní dřevotřísková vnitřní vč krytek 0,3 x 2,0 m - TO/3</t>
  </si>
  <si>
    <t>-735639478</t>
  </si>
  <si>
    <t>265</t>
  </si>
  <si>
    <t>607941-TO/4</t>
  </si>
  <si>
    <t>deska parapetní dřevotřísková vnitřní vč krytek 0,3 x 2,0 m - TO/4</t>
  </si>
  <si>
    <t>-1061332299</t>
  </si>
  <si>
    <t>266</t>
  </si>
  <si>
    <t>607941-TO/5</t>
  </si>
  <si>
    <t>deska parapetní dřevotřísková vnitřní vč krytek 0,3 x 2,4 m - TO/5</t>
  </si>
  <si>
    <t>-1345913527</t>
  </si>
  <si>
    <t>267</t>
  </si>
  <si>
    <t>607941-TO/6</t>
  </si>
  <si>
    <t>deska parapetní dřevotřísková vnitřní vč krytek 0,3 x 1,5 m - TO/6</t>
  </si>
  <si>
    <t>1645459949</t>
  </si>
  <si>
    <t>268</t>
  </si>
  <si>
    <t>607941-TO/7a</t>
  </si>
  <si>
    <t>deska parapetní dřevotřísková vnitřní vč krytek 0,33 x 2,0 m - TO/7a</t>
  </si>
  <si>
    <t>-61943583</t>
  </si>
  <si>
    <t>269</t>
  </si>
  <si>
    <t>607941-TO/7b</t>
  </si>
  <si>
    <t>deska parapetní dřevotřísková vnitřní vč krytek  0,1 x 2,0 m - TO/7b</t>
  </si>
  <si>
    <t>-1010761606</t>
  </si>
  <si>
    <t>270</t>
  </si>
  <si>
    <t>766699111.1</t>
  </si>
  <si>
    <t>Montáž truhlářských desek odkládacích dřevěných šířky do 500 mm délky do 1 m</t>
  </si>
  <si>
    <t>1102661134</t>
  </si>
  <si>
    <t>T/3</t>
  </si>
  <si>
    <t>271</t>
  </si>
  <si>
    <t>766699112.1</t>
  </si>
  <si>
    <t>Montáž truhlářských desek odkládacích dřevěných šířky do 500 mm délky do 2,5 m</t>
  </si>
  <si>
    <t>306314861</t>
  </si>
  <si>
    <t>T/2</t>
  </si>
  <si>
    <t>272</t>
  </si>
  <si>
    <t>R607.1</t>
  </si>
  <si>
    <t>odkládací deska š 500 mm z modifikovaného dřeva 2x18mm=36mm</t>
  </si>
  <si>
    <t>-116599022</t>
  </si>
  <si>
    <t>Poznámka k položce:_x000D_
odkládací deska z modifikovaného dřeva s jádrem dtd 2x tl.18mm=36mm laminované v odstínu šedá ( RAL 7038) tl. 0,8mm (např. Egger), povrchová struktura matná, hrany ABS 2mm v barvě a odstínu lamina. Roh zkosený pod úhlem 45 stupňů,100mm, součástí kotvící prvky  ke konstrukcím stavby pro stabilizaci.</t>
  </si>
  <si>
    <t>T/2+3</t>
  </si>
  <si>
    <t>2,3+0,95</t>
  </si>
  <si>
    <t>273</t>
  </si>
  <si>
    <t>998766201</t>
  </si>
  <si>
    <t>Přesun hmot pro konstrukce truhlářské stanovený procentní sazbou (%) z ceny vodorovná dopravní vzdálenost do 50 m v objektech výšky do 6 m</t>
  </si>
  <si>
    <t>248244978</t>
  </si>
  <si>
    <t>https://podminky.urs.cz/item/CS_URS_2022_02/998766201</t>
  </si>
  <si>
    <t>767</t>
  </si>
  <si>
    <t>Konstrukce zámečnické</t>
  </si>
  <si>
    <t>274</t>
  </si>
  <si>
    <t>767113120</t>
  </si>
  <si>
    <t>Montáž stěn a příček pro zasklení z hliníkových profilů, plochy jednotlivých stěn přes 6 do 9 m2</t>
  </si>
  <si>
    <t>-1721943953</t>
  </si>
  <si>
    <t>https://podminky.urs.cz/item/CS_URS_2022_02/767113120</t>
  </si>
  <si>
    <t>Td/2</t>
  </si>
  <si>
    <t>2,5*2,97</t>
  </si>
  <si>
    <t>275</t>
  </si>
  <si>
    <t>R553.Td/2</t>
  </si>
  <si>
    <t>rámová stěna 2500x2790 mm, 1x dveře šířka 1100mm výška 2100mm - Td/2</t>
  </si>
  <si>
    <t>-207224185</t>
  </si>
  <si>
    <t>Poznámka k položce:_x000D_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 klika (kartáčovaná nerez) samostatný štítek klika a zámek,  vodorovné madlo výšky 800mm umístěné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</si>
  <si>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276</t>
  </si>
  <si>
    <t>767113130</t>
  </si>
  <si>
    <t>Montáž stěn a příček pro zasklení z hliníkových profilů, plochy jednotlivých stěn přes 9 do 12 m2</t>
  </si>
  <si>
    <t>1669481147</t>
  </si>
  <si>
    <t>https://podminky.urs.cz/item/CS_URS_2022_02/767113130</t>
  </si>
  <si>
    <t>Td/6</t>
  </si>
  <si>
    <t>3,6*2,97</t>
  </si>
  <si>
    <t>277</t>
  </si>
  <si>
    <t>R553.Td/6</t>
  </si>
  <si>
    <t>rámová stěna 3600x2790 mm s PO EI 30DP3 - C2, 1x dveře šířka 1100mm výška 2100mm - Td/6</t>
  </si>
  <si>
    <t>-2054496721</t>
  </si>
  <si>
    <t>Poznámka k položce:_x000D_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/klika (kartáčovaná nerez) samostatný štítek klika a zámek,  vodorovné madlo umístěné ve výšce 800mm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</si>
  <si>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278</t>
  </si>
  <si>
    <t>767161111</t>
  </si>
  <si>
    <t>Montáž zábradlí rovného z trubek nebo tenkostěnných profilů do zdiva, hmotnosti 1 m zábradlí do 20 kg</t>
  </si>
  <si>
    <t>-551155958</t>
  </si>
  <si>
    <t>https://podminky.urs.cz/item/CS_URS_2022_02/767161111</t>
  </si>
  <si>
    <t>4,82*2</t>
  </si>
  <si>
    <t>279</t>
  </si>
  <si>
    <t>767531111</t>
  </si>
  <si>
    <t>Montáž vstupních čistících zón z rohoží kovových nebo plastových</t>
  </si>
  <si>
    <t>2134819559</t>
  </si>
  <si>
    <t>https://podminky.urs.cz/item/CS_URS_2022_02/767531111</t>
  </si>
  <si>
    <t>280</t>
  </si>
  <si>
    <t>697521100</t>
  </si>
  <si>
    <t>rohož textilní provedení PA, hustý povrch, jemné dočištění</t>
  </si>
  <si>
    <t>-1308352230</t>
  </si>
  <si>
    <t>8,1*1,1</t>
  </si>
  <si>
    <t>281</t>
  </si>
  <si>
    <t>767531121</t>
  </si>
  <si>
    <t>Montáž vstupních čistících zón z rohoží osazení rámu mosazného nebo hliníkového zapuštěného z L profilů</t>
  </si>
  <si>
    <t>124693481</t>
  </si>
  <si>
    <t>https://podminky.urs.cz/item/CS_URS_2022_02/767531121</t>
  </si>
  <si>
    <t>8,45</t>
  </si>
  <si>
    <t>282</t>
  </si>
  <si>
    <t>69752160</t>
  </si>
  <si>
    <t>rám pro zapuštění profil L-30/30 25/25 20/30 15/30-Al</t>
  </si>
  <si>
    <t>-1897315333</t>
  </si>
  <si>
    <t>8,45*1,1</t>
  </si>
  <si>
    <t>283</t>
  </si>
  <si>
    <t>767531126</t>
  </si>
  <si>
    <t>Montáž vstupních čistících zón z rohoží osazení rámu mosazného nebo hliníkového náběhového úzkého - 45 mm</t>
  </si>
  <si>
    <t>25799308</t>
  </si>
  <si>
    <t>https://podminky.urs.cz/item/CS_URS_2022_02/767531126</t>
  </si>
  <si>
    <t>3,8</t>
  </si>
  <si>
    <t>284</t>
  </si>
  <si>
    <t>69752152</t>
  </si>
  <si>
    <t>rámy náběhové-náběh úzký-45mm-Al</t>
  </si>
  <si>
    <t>1151760431</t>
  </si>
  <si>
    <t>3,8*1,1</t>
  </si>
  <si>
    <t>285</t>
  </si>
  <si>
    <t>767620128</t>
  </si>
  <si>
    <t>Montáž oken zdvojených z hliníkových nebo ocelových profilů na polyuretanovou pěnu otevíravých do zdiva, plochy přes 2,5 m2</t>
  </si>
  <si>
    <t>-1948540161</t>
  </si>
  <si>
    <t>https://podminky.urs.cz/item/CS_URS_2022_02/767620128</t>
  </si>
  <si>
    <t>4,925*0,875</t>
  </si>
  <si>
    <t>(2,74+1,62)*0,875</t>
  </si>
  <si>
    <t>2,0*0,875*2</t>
  </si>
  <si>
    <t>2,0*0,875*4</t>
  </si>
  <si>
    <t>(1,365+1,49)*0,875</t>
  </si>
  <si>
    <t>1,5*0,875</t>
  </si>
  <si>
    <t>2,0*0,875</t>
  </si>
  <si>
    <t>286</t>
  </si>
  <si>
    <t>R553.TO/1</t>
  </si>
  <si>
    <t>pásové hliníkové okno 5x okno 985x875mm, rádius R5790 - TO/1</t>
  </si>
  <si>
    <t>-70022130</t>
  </si>
  <si>
    <t>Poznámka k položce:_x000D_
obloukové hliníkové okno skládající se z pěti částí: Uw - 0,77 W/m2K, rám oken hloubky cca 90mm (dle výrobce), plošně zarovnané rám a křídlo, kolmá hrana hliníkového profilu 		2x křídlo otevíravé a sklopné, rozměr viz schéma, součástí mikroventilace, 3x  okno pevné neotevíravé izolační trojskla  - Ug = 0,5 W/m2K, propustnost světla LT 67%, solární faktor SF 38% vnitřní parapet hloubka 300mm, délka 5000mm  dřevotřískový postforming, dezén RAL 7038 konstrukce Al profilů - exteriér / interiér RAL 7038  viditelné kování (klika apod.) - hliník elox síť proti hmyzu 2x rozměru 985x875mm</t>
  </si>
  <si>
    <t>287</t>
  </si>
  <si>
    <t>R553.TO/2</t>
  </si>
  <si>
    <t>rohové hliníkové okno neotevíravé - 2740+1620x875mm TO/2</t>
  </si>
  <si>
    <t>-829753744</t>
  </si>
  <si>
    <t>Poznámka k položce:_x000D_
hliníkové rohové okno skládající se ze dvou částí: Uw - 0,77 W/m2K, rám oken hloubky cca 90mm (dle výrobce), kolmá hrana hliníkového profilu izolační trojskla  - Ug = 0,5 W/m2K, propustnost světla LT 67%, solární faktor SF 38% rohový parapet, hloubka 300mm, dřevotřískový postforming, dezén RAL 7038 (dl.1x2650+1x1250 mm + dl.1x1280+1x1120 mm) konstrukce Al profilů - exteriér / interiér RAL 7038 zastínění - látková roleta 1x 2620x875mm+1x 1480x875mm + 1x1230x875mm+1x1350x875mm</t>
  </si>
  <si>
    <t>288</t>
  </si>
  <si>
    <t>R553.TO/3</t>
  </si>
  <si>
    <t>hliníkové okno neotevíravé - 2000x875mm TO/3</t>
  </si>
  <si>
    <t>-381254554</t>
  </si>
  <si>
    <t>Poznámka k položce:_x000D_
hliníkové okno: Uw - 0,77 W/m2K, rám oken hloubky cca 90mm (dle výrobce), kolmá hrana hliníkového profilu izolační trojskla  - Ug = 0,5 W/m2K, propustnost světla LT 67%, solární faktor SF 38% parapet, hloubka 300mm dl.2000mm, dřevotřískový postforming, dezén RAL 7038 konstrukce Al profilů - exteriér / interiér RAL 7038 zastínění - látková roleta 2000x875mm</t>
  </si>
  <si>
    <t>289</t>
  </si>
  <si>
    <t>R553.TO/4</t>
  </si>
  <si>
    <t>hliníkové okno sklopné - 2000x875mm TO/4</t>
  </si>
  <si>
    <t>170474615</t>
  </si>
  <si>
    <t>Poznámka k položce:_x000D_
hliníkové okno: Uw - 0,77 W/m2K, rám oken hloubky cca 90mm (dle výrobce), plošně zarovnané rám a křídlo, kolmá hrana hliníkového profilu sklopné, dvě polohy větrání a 90stupňů izolační trojskla  - Ug = 0,5 W/m2K, propustnost světla LT 67%, solární faktor SF 38% parapet, hloubka 300mm, délka 2000mm + 1500 mm,  dřevotřískový postforming, dezén RAL 7038 konstrukce Al profilů - exteriér / interiér RAL 7038  viditelné kování (klika apod.) - hliník elox  zastínění - látková roleta, rozměr 2000x875mm + 1500x875mm síť proti hmyzu - rozměru 2000x875mm + 1500x875mm</t>
  </si>
  <si>
    <t>290</t>
  </si>
  <si>
    <t>R553.TO/5</t>
  </si>
  <si>
    <t>rohové hliníkové okno neotevíravé - 1364+1490x875 mm TO/5</t>
  </si>
  <si>
    <t>1710204042</t>
  </si>
  <si>
    <t>291</t>
  </si>
  <si>
    <t>R553.TO/6</t>
  </si>
  <si>
    <t>hliníkové okno sklopné - 1500x875mm TO/6</t>
  </si>
  <si>
    <t>1780630114</t>
  </si>
  <si>
    <t>292</t>
  </si>
  <si>
    <t>R553.TO/7</t>
  </si>
  <si>
    <t>hliníkové okno neotevíravé s PO - 2000x875mm TO/7</t>
  </si>
  <si>
    <t>-638977768</t>
  </si>
  <si>
    <t>Poznámka k položce:_x000D_
hliníkové profily bez přerušení tepelného mostu, okno s požární odolností EI 30 výplň protipožární bezpečnostní sklo čiré, členění viz schéma, okno s požární odolností EI 30 parapet, 1x hloubka 330mm, délka 2000mm, + 1x hloubka 100, délka 2000mm dřevotřískový postforming, dezén RAL 7038 konstrukce Al profilů -  RAL 7038</t>
  </si>
  <si>
    <t>293</t>
  </si>
  <si>
    <t>767620128.2</t>
  </si>
  <si>
    <t>Montáž pákových ovladačů</t>
  </si>
  <si>
    <t>-215812457</t>
  </si>
  <si>
    <t>294</t>
  </si>
  <si>
    <t>767620128.3</t>
  </si>
  <si>
    <t>Montáž - Al prvky interiér + exteriér</t>
  </si>
  <si>
    <t>kpl</t>
  </si>
  <si>
    <t>1375271045</t>
  </si>
  <si>
    <t>295</t>
  </si>
  <si>
    <t>R553.2</t>
  </si>
  <si>
    <t>dodávka - Al prvky interiér + exteriér</t>
  </si>
  <si>
    <t>-1130384367</t>
  </si>
  <si>
    <t>296</t>
  </si>
  <si>
    <t>767640111</t>
  </si>
  <si>
    <t>Montáž dveří ocelových nebo hliníkových vchodových jednokřídlových bez nadsvětlíku</t>
  </si>
  <si>
    <t>-323275355</t>
  </si>
  <si>
    <t>https://podminky.urs.cz/item/CS_URS_2022_02/767640111</t>
  </si>
  <si>
    <t>297</t>
  </si>
  <si>
    <t>R553.Td/1</t>
  </si>
  <si>
    <t>rámová stěna 1240x2340mm, dveře šířka 1080mm, výška 2250mm - Td/1</t>
  </si>
  <si>
    <t>747475526</t>
  </si>
  <si>
    <t>Poznámka k položce:_x000D_
rám - hliníkový profilový systém s koeficientem tepelného prostupu Uf= 0,98 W/m²K, plošně lícující rám a křídlo z exteriéru křídlo - hliníkový profilový systém dveře plné jednokřídlové otevíravé šířka 1080mm, výška 2250mm, částečně prosklené svisle 1/2 bezpečnostním sklem izolační trojskla s koeficientem prostupu tepla  Ug = 0,5 W/m2K, teplý distanční rámeček oboustraně z bezpečnostním sklem conex nízký práh hliník bezpečnostní kování oliva, exteriér koule/ interiér klika, vodorovné madlo výšky 800mm, bezpečnostní zámek např. Fab + štítek proti vylomení, panikové kování v klice ze strany interiéru dle požadavku PBŘ, součástí stavěč dveřního křídla, samozavírač  křídla, dveřní zarážka, pojistka proti vypáčení křídla světle šedá exteriér i interiér Ral 7038  vodorovné madlo, klika štítek - eloxovaný hliník madlo umístěné ve výšce 800mm na straně opačné než jsou závěsy, kontrastní označení na skle barevný výrazný pruh  50mm ve výšce 1400mm</t>
  </si>
  <si>
    <t>298</t>
  </si>
  <si>
    <t>767640221</t>
  </si>
  <si>
    <t>Montáž dveří ocelových nebo hliníkových vchodových dvoukřídlové bez nadsvětlíku</t>
  </si>
  <si>
    <t>441072269</t>
  </si>
  <si>
    <t>https://podminky.urs.cz/item/CS_URS_2022_02/767640221</t>
  </si>
  <si>
    <t>299</t>
  </si>
  <si>
    <t>R553.Td/8</t>
  </si>
  <si>
    <t>posuvná hliníková stěna 3000x2320 mm - Td/8</t>
  </si>
  <si>
    <t>-783934175</t>
  </si>
  <si>
    <t>Poznámka k položce:_x000D_
rám - hliníková stěna HS portál: Uf - 1,4 W/m2K, rám hloubky cca 180mm (dle výrobce), pohledová výška rám/rám 48-134,5. Plošně lícující rám a křídlo z exteriéru křídlo - 1x křídlo zdvižně posuvné, 1x okno fix,  viz schéma, součástí mikroventilace izolační trojsklo + bezpečnostní sklo connex vnější - vnitřní,  Ug = 0,5 W/m2K,  propustnost světla LT 67%, solární faktor SF 38% nízký práh s dvojím přerušením tepelného mostu s koeficientem tepelného prostupu Uf= 1,0 W/m²K,  „teplý" práh z kompozitního materiálu zdvižně posuvné kování pro posuvné dveře do hliníkových elementů, větrání - v poloze několika centimetrů (neprůchodné pro děti) s uzamčením,  současně vybaven spárovým větráním pomocí kliky pro optimální výměnou vzduchu, (vždy s uzamčením) výplň bude uzamykatelná proti otevření neoprávněnou osobou barva hlinikových profílů RAL 7038, klika - povrchová úprava eleoxovaný hliník síť proti hmyzu - plisé síť 2x 1500x2320mm  (skladaná síť proti hmyzu, rám extrudovaný hliníkový profil, uchycení pomocí vynášecího profilu, bezbariérový přistup díky výšce přechodového profilu pouze 3 mm. Hladký chod segmentu zabezpečuje řetězový mechanizmus z PVC. montáž na rám,  barva rámu shodná s barevností oken RAL 7004, síť plisované vlákno protipylová - hustě tkaná jemná síťovina, která zabraňuje průniku nepříjemným alegenů, ale především hmyzu. Síťovina má šedou barvu)</t>
  </si>
  <si>
    <t>300</t>
  </si>
  <si>
    <t>767881141</t>
  </si>
  <si>
    <t>Montáž záchytného systému proti pádu bodů samostatných nebo v systému s poddajným kotvícím vedením do železobetonu mechanickými kotvami</t>
  </si>
  <si>
    <t>-1838184993</t>
  </si>
  <si>
    <t>https://podminky.urs.cz/item/CS_URS_2022_02/767881141</t>
  </si>
  <si>
    <t>Z/1</t>
  </si>
  <si>
    <t>301</t>
  </si>
  <si>
    <t>R553.1</t>
  </si>
  <si>
    <t>kotvící bod pro ploché střechy dl.600mm Z/1</t>
  </si>
  <si>
    <t>250501412</t>
  </si>
  <si>
    <t>Poznámka k položce:_x000D_
Nerezový kotvicí bod pro ploché střechy s nosnou konstrukcí z betonové desky.  Kotvicí bod má základnu velikosti 150 x 150 mm a ztužený sloupek o průměru 42 mm.  Instalace do předvrtaných otvorů probíhá pomocí rozpěrných mechanických kotev, případně chemické kotvy (není součástí dodávky).  Určeno pro beton třídy C20/25 a vyšší.</t>
  </si>
  <si>
    <t>302</t>
  </si>
  <si>
    <t>767995115</t>
  </si>
  <si>
    <t>Montáž ostatních atypických zámečnických konstrukcí hmotnosti přes 50 do 100 kg</t>
  </si>
  <si>
    <t>1153245240</t>
  </si>
  <si>
    <t>https://podminky.urs.cz/item/CS_URS_2022_02/767995115</t>
  </si>
  <si>
    <t>(40,6+40,85)*2</t>
  </si>
  <si>
    <t>60,0+18,0+10,0</t>
  </si>
  <si>
    <t>303</t>
  </si>
  <si>
    <t>R130.1</t>
  </si>
  <si>
    <t>ocelové profily zábradlí rampy Z/2</t>
  </si>
  <si>
    <t>2109367316</t>
  </si>
  <si>
    <t>sloupek zábradlí 100/50/5-850 + kotevní plech 200x150x10 mm - (4ks)</t>
  </si>
  <si>
    <t>40,6*1,05*2</t>
  </si>
  <si>
    <t>madlo pr. 48,3-4820 (2ks) vč kotevních konzol ke sloupkům (8ks)</t>
  </si>
  <si>
    <t>40,85*1,05*2</t>
  </si>
  <si>
    <t>304</t>
  </si>
  <si>
    <t>R130.2</t>
  </si>
  <si>
    <t>ocelové profily branky Z/3</t>
  </si>
  <si>
    <t>1700861184</t>
  </si>
  <si>
    <t>sloupek 80/80/8-1700 (2ks) + kotevní plech 200x150x10 mm (2ks)</t>
  </si>
  <si>
    <t>60,0*1,05</t>
  </si>
  <si>
    <t>rám profil 40/40/3</t>
  </si>
  <si>
    <t>18,0*1,05</t>
  </si>
  <si>
    <t>výplň dle stávajícího tvarosloví</t>
  </si>
  <si>
    <t>10,0*1,05</t>
  </si>
  <si>
    <t>305</t>
  </si>
  <si>
    <t>R549.1</t>
  </si>
  <si>
    <t>stavební kování Z/3</t>
  </si>
  <si>
    <t>-2080094417</t>
  </si>
  <si>
    <t>Poznámka k položce:_x000D_
2x závěs 1x klika rustikal 1x zámek FAB + dveřní vrátník</t>
  </si>
  <si>
    <t>306</t>
  </si>
  <si>
    <t>998767201</t>
  </si>
  <si>
    <t>Přesun hmot pro zámečnické konstrukce stanovený procentní sazbou (%) z ceny vodorovná dopravní vzdálenost do 50 m v objektech výšky do 6 m</t>
  </si>
  <si>
    <t>-1940182599</t>
  </si>
  <si>
    <t>https://podminky.urs.cz/item/CS_URS_2022_02/998767201</t>
  </si>
  <si>
    <t>776</t>
  </si>
  <si>
    <t>Podlahy povlakové</t>
  </si>
  <si>
    <t>307</t>
  </si>
  <si>
    <t>776421312</t>
  </si>
  <si>
    <t>Montáž lišt přechodových šroubovaných</t>
  </si>
  <si>
    <t>-1022809126</t>
  </si>
  <si>
    <t>https://podminky.urs.cz/item/CS_URS_2022_02/776421312</t>
  </si>
  <si>
    <t>0,9</t>
  </si>
  <si>
    <t>308</t>
  </si>
  <si>
    <t>55343116</t>
  </si>
  <si>
    <t>profil přechodový Al narážecí 40mm stříbro, zlato, champagne</t>
  </si>
  <si>
    <t>477418630</t>
  </si>
  <si>
    <t>0,9*1,02</t>
  </si>
  <si>
    <t>309</t>
  </si>
  <si>
    <t>776111115</t>
  </si>
  <si>
    <t>Příprava podkladu broušení podlah stávajícího podkladu před litím stěrky</t>
  </si>
  <si>
    <t>1037492679</t>
  </si>
  <si>
    <t>https://podminky.urs.cz/item/CS_URS_2022_02/776111115</t>
  </si>
  <si>
    <t>310</t>
  </si>
  <si>
    <t>776111311</t>
  </si>
  <si>
    <t>Příprava podkladu vysátí podlah</t>
  </si>
  <si>
    <t>531602230</t>
  </si>
  <si>
    <t>https://podminky.urs.cz/item/CS_URS_2022_02/776111311</t>
  </si>
  <si>
    <t>311</t>
  </si>
  <si>
    <t>776121321</t>
  </si>
  <si>
    <t>Příprava podkladu penetrace neředěná podlah</t>
  </si>
  <si>
    <t>-1688461052</t>
  </si>
  <si>
    <t>https://podminky.urs.cz/item/CS_URS_2022_02/776121321</t>
  </si>
  <si>
    <t>312</t>
  </si>
  <si>
    <t>776141121</t>
  </si>
  <si>
    <t>Příprava podkladu vyrovnání samonivelační stěrkou podlah min.pevnosti 30 MPa, tloušťky do 3 mm</t>
  </si>
  <si>
    <t>943152563</t>
  </si>
  <si>
    <t>https://podminky.urs.cz/item/CS_URS_2022_02/776141121</t>
  </si>
  <si>
    <t>313</t>
  </si>
  <si>
    <t>776221111</t>
  </si>
  <si>
    <t>Montáž podlahovin z PVC lepením standardním lepidlem z pásů standardních</t>
  </si>
  <si>
    <t>933218989</t>
  </si>
  <si>
    <t>https://podminky.urs.cz/item/CS_URS_2022_02/776221111</t>
  </si>
  <si>
    <t>314</t>
  </si>
  <si>
    <t>R284110.1</t>
  </si>
  <si>
    <t>bezpečnostní podlahová krytina s obsahem částic oxidu hlinitého v základní vrstvě a křemíkových částic na povrchu tl.2,0 mm</t>
  </si>
  <si>
    <t>-1000391542</t>
  </si>
  <si>
    <t>Poznámka k položce:_x000D_
DIN 51 130 - protiskluz R10 bezpečnostní protiskluzová podlaha barevný odstín - Honey (med)</t>
  </si>
  <si>
    <t>(24,7+93,45)*1,1</t>
  </si>
  <si>
    <t>53,7*1,1</t>
  </si>
  <si>
    <t>315</t>
  </si>
  <si>
    <t>776411111</t>
  </si>
  <si>
    <t>Montáž soklíků lepením obvodových, výšky do 80 mm</t>
  </si>
  <si>
    <t>1639118548</t>
  </si>
  <si>
    <t>https://podminky.urs.cz/item/CS_URS_2022_02/776411111</t>
  </si>
  <si>
    <t>30,0</t>
  </si>
  <si>
    <t>316</t>
  </si>
  <si>
    <t>R284110.2</t>
  </si>
  <si>
    <t>lišta speciální - čepcové těsněné šedé</t>
  </si>
  <si>
    <t>-1341885708</t>
  </si>
  <si>
    <t>74,0*1,02</t>
  </si>
  <si>
    <t>317</t>
  </si>
  <si>
    <t>776411112</t>
  </si>
  <si>
    <t>Montáž soklíků lepením obvodových, výšky přes 80 do 100 mm</t>
  </si>
  <si>
    <t>-191622594</t>
  </si>
  <si>
    <t>https://podminky.urs.cz/item/CS_URS_2022_02/776411112</t>
  </si>
  <si>
    <t>318</t>
  </si>
  <si>
    <t>R284110.3</t>
  </si>
  <si>
    <t>lišta speciální - obrubový žlab</t>
  </si>
  <si>
    <t>-1069282269</t>
  </si>
  <si>
    <t>319</t>
  </si>
  <si>
    <t>776991121</t>
  </si>
  <si>
    <t>Ostatní práce údržba nových podlahovin po pokládce čištění základní</t>
  </si>
  <si>
    <t>-1442122978</t>
  </si>
  <si>
    <t>https://podminky.urs.cz/item/CS_URS_2022_02/776991121</t>
  </si>
  <si>
    <t>320</t>
  </si>
  <si>
    <t>998776201</t>
  </si>
  <si>
    <t>Přesun hmot pro podlahy povlakové stanovený procentní sazbou (%) z ceny vodorovná dopravní vzdálenost do 50 m v objektech výšky do 6 m</t>
  </si>
  <si>
    <t>1524009979</t>
  </si>
  <si>
    <t>https://podminky.urs.cz/item/CS_URS_2022_02/998776201</t>
  </si>
  <si>
    <t>781</t>
  </si>
  <si>
    <t>Dokončovací práce - obklady</t>
  </si>
  <si>
    <t>321</t>
  </si>
  <si>
    <t>781121011</t>
  </si>
  <si>
    <t>Příprava podkladu před provedením obkladu nátěr penetrační na stěnu</t>
  </si>
  <si>
    <t>2035450587</t>
  </si>
  <si>
    <t>https://podminky.urs.cz/item/CS_URS_2022_02/781121011</t>
  </si>
  <si>
    <t>322</t>
  </si>
  <si>
    <t>781474115</t>
  </si>
  <si>
    <t>Montáž obkladů vnitřních stěn z dlaždic keramických lepených flexibilním lepidlem maloformátových hladkých přes 22 do 25 ks/m2</t>
  </si>
  <si>
    <t>105150488</t>
  </si>
  <si>
    <t>https://podminky.urs.cz/item/CS_URS_2022_02/781474115</t>
  </si>
  <si>
    <t>323</t>
  </si>
  <si>
    <t>59761039</t>
  </si>
  <si>
    <t>obklad keramický hladký přes 22 do 25ks/m2</t>
  </si>
  <si>
    <t>-348873074</t>
  </si>
  <si>
    <t>8,119*1,1</t>
  </si>
  <si>
    <t>324</t>
  </si>
  <si>
    <t>781479191</t>
  </si>
  <si>
    <t>Příplatek k montáži obkladů vnitřních keramických hladkých za plochu do 10 m2</t>
  </si>
  <si>
    <t>-1528985822</t>
  </si>
  <si>
    <t>https://podminky.urs.cz/item/CS_URS_2021_02/781479191</t>
  </si>
  <si>
    <t>325</t>
  </si>
  <si>
    <t>781494111</t>
  </si>
  <si>
    <t>Obklad - dokončující práce profily ukončovací lepené flexibilním lepidlem rohové</t>
  </si>
  <si>
    <t>-1834245100</t>
  </si>
  <si>
    <t>https://podminky.urs.cz/item/CS_URS_2022_02/781494111</t>
  </si>
  <si>
    <t>(2,06+2,82*2)*2+0,3*2</t>
  </si>
  <si>
    <t>326</t>
  </si>
  <si>
    <t>781495115</t>
  </si>
  <si>
    <t>Obklad - dokončující práce ostatní práce spárování silikonem</t>
  </si>
  <si>
    <t>-756973560</t>
  </si>
  <si>
    <t>https://podminky.urs.cz/item/CS_URS_2022_02/781495115</t>
  </si>
  <si>
    <t>(2,06+0,3*2)*2+2,82*4</t>
  </si>
  <si>
    <t>327</t>
  </si>
  <si>
    <t>781495211</t>
  </si>
  <si>
    <t>Čištění vnitřních ploch po provedení obkladu stěn chemickými prostředky</t>
  </si>
  <si>
    <t>1160693182</t>
  </si>
  <si>
    <t>https://podminky.urs.cz/item/CS_URS_2022_02/781495211</t>
  </si>
  <si>
    <t>328</t>
  </si>
  <si>
    <t>781734112</t>
  </si>
  <si>
    <t>Montáž obkladů vnějších stěn z obkladaček nebo obkladových pásků cihelných lepených flexibilním lepidlem přes 50 do 85 ks/m2</t>
  </si>
  <si>
    <t>-349085102</t>
  </si>
  <si>
    <t>https://podminky.urs.cz/item/CS_URS_2022_02/781734112</t>
  </si>
  <si>
    <t>Fs.b+c</t>
  </si>
  <si>
    <t>26,2+4,9</t>
  </si>
  <si>
    <t>329</t>
  </si>
  <si>
    <t>596231160.1</t>
  </si>
  <si>
    <t>pásek obkladový tažený 250x65x10 mm, pískově žlutý</t>
  </si>
  <si>
    <t>-605424633</t>
  </si>
  <si>
    <t>Poznámka k položce:_x000D_
Spotřeba: 62 kus/m2</t>
  </si>
  <si>
    <t>31,1*62*1,1</t>
  </si>
  <si>
    <t>330</t>
  </si>
  <si>
    <t>781739191</t>
  </si>
  <si>
    <t>Montáž obkladů vnějších stěn z obkladaček nebo obkladových pásků cihelných Příplatek k cenám za plochu do 10 m2 jednotlivě</t>
  </si>
  <si>
    <t>-1597218462</t>
  </si>
  <si>
    <t>https://podminky.urs.cz/item/CS_URS_2022_02/781739191</t>
  </si>
  <si>
    <t>331</t>
  </si>
  <si>
    <t>998781201</t>
  </si>
  <si>
    <t>Přesun hmot pro obklady keramické stanovený procentní sazbou (%) z ceny vodorovná dopravní vzdálenost do 50 m v objektech výšky do 6 m</t>
  </si>
  <si>
    <t>-1051177918</t>
  </si>
  <si>
    <t>https://podminky.urs.cz/item/CS_URS_2022_02/998781201</t>
  </si>
  <si>
    <t>783</t>
  </si>
  <si>
    <t>Dokončovací práce - nátěry</t>
  </si>
  <si>
    <t>332</t>
  </si>
  <si>
    <t>783101205</t>
  </si>
  <si>
    <t>Příprava podkladu truhlářských konstrukcí před provedením nátěru broušení smirkovým papírem nebo plátnem dekorativní</t>
  </si>
  <si>
    <t>1835292544</t>
  </si>
  <si>
    <t>https://podminky.urs.cz/item/CS_URS_2022_02/783101205</t>
  </si>
  <si>
    <t>0,95*1,995*2</t>
  </si>
  <si>
    <t>333</t>
  </si>
  <si>
    <t>783114101</t>
  </si>
  <si>
    <t>Základní nátěr truhlářských konstrukcí jednonásobný syntetický</t>
  </si>
  <si>
    <t>374293231</t>
  </si>
  <si>
    <t>https://podminky.urs.cz/item/CS_URS_2022_02/783114101</t>
  </si>
  <si>
    <t>334</t>
  </si>
  <si>
    <t>783117101</t>
  </si>
  <si>
    <t>Krycí nátěr truhlářských konstrukcí jednonásobný syntetický</t>
  </si>
  <si>
    <t>-2037912277</t>
  </si>
  <si>
    <t>https://podminky.urs.cz/item/CS_URS_2022_02/783117101</t>
  </si>
  <si>
    <t>3,791*2</t>
  </si>
  <si>
    <t>335</t>
  </si>
  <si>
    <t>783301311</t>
  </si>
  <si>
    <t>Příprava podkladu zámečnických konstrukcí před provedením nátěru odmaštění odmašťovačem vodou ředitelným</t>
  </si>
  <si>
    <t>1472193514</t>
  </si>
  <si>
    <t>https://podminky.urs.cz/item/CS_URS_2022_02/783301311</t>
  </si>
  <si>
    <t>sloupek P11+P15</t>
  </si>
  <si>
    <t>zárubeň Td/5</t>
  </si>
  <si>
    <t>(2*1,97+0,9)*0,21</t>
  </si>
  <si>
    <t>0,08*4*1,7*2+1,05*2,63*2</t>
  </si>
  <si>
    <t>336</t>
  </si>
  <si>
    <t>783314101</t>
  </si>
  <si>
    <t>Základní nátěr zámečnických konstrukcí jednonásobný syntetický</t>
  </si>
  <si>
    <t>1648456497</t>
  </si>
  <si>
    <t>https://podminky.urs.cz/item/CS_URS_2022_02/783314101</t>
  </si>
  <si>
    <t>T/1 - Al Uprofil</t>
  </si>
  <si>
    <t>0,01*3*198,5</t>
  </si>
  <si>
    <t>337</t>
  </si>
  <si>
    <t>783314201</t>
  </si>
  <si>
    <t>Základní antikorozní nátěr zámečnických konstrukcí jednonásobný syntetický standardní</t>
  </si>
  <si>
    <t>-286481713</t>
  </si>
  <si>
    <t>https://podminky.urs.cz/item/CS_URS_2022_02/783314201</t>
  </si>
  <si>
    <t>338</t>
  </si>
  <si>
    <t>783315101</t>
  </si>
  <si>
    <t>Mezinátěr zámečnických konstrukcí jednonásobný syntetický standardní</t>
  </si>
  <si>
    <t>715104892</t>
  </si>
  <si>
    <t>https://podminky.urs.cz/item/CS_URS_2022_02/783315101</t>
  </si>
  <si>
    <t>339</t>
  </si>
  <si>
    <t>783317101</t>
  </si>
  <si>
    <t>Krycí nátěr (email) zámečnických konstrukcí jednonásobný syntetický standardní</t>
  </si>
  <si>
    <t>1725162327</t>
  </si>
  <si>
    <t>https://podminky.urs.cz/item/CS_URS_2022_02/783317101</t>
  </si>
  <si>
    <t>Poznámka k položce:_x000D_
odstín RAL 7038</t>
  </si>
  <si>
    <t>340</t>
  </si>
  <si>
    <t>783401311</t>
  </si>
  <si>
    <t>Příprava podkladu klempířských konstrukcí před provedením nátěru odmaštěním odmašťovačem vodou ředitelným</t>
  </si>
  <si>
    <t>1972697152</t>
  </si>
  <si>
    <t>https://podminky.urs.cz/item/CS_URS_2022_02/783401311</t>
  </si>
  <si>
    <t>33,0*0,65</t>
  </si>
  <si>
    <t>6,2*0,75</t>
  </si>
  <si>
    <t>3,0*0,45</t>
  </si>
  <si>
    <t>(12,05+6,0+11,0+35,4+8,0+8,0+5,0)*0,2</t>
  </si>
  <si>
    <t>341</t>
  </si>
  <si>
    <t>783437101.1</t>
  </si>
  <si>
    <t>Povrchová úprava klempířských konstrukcí KOMAXIT RAL 1004</t>
  </si>
  <si>
    <t>1666385453</t>
  </si>
  <si>
    <t>342</t>
  </si>
  <si>
    <t>783444101</t>
  </si>
  <si>
    <t>Základní nátěr klempířských konstrukcí jednonásobný polyuretanový</t>
  </si>
  <si>
    <t>-1876367621</t>
  </si>
  <si>
    <t>https://podminky.urs.cz/item/CS_URS_2022_02/783444101</t>
  </si>
  <si>
    <t>343</t>
  </si>
  <si>
    <t>783447101</t>
  </si>
  <si>
    <t>Krycí nátěr (email) klempířských konstrukcí jednonásobný polyuretanový</t>
  </si>
  <si>
    <t>-1402022541</t>
  </si>
  <si>
    <t>https://podminky.urs.cz/item/CS_URS_2022_02/783447101</t>
  </si>
  <si>
    <t>784</t>
  </si>
  <si>
    <t>Dokončovací práce - malby a tapety</t>
  </si>
  <si>
    <t>344</t>
  </si>
  <si>
    <t>784121001</t>
  </si>
  <si>
    <t>Oškrabání malby v místnostech výšky do 3,80 m</t>
  </si>
  <si>
    <t>-1718251467</t>
  </si>
  <si>
    <t>https://podminky.urs.cz/item/CS_URS_2022_02/784121001</t>
  </si>
  <si>
    <t>stěny m.č.1,05</t>
  </si>
  <si>
    <t>5,35*3,01</t>
  </si>
  <si>
    <t>strop + stěny m.č.1,14a</t>
  </si>
  <si>
    <t>28,56+31,69*3,65</t>
  </si>
  <si>
    <t>stěny m.č.1,15</t>
  </si>
  <si>
    <t>(3,05+2,6)*2*3,33</t>
  </si>
  <si>
    <t>strop P3 m.č.1,16a</t>
  </si>
  <si>
    <t>345</t>
  </si>
  <si>
    <t>784181121</t>
  </si>
  <si>
    <t>Penetrace podkladu jednonásobná hloubková akrylátová bezbarvá v místnostech výšky do 3,80 m</t>
  </si>
  <si>
    <t>263734922</t>
  </si>
  <si>
    <t>https://podminky.urs.cz/item/CS_URS_2022_02/784181121</t>
  </si>
  <si>
    <t>stěny m.č.1,14b</t>
  </si>
  <si>
    <t>25,44*2,79</t>
  </si>
  <si>
    <t>(3,05+2,6)*2*2,79</t>
  </si>
  <si>
    <t>346</t>
  </si>
  <si>
    <t>784211001</t>
  </si>
  <si>
    <t>Malby z malířských směsí oděruvzdorných za mokra jednonásobné, bílé za mokra odruvzdorné výborně v místnostech výšky do 3,80 m</t>
  </si>
  <si>
    <t>-644065383</t>
  </si>
  <si>
    <t>https://podminky.urs.cz/item/CS_URS_2022_02/784211001</t>
  </si>
  <si>
    <t>347</t>
  </si>
  <si>
    <t>784211063</t>
  </si>
  <si>
    <t>Malby z malířských směsí oděruvzdorných za mokra Příplatek k cenám jednonásobných maleb za provádění barevné malby tónované na tónovacích automatech, v odstínu středně sytém</t>
  </si>
  <si>
    <t>-330755882</t>
  </si>
  <si>
    <t>https://podminky.urs.cz/item/CS_URS_2022_02/784211063</t>
  </si>
  <si>
    <t>Poznámka k položce:_x000D_
barva šedá odstín RAL 7038</t>
  </si>
  <si>
    <t>348</t>
  </si>
  <si>
    <t>784211101</t>
  </si>
  <si>
    <t>Malby z malířských směsí oděruvzdorných za mokra dvojnásobné, bílé za mokra oděruvzdorné výborně v místnostech výšky do 3,80 m</t>
  </si>
  <si>
    <t>-142919690</t>
  </si>
  <si>
    <t>https://podminky.urs.cz/item/CS_URS_2022_02/784211101</t>
  </si>
  <si>
    <t>786</t>
  </si>
  <si>
    <t>Dokončovací práce - čalounické úpravy</t>
  </si>
  <si>
    <t>349</t>
  </si>
  <si>
    <t>786681003</t>
  </si>
  <si>
    <t>Montáž skládacích stěn jednodílných nebo dvoudílných přes 7 m2</t>
  </si>
  <si>
    <t>1862005865</t>
  </si>
  <si>
    <t>https://podminky.urs.cz/item/CS_URS_2022_02/786681003</t>
  </si>
  <si>
    <t>Td/7</t>
  </si>
  <si>
    <t>3,725*2,82*2</t>
  </si>
  <si>
    <t>350</t>
  </si>
  <si>
    <t>R611.Td/7</t>
  </si>
  <si>
    <t>mobilní posuvné panely 5x745x2820 mm - Td/7</t>
  </si>
  <si>
    <t>30447407</t>
  </si>
  <si>
    <t>Poznámka k položce:_x000D_
mobilní posuvné panely tl. 110mm s vysokou vzduchovou neprůzvučností 4x panel standartní, 1x panel teleskopický+2 dorazy ke stěně hmotnost panelů 43Kg/m2  panely s vyjížděcím vodorovným těsněním, viditelné hrany v barvě elox pojezdová kolejnice kotvená do konstrukce průvlaku otvoru - hliníková, bílá, včetně svěšení, způsob ovládání manuální povrchová úprava panelů dřevěná dýha - světlá bříza zvukově izolační parametry stěny - požadavky dle normy - křídlo 40dbB</t>
  </si>
  <si>
    <t>351</t>
  </si>
  <si>
    <t>R786681.1</t>
  </si>
  <si>
    <t>Doprava, přesun</t>
  </si>
  <si>
    <t>-1746515886</t>
  </si>
  <si>
    <t>352</t>
  </si>
  <si>
    <t>R786.1</t>
  </si>
  <si>
    <t>Montáž - plissé síť1500x2320mm RAL 7038, protipylová síťovina černá</t>
  </si>
  <si>
    <t>-2114465073</t>
  </si>
  <si>
    <t>353</t>
  </si>
  <si>
    <t>R786.Td/8</t>
  </si>
  <si>
    <t>dodávka -  plissé síť1500x2320mm RAL 7038, protipylová síťovina černá</t>
  </si>
  <si>
    <t>-346741628</t>
  </si>
  <si>
    <t>354</t>
  </si>
  <si>
    <t>R786.2</t>
  </si>
  <si>
    <t>Montáž - síť pružinová RAL 7038</t>
  </si>
  <si>
    <t>-493333094</t>
  </si>
  <si>
    <t>TO/1+4+6</t>
  </si>
  <si>
    <t>2+4+1</t>
  </si>
  <si>
    <t>355</t>
  </si>
  <si>
    <t>R786.TO/1</t>
  </si>
  <si>
    <t>dodávka - síť pružinová RAL 7038 - TO/1</t>
  </si>
  <si>
    <t>-366234192</t>
  </si>
  <si>
    <t>356</t>
  </si>
  <si>
    <t>R786.TO/4</t>
  </si>
  <si>
    <t>dodávka - síť pružinová RAL 7038 - TO/4</t>
  </si>
  <si>
    <t>-1486165580</t>
  </si>
  <si>
    <t>357</t>
  </si>
  <si>
    <t>R786.TO/6</t>
  </si>
  <si>
    <t>dodávka - síť pružinová RAL 7038 - TO/6</t>
  </si>
  <si>
    <t>-1446445389</t>
  </si>
  <si>
    <t>358</t>
  </si>
  <si>
    <t>R786.2a</t>
  </si>
  <si>
    <t>příslušenství pevné sítě</t>
  </si>
  <si>
    <t>-1040477527</t>
  </si>
  <si>
    <t>359</t>
  </si>
  <si>
    <t>998786201</t>
  </si>
  <si>
    <t>Přesun hmot pro stínění a čalounické úpravy stanovený procentní sazbou (%) z ceny vodorovná dopravní vzdálenost do 50 m v objektech výšky do 6 m</t>
  </si>
  <si>
    <t>-1511915329</t>
  </si>
  <si>
    <t>https://podminky.urs.cz/item/CS_URS_2022_02/998786201</t>
  </si>
  <si>
    <t>789</t>
  </si>
  <si>
    <t>Povrchové úpravy ocelových konstrukcí a technologických zařízení</t>
  </si>
  <si>
    <t>360</t>
  </si>
  <si>
    <t>789421544</t>
  </si>
  <si>
    <t>Žárové stříkání ocelových konstrukcí slitinou zinacor ZnAl, tloušťky 150 μm, třídy IV</t>
  </si>
  <si>
    <t>385697961</t>
  </si>
  <si>
    <t>https://podminky.urs.cz/item/CS_URS_2022_02/789421544</t>
  </si>
  <si>
    <t>Z/2 - P=32xH</t>
  </si>
  <si>
    <t>32*(40,6+40,85)*0,001*2</t>
  </si>
  <si>
    <t>D.1.4a - Vzduchotechnika</t>
  </si>
  <si>
    <t>Jan Mikeš</t>
  </si>
  <si>
    <t xml:space="preserve">    751 - Vzduchotechnika</t>
  </si>
  <si>
    <t xml:space="preserve">      751-1 - Zařízení č.1 - Větrání jídelny a praktické učebny</t>
  </si>
  <si>
    <t xml:space="preserve">      751-2 - Zařízení č.2 - Větrání chodby a kanceláře vedoucí</t>
  </si>
  <si>
    <t xml:space="preserve">      751-3 - Zařízení č.3 - větrání sociálních zařízení</t>
  </si>
  <si>
    <t>751</t>
  </si>
  <si>
    <t>751-1</t>
  </si>
  <si>
    <t>Zařízení č.1 - Větrání jídelny a praktické učebny</t>
  </si>
  <si>
    <t>751611141</t>
  </si>
  <si>
    <t>Montáž vzduchotechnické jednotky s rekuperací tepla centrální nástřešní s výměnou vzduchu do 5000 m3/h</t>
  </si>
  <si>
    <t>-1894821345</t>
  </si>
  <si>
    <t>Poznámka k položce:_x000D_
Poznámka k souboru cen: 1. V cenách nejsou započteny náklady na připojení na rozvody a na regulaci. 2. Vzduchotechnické jednotky s výměnou vzduchu nad uvedený rozsah se oceňují individuálně.</t>
  </si>
  <si>
    <t>751613122</t>
  </si>
  <si>
    <t>Montáž ostatních zařízení podstavce pod rekuperační jednotku na rovný podklad, průřezu přes 2,5 m2</t>
  </si>
  <si>
    <t>936839839</t>
  </si>
  <si>
    <t>Poznámka k položce:_x000D_
Poznámka k souboru cen: 1. Montáž dodatečné izolace k rekuperační jednotce 751 61-3111 se vztahuje na montáž sady izolace pro VZT jednotku připravené výrobcem jednotky. 2. Položky montáže 751 61-3120 až 3122 nejsou určeny pro zabudované konstrukce.</t>
  </si>
  <si>
    <t>751611131</t>
  </si>
  <si>
    <t>Montáž vzduchotechnické jednotky s rekuperací tepla Příplatek k cenám za montáž jednotky po částech</t>
  </si>
  <si>
    <t>898931450</t>
  </si>
  <si>
    <t>Poznámka k položce:_x000D_
Poznámka k souboru cen: 1. V cenách nejsou započteny náklady na připojení na rozvody a na regulaci. 2. Vzduchotechnické jednotky s výměnou vzduchu nad uvedený rozsah se oceňují individuálně. _x000D_
Poznámka k položce: Jedná se o montáž nástřešní jednotky, kde bude samostatně osazen střešní rám a následně po dokončení izolací a střechy bude osazena VZT jednotka. Položka zahrnuje zvýšenou pracnost montáže jednotky nástřešní proti jednotce vnitřní stojaté</t>
  </si>
  <si>
    <t>R-7512219</t>
  </si>
  <si>
    <t>montáž a zprovoznění prvků MaR VZT jednotky včetně kabelových propojení mezi jednotkou a příslušenstvím včetně seřízení výkonů, uvedení do provozu a zaškolení obsluhy. Cena zahrnuje také materiál na kabeláž mezi rozvodnicí a kondenzační jednotkou (AHU bo</t>
  </si>
  <si>
    <t>534873215</t>
  </si>
  <si>
    <t>R-4292229</t>
  </si>
  <si>
    <t>1.1 Kompaktní větrací jednotka-nástřešní provedení, přívod 2000m3/h, odvod 2000m3/h, Pstat.externí přívod 300Pa, odvod 150Pa, max.externí tlak při zachování průtoku 900Pa, deskový protiproudý rekuperátor 92% se 100% uzavíratelným obtokem (klapka na obtoku</t>
  </si>
  <si>
    <t>-1491511437</t>
  </si>
  <si>
    <t>751721111</t>
  </si>
  <si>
    <t>Montáž klimatizační jednotky venkovní jednofázové napájení do 2 vnitřních jednotek</t>
  </si>
  <si>
    <t>1698709604</t>
  </si>
  <si>
    <t>R-4294125</t>
  </si>
  <si>
    <t>1.2 venkovní kondenzační jednotka, Inverter, Qch = 10,0 kW, Qch(max) =11,5 kW,  230 V/1-fáze/50 Hz, N = 3,10 kW, I = 12,1 A, Lw = 70 dB(A), Lp(1m) = 52 dB(A), chladivo R32, max.délka potrubí 50m, celoroční provoz</t>
  </si>
  <si>
    <t>ks</t>
  </si>
  <si>
    <t>-1556301673</t>
  </si>
  <si>
    <t>R-4294117</t>
  </si>
  <si>
    <t>Plynulá regulace pro výměníky v AHU jednotkách včetně možnosti řízení VZT jedn. (ventilátoru + TK); beznapěťového kont. relé CHOD,PORUCHA, DEFROST; povolení chodu ON/OFF; blokování RC; exp. ventil je součástí venk. jedn., 0-10V, ovladač</t>
  </si>
  <si>
    <t>560597845</t>
  </si>
  <si>
    <t>751791112</t>
  </si>
  <si>
    <t>Montáž napojovacího potrubí měděného předizolovaného, D mm (" x tl. stěny) 10 (3/8" x 0,8)</t>
  </si>
  <si>
    <t>-140730977</t>
  </si>
  <si>
    <t>751791114</t>
  </si>
  <si>
    <t>Montáž napojovacího potrubí měděného předizolovaného, D mm (" x tl. stěny) 16 (5/8" x 1,0)</t>
  </si>
  <si>
    <t>-402242852</t>
  </si>
  <si>
    <t>R-4294190</t>
  </si>
  <si>
    <t>Materiál pro rozvody chladiva. Zahrnuje předizolované  měděné potrubí pro chlazení včetně tvarovek a pájky pro tvrdé pájení, kaučukové tepelné izolace s UV ochranou, kotevních prvků, samolepící pásky atd.</t>
  </si>
  <si>
    <t>-1103414301</t>
  </si>
  <si>
    <t>R-4294186</t>
  </si>
  <si>
    <t>Konzola pro uchycení venkovní klimatizační jednotky na fasádu. Nosnost do 200 kg</t>
  </si>
  <si>
    <t>pár</t>
  </si>
  <si>
    <t>-858629577</t>
  </si>
  <si>
    <t>751311302</t>
  </si>
  <si>
    <t>Montáž vyústí textilní kruhové, průměru přes 200 do 400 mm</t>
  </si>
  <si>
    <t>1036686326</t>
  </si>
  <si>
    <t>R-4296661</t>
  </si>
  <si>
    <t>1.3  Textilní vyústka tvar kruhový, Rozměr 315 mm, Celková délka 7800 mm, První konec Začátek, Druhý konec Zaslepení, Průtok 1000 m3/h, Použitelný přetlak 100 Pa, Tlaková ztráta třením = 1,3 Pa, Tkanina NMS - 100% polyester, nekonečné vlakno (multifilamen</t>
  </si>
  <si>
    <t>1660878004</t>
  </si>
  <si>
    <t>R-4296662</t>
  </si>
  <si>
    <t>1.4  Textilní vyústka tvar kruhový, Rozměr 315 mm, Celková délka 11600 mm, První konec Začátek, Druhý konec Zaslepení, Průtok 1000 m3/h, Použitelný přetlak 100 Pa, Tlaková ztráta třením = 1,3 Pa, Tkanina NMS - 100% polyester, nekonečné vlakno (multifilame</t>
  </si>
  <si>
    <t>1074422162</t>
  </si>
  <si>
    <t>751398023</t>
  </si>
  <si>
    <t>Montáž ostatních zařízení větrací mřížky stěnové, průřezu přes 0,100 do 0,150 m2</t>
  </si>
  <si>
    <t>1865286770</t>
  </si>
  <si>
    <t>R-4295645</t>
  </si>
  <si>
    <t>1.5  Stěnová mřížka uzavřená -rozteč listů 20mm rozmer 500x250- materiál tažené hliníkové profily s povrchovou úpravou přírodní elox</t>
  </si>
  <si>
    <t>368996159</t>
  </si>
  <si>
    <t>751398052</t>
  </si>
  <si>
    <t>Montáž ostatních zařízení protidešťové žaluzie nebo žaluziové klapky na čtyřhranné potrubí, průřezu přes 0,150 do 0,300 m2</t>
  </si>
  <si>
    <t>1419546573</t>
  </si>
  <si>
    <t>R-4295138</t>
  </si>
  <si>
    <t>1.6  Protidešťová žaluzie 400x500 -materiál- ocelový pozinkovaný plech tř.11,  bez upevňovacíího rámu, se sítí proti vniknutí ptactva.</t>
  </si>
  <si>
    <t>1113165429</t>
  </si>
  <si>
    <t>R-4295143</t>
  </si>
  <si>
    <t>1.7  Protidešťová žaluzie 500x400 -materiál- ocelový pozinkovaný plech tř.11,  bez upevňovacíího rámu, se sítí proti vniknutí ptactva.</t>
  </si>
  <si>
    <t>-1683108313</t>
  </si>
  <si>
    <t>751344122</t>
  </si>
  <si>
    <t>Montáž tlumičů hluku pro čtyřhranné potrubí, průřezu přes 0,150 do 0,300 m2</t>
  </si>
  <si>
    <t>-1694097675</t>
  </si>
  <si>
    <t>R-4295524</t>
  </si>
  <si>
    <t>1.8 Tlumič hluku jádrový - buňka 200x500x1000 s náběhem a výběhem. Kostra z ocelového pozinkovaného plechu, absorpční výplň z nehořlavého zvukoizolačního materiálu krytého  děrovaným plechem.</t>
  </si>
  <si>
    <t>1919653940</t>
  </si>
  <si>
    <t>751344121</t>
  </si>
  <si>
    <t>Montáž tlumičů hluku pro čtyřhranné potrubí, průřezu do 0,150 m2</t>
  </si>
  <si>
    <t>-17708885</t>
  </si>
  <si>
    <t>R-4295522</t>
  </si>
  <si>
    <t>1.9 -Tlumič hluku jádrový - 200x300x1500 s náběhem a výběhem. Kostra z ocelového pozinkovaného plechu, absorpční výplň z nehořlavého zvukoizolačního materiálu krytého  děrovaným plechem. útlum tlumiče v rozsahu frekvencí 32 - 8000Hz :  4,1; 9,9; 14,4; 20,</t>
  </si>
  <si>
    <t>360302961</t>
  </si>
  <si>
    <t>-1621240628</t>
  </si>
  <si>
    <t>R-4295523</t>
  </si>
  <si>
    <t>1.10 -Tlumič hluku jádrový - 200x300x2000 s náběhem a výběhem. Kostra z ocelového pozinkovaného plechu, absorpční výplň z nehořlavého zvukoizolačního materiálu krytého  děrovaným plechem. útlum tlumiče v rozsahu frekvencí 32 - 8000Hz :  6,4; 14,9; 18,0; 2</t>
  </si>
  <si>
    <t>1259689407</t>
  </si>
  <si>
    <t>751510013</t>
  </si>
  <si>
    <t>Vzduchotechnické potrubí z pozinkovaného plechu čtyřhranné s přírubou, průřezu přes 0,07 do 0,13 m2</t>
  </si>
  <si>
    <t>-883673289</t>
  </si>
  <si>
    <t>Poznámka k položce:_x000D_
Poznámka k souboru cen: 1. V cenách jsou započteny i náklady na dodání a montáž trub včetně tvarovek. 2. V cenách -0010 až -0023 jsou započteny i náklady na: a) dodání a osazení přírubových lišt, b) tmelení akrylátovým tmelem. 3. V cenách -0041 až -0053 nejsou započteny náklady na příruby, spoje jsou prováděné pomocí spojek.</t>
  </si>
  <si>
    <t>751510014</t>
  </si>
  <si>
    <t>Vzduchotechnické potrubí z pozinkovaného plechu čtyřhranné s přírubou, průřezu přes 0,13 do 0,28 m2</t>
  </si>
  <si>
    <t>1658750626</t>
  </si>
  <si>
    <t>751571034</t>
  </si>
  <si>
    <t>Závěs čtyřhranného potrubí na montovanou konstrukci z nosníku, kotvenou do betonu, průřezu potrubí přes 0,07 do 0,13 m2</t>
  </si>
  <si>
    <t>833184025</t>
  </si>
  <si>
    <t>751571035</t>
  </si>
  <si>
    <t>Závěs čtyřhranného potrubí na montovanou konstrukci z nosníku, kotvenou do betonu, průřezu potrubí přes 0,13 do 0,28 m2</t>
  </si>
  <si>
    <t>-1639914151</t>
  </si>
  <si>
    <t>R-751-990</t>
  </si>
  <si>
    <t>Protipožární izolace -izolace 2 menších částí VZT potrubí vedených nad podhledem m.č.1.15. Izolace VZT potrubí protipožární certifikovaným systém - Systém se skládá z minerálních izolačních desek s polepem al.folií , navařovacích trnů pro kotvení izolac</t>
  </si>
  <si>
    <t>-1297958273</t>
  </si>
  <si>
    <t>751581314</t>
  </si>
  <si>
    <t>Protipožární ochrana vzduchotechnického potrubí prostup čtyřhranného potrubí stěnou, průřezu potrubí přes 0,07 do 0,13 m2</t>
  </si>
  <si>
    <t>1806246926</t>
  </si>
  <si>
    <t>Poznámka k položce:_x000D_
Poznámka k souboru cen: 1. V cenách -1111 až -1215 nejsou započteny náklady na zřízení závěsných konstrukcích. U dodatečného obkladu je nutno posoudit nosnost stávajících nosných konstrukcí. 2. Ceny prostupů -1311 až -1358 jsou uvažovány pro tloušťku stěny nebo stropu minimálně 100 mm a pro šířku spáry 25 mm.</t>
  </si>
  <si>
    <t>R-4299210</t>
  </si>
  <si>
    <t>Materiál  montážní doplňkový - všechny kovové prvky pozinkovány !</t>
  </si>
  <si>
    <t>826628005</t>
  </si>
  <si>
    <t>R-4299215</t>
  </si>
  <si>
    <t>Materiál  spojovací a těsnící- kovové prvky zinkovány</t>
  </si>
  <si>
    <t>1983826828</t>
  </si>
  <si>
    <t>HZS2491</t>
  </si>
  <si>
    <t>Hodinové zúčtovací sazby profesí PSV zednické výpomoci a pomocné práce PSV dělník zednických výpomocí</t>
  </si>
  <si>
    <t>444139890</t>
  </si>
  <si>
    <t>HZS3212</t>
  </si>
  <si>
    <t>Hodinové zúčtovací sazby montáží technologických zařízení na stavebních objektech montér vzduchotechniky odborný</t>
  </si>
  <si>
    <t>365228844</t>
  </si>
  <si>
    <t>Poznámka k položce:_x000D_
Poznámka k položce: Koordinace s ostatními profesemi Vyregulování a uvedení do provozu</t>
  </si>
  <si>
    <t>998751102</t>
  </si>
  <si>
    <t>Přesun hmot pro vzduchotechniku stanovený z hmotnosti přesunovaného materiálu vodorovná dopravní vzdálenost do 100 m v objektech výšky přes 12 do 24 m</t>
  </si>
  <si>
    <t>-1974516123</t>
  </si>
  <si>
    <t>Poznámka k položce:_x000D_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t>
  </si>
  <si>
    <t>751-2</t>
  </si>
  <si>
    <t>Zařízení č.2 - Větrání chodby a kanceláře vedoucí</t>
  </si>
  <si>
    <t>751611121</t>
  </si>
  <si>
    <t>Montáž vzduchotechnické jednotky s rekuperací tepla podstropní s výměnou vzduchu do 1 000 m3/h</t>
  </si>
  <si>
    <t>-801844234</t>
  </si>
  <si>
    <t>R-4292222</t>
  </si>
  <si>
    <t>2.1 Kompaktní větrací jednotka podstropní- přívod 440m3/h-150Pa, odvod 440m3/h-100Pa, Max.Pstat. externí  při daném průtoku =450Pa, deskový protiproudý rekuperátor 88,4% se 100% uzavíratelným obtokem (klapka na obtoku i rekuperátoru), filtrace  M5 odvod,</t>
  </si>
  <si>
    <t>-679803752</t>
  </si>
  <si>
    <t>R-7512219.1</t>
  </si>
  <si>
    <t>montáž a zprovoznění prvků MaR VZT jednotky včetně kabelových propojení mezi jednotkou a příslušenstvím včetně seřízení výkonů, uvedení do provozu a zaškolení obsluhy. Cena zahrnuje také materiál na kabeláž mezi rozvodnicí, VZT jednotkou a mezi rozvodnic</t>
  </si>
  <si>
    <t>-2078102377</t>
  </si>
  <si>
    <t>751322011</t>
  </si>
  <si>
    <t>Montáž talířových ventilů, anemostatů, dýz talířového ventilu, průměru do 100 mm</t>
  </si>
  <si>
    <t>-246998788</t>
  </si>
  <si>
    <t>R-4296154</t>
  </si>
  <si>
    <t>přívodní/odvodní stropní difuzor s nastavitelnou kruhovou bíle lakovanou čelní deskou  je vyrobený z pozinkovaného ocelového plechu s práškovým nátěrem. Štěrbina je plynule nastavitelná  0-30mm pomocí otočné čelní desky.</t>
  </si>
  <si>
    <t>928254962</t>
  </si>
  <si>
    <t>R-4296138</t>
  </si>
  <si>
    <t>montážní rámeček pro ventil 100</t>
  </si>
  <si>
    <t>1314115967</t>
  </si>
  <si>
    <t>751311092</t>
  </si>
  <si>
    <t>Montáž vyústí čtyřhranné do čtyřhranného potrubí, průřezu přes 0,040 do 0,080 m2</t>
  </si>
  <si>
    <t>-1799726341</t>
  </si>
  <si>
    <t>R-4296308</t>
  </si>
  <si>
    <t>2.3  Vyústka na kruhové potrubí  625x85 dvouřadá s regulací R3, Rámy vyústek a regulace jsou vyrobeny z ocelového pozinkovaného plechu. Otočné listy jsou vyrobeny z hliníkových tažených profilů v povrchové úpravě přírodní elox.</t>
  </si>
  <si>
    <t>541456165</t>
  </si>
  <si>
    <t>751691111</t>
  </si>
  <si>
    <t>Zaregulování systému vzduchotechnického zařízení za 1 koncový (distribuční) prvek</t>
  </si>
  <si>
    <t>4853590</t>
  </si>
  <si>
    <t>751398041</t>
  </si>
  <si>
    <t>Montáž ostatních zařízení protidešťové žaluzie nebo žaluziové klapky na kruhové potrubí, průměru do 300 mm</t>
  </si>
  <si>
    <t>-279451039</t>
  </si>
  <si>
    <t>R-4295105</t>
  </si>
  <si>
    <t>2.4 -Protidešťová žaluzie pro otvor d=250mm, rám a pevné lamely z plastu, barva šedá,</t>
  </si>
  <si>
    <t>-1095936564</t>
  </si>
  <si>
    <t>R-4295215</t>
  </si>
  <si>
    <t>2.5 Žaluziová klapka samotížná pro otvor d200mm, rám a lamely z plastu, barva šedá</t>
  </si>
  <si>
    <t>2057842666</t>
  </si>
  <si>
    <t>751398022</t>
  </si>
  <si>
    <t>Montáž ostatních zařízení větrací mřížky stěnové, průřezu přes 0,04 do 0,100 m2</t>
  </si>
  <si>
    <t>-1834301457</t>
  </si>
  <si>
    <t>R-4295637</t>
  </si>
  <si>
    <t>2.6 Stěnová mřížka uzavřená -rozteč listů 20mm rozměr 300x200- materiál tažené hliníkové profily s povrchovou úpravou přírodní elox</t>
  </si>
  <si>
    <t>-1901255025</t>
  </si>
  <si>
    <t>751344112</t>
  </si>
  <si>
    <t>Montáž tlumičů hluku pro kruhové potrubí, průměru přes 100 do 200 mm</t>
  </si>
  <si>
    <t>-1646636956</t>
  </si>
  <si>
    <t>R-4295513</t>
  </si>
  <si>
    <t>2.7 Tlumič se skládá z netkané vnitřní hadice z polypropylenu, izolace ze skelných vláken tloušťky 25 mm a vnějšího pláště z laminovaného hliníku/polyesteru odolného proti roztržení. Vnitřní hadice je hydrofobní a antibakteriální. Hrdla tlumiče z pozinkov</t>
  </si>
  <si>
    <t>-1078788545</t>
  </si>
  <si>
    <t>751537111</t>
  </si>
  <si>
    <t>Montáž kruhového potrubí ohebného izolovaného minerální vatou z Al laminátu, průměru do 100 mm</t>
  </si>
  <si>
    <t>520797276</t>
  </si>
  <si>
    <t>R-4298611</t>
  </si>
  <si>
    <t>2.8  Trouba ohebná hlukově tlumící-DN100 - izolované ohebné flexibilní potrubí z lehkého laminátu. Flexibilní potrubí se skládá z perforované vnitřní hadice, izolace ze skelných vláken tloušťky 25 mm a vnějšího obalu. Izolované flexibilní potrubí  splňuje</t>
  </si>
  <si>
    <t>bm</t>
  </si>
  <si>
    <t>-684105283</t>
  </si>
  <si>
    <t>751514679</t>
  </si>
  <si>
    <t>Montáž škrtící klapky nebo zpětné klapky do plechového potrubí kruhové bez příruby, průměru přes 100 do 200 mm</t>
  </si>
  <si>
    <t>-971673996</t>
  </si>
  <si>
    <t>R-4293155</t>
  </si>
  <si>
    <t>2.9  Klapka jednolistová kruhová DN 200, ruční ovládání. Těleso klapky i list jsou vyrobeny z pozinkovaného plechu, čepy listu jsou ocelové. Provedení na spiro potrubí  s břitovým gumovým těsněním.</t>
  </si>
  <si>
    <t>-263362416</t>
  </si>
  <si>
    <t>751510012</t>
  </si>
  <si>
    <t>Vzduchotechnické potrubí z pozinkovaného plechu čtyřhranné s přírubou, průřezu přes 0,03 do 0,07 m2</t>
  </si>
  <si>
    <t>-2083941136</t>
  </si>
  <si>
    <t>751510041</t>
  </si>
  <si>
    <t>Vzduchotechnické potrubí z pozinkovaného plechu kruhové, trouba spirálně vinutá bez příruby, průměru do 100 mm</t>
  </si>
  <si>
    <t>686616101</t>
  </si>
  <si>
    <t>751510042</t>
  </si>
  <si>
    <t>Vzduchotechnické potrubí z pozinkovaného plechu kruhové, trouba spirálně vinutá bez příruby, průměru přes 100 do 200 mm</t>
  </si>
  <si>
    <t>-1841041986</t>
  </si>
  <si>
    <t>751572101</t>
  </si>
  <si>
    <t>Závěs kruhového potrubí pomocí objímky, kotvené do betonu průměru potrubí do 100 mm</t>
  </si>
  <si>
    <t>-724050925</t>
  </si>
  <si>
    <t>751572102</t>
  </si>
  <si>
    <t>Závěs kruhového potrubí pomocí objímky, kotvené do betonu průměru potrubí přes 100 do 200 mm</t>
  </si>
  <si>
    <t>249307647</t>
  </si>
  <si>
    <t>R-7519128</t>
  </si>
  <si>
    <t>montáž izolačních návleků do průměru 200</t>
  </si>
  <si>
    <t>-1428119011</t>
  </si>
  <si>
    <t>R-4299128</t>
  </si>
  <si>
    <t>Tepelně izolační návlek pro izolaci kruhového potrubí průměru 200mm, síla tepelně izolační minerální rohože 25mm, vnější vrstva hliníkový laminát.</t>
  </si>
  <si>
    <t>-302282623</t>
  </si>
  <si>
    <t>-1472458811</t>
  </si>
  <si>
    <t>R-4299216</t>
  </si>
  <si>
    <t>Kovová stahovací páska se sponou QIP110 pro průměry do 110mm. Materiál  spojovací a těsnící- kovové prvky zinkovány</t>
  </si>
  <si>
    <t>1550656260</t>
  </si>
  <si>
    <t>1413975983</t>
  </si>
  <si>
    <t>1296327255</t>
  </si>
  <si>
    <t>-1243690882</t>
  </si>
  <si>
    <t>751-3</t>
  </si>
  <si>
    <t>Zařízení č.3 - větrání sociálních zařízení</t>
  </si>
  <si>
    <t>751111271</t>
  </si>
  <si>
    <t>Montáž ventilátoru axiálního středotlakého potrubního základního, průměru do 200 mm</t>
  </si>
  <si>
    <t>-2062554459</t>
  </si>
  <si>
    <t>R-4291422</t>
  </si>
  <si>
    <t>3.2  Radiální ventilátor do kruhového potrubí velikost d125   Qv jmen.=380m3/h při Pst=0Pa, 230V-65W-0.50A, 2800ot/min., snížením otáček nastavit na Qv skut.=250m3/h při skutečné tlakové ztrátě. EC motor s tepelnou a elektronickou ochranou proti přetížení</t>
  </si>
  <si>
    <t>-551102024</t>
  </si>
  <si>
    <t>314241515</t>
  </si>
  <si>
    <t>R-4296111</t>
  </si>
  <si>
    <t>3.3  Kovový talířový ventil pro odvod vzduchu průměr 100, barva bílá</t>
  </si>
  <si>
    <t>-1846999806</t>
  </si>
  <si>
    <t>751322012</t>
  </si>
  <si>
    <t>Montáž talířových ventilů, anemostatů, dýz talířového ventilu, průměru přes 100 do 200 mm</t>
  </si>
  <si>
    <t>608634636</t>
  </si>
  <si>
    <t>R-4296112</t>
  </si>
  <si>
    <t>3.4  Kovový talířový ventil pro odvod vzduchu průměr 125, barva bílá</t>
  </si>
  <si>
    <t>-698316163</t>
  </si>
  <si>
    <t>673477417</t>
  </si>
  <si>
    <t>751514776</t>
  </si>
  <si>
    <t>Montáž protidešťové stříšky nebo výfukové hlavice do plechového potrubí kruhové bez příruby, průměru přes 100 do 200 mm</t>
  </si>
  <si>
    <t>-1647236682</t>
  </si>
  <si>
    <t>R-4295422</t>
  </si>
  <si>
    <t>3.7  Hlavice výfuková nebo sací, tvarově srovnatelná s hlavicí CAGI bez příruby pro potrubí Spiro  pro průměr 125mm, materiál ocelový pozinkovaný plech,  povrchová úprava šedý komaxit</t>
  </si>
  <si>
    <t>-107200143</t>
  </si>
  <si>
    <t>R-7515411</t>
  </si>
  <si>
    <t>Montáž střešního prostupu plechového potrubí přes šikmou střechu, průměru přes do 100 mm. Cena zahrnuje také změření skutečného sklonu střechy před zadáním do výroby</t>
  </si>
  <si>
    <t>-1670528344</t>
  </si>
  <si>
    <t>R-4295464.1</t>
  </si>
  <si>
    <t>3.8  Střešní průchod pro rovnou střechu  spád do 5° včetně protidešťové objímky  pro průměr 125mm, materiál ocelový pozinkovaný plech, povrchová úprava šedý komaxit</t>
  </si>
  <si>
    <t>-1939942147</t>
  </si>
  <si>
    <t>628358587</t>
  </si>
  <si>
    <t>768229519</t>
  </si>
  <si>
    <t>264312369</t>
  </si>
  <si>
    <t>2018208330</t>
  </si>
  <si>
    <t>2134029770</t>
  </si>
  <si>
    <t>-119985265</t>
  </si>
  <si>
    <t>D.1.4b - Zařízení zdravotně technických instalací</t>
  </si>
  <si>
    <t>Marie Málková</t>
  </si>
  <si>
    <t xml:space="preserve">    721 - Zdravotechnika - vnitřní kanalizace</t>
  </si>
  <si>
    <t xml:space="preserve">    722 - Zdravotechnika - vnitřní vodovod</t>
  </si>
  <si>
    <t xml:space="preserve">    723 - Zdravotechnika - vnitřní plynovod</t>
  </si>
  <si>
    <t xml:space="preserve">    725 - Zdravotechnika - zařizovací předměty</t>
  </si>
  <si>
    <t>721</t>
  </si>
  <si>
    <t>Zdravotechnika - vnitřní kanalizace</t>
  </si>
  <si>
    <t>721173401</t>
  </si>
  <si>
    <t>Potrubí kanalizační z PVC SN 4 svodné DN 110</t>
  </si>
  <si>
    <t>636798947</t>
  </si>
  <si>
    <t>721173402</t>
  </si>
  <si>
    <t>Potrubí kanalizační z PVC SN 4 svodné DN 125</t>
  </si>
  <si>
    <t>520842284</t>
  </si>
  <si>
    <t>721173403</t>
  </si>
  <si>
    <t>Potrubí kanalizační z PVC SN 4 svodné DN 160</t>
  </si>
  <si>
    <t>1711960857</t>
  </si>
  <si>
    <t>721174024</t>
  </si>
  <si>
    <t>Potrubí kanalizační z PP odpadní DN 75</t>
  </si>
  <si>
    <t>992717610</t>
  </si>
  <si>
    <t>721174025</t>
  </si>
  <si>
    <t>Potrubí kanalizační z PP odpadní DN 110</t>
  </si>
  <si>
    <t>-1313663392</t>
  </si>
  <si>
    <t>721174042</t>
  </si>
  <si>
    <t>Potrubí kanalizační z PP připojovací dn 32, DN 40</t>
  </si>
  <si>
    <t>-497831375</t>
  </si>
  <si>
    <t>721174043</t>
  </si>
  <si>
    <t>Potrubí kanalizační z PP připojovací DN 50</t>
  </si>
  <si>
    <t>883512954</t>
  </si>
  <si>
    <t>721175112</t>
  </si>
  <si>
    <t>Potrubí kanalizační z PP odpadní vysoce odhlučněné třívrstvé DN 110</t>
  </si>
  <si>
    <t>1740753957</t>
  </si>
  <si>
    <t>721175113</t>
  </si>
  <si>
    <t>Potrubí kanalizační z PP odpadní vysoce odhlučněné třívrstvé DN 125</t>
  </si>
  <si>
    <t>2101414819</t>
  </si>
  <si>
    <t>722181245</t>
  </si>
  <si>
    <t>Ochrana vodovodního potrubí přilepenými termoizolačními trubicemi z PE tl přes 13 do 20 mm DN přes 89 do 110 mm</t>
  </si>
  <si>
    <t>-394000083</t>
  </si>
  <si>
    <t>722181246</t>
  </si>
  <si>
    <t>Ochrana vodovodního potrubí přilepenými termoizolačními trubicemi z PE tl přes 13 do 20 mm DN přes 110 mm</t>
  </si>
  <si>
    <t>81051754</t>
  </si>
  <si>
    <t>721194104</t>
  </si>
  <si>
    <t>Vyvedení a upevnění odpadních výpustek DN 40</t>
  </si>
  <si>
    <t>-1128018216</t>
  </si>
  <si>
    <t>721194105</t>
  </si>
  <si>
    <t>Vyvedení a upevnění odpadních výpustek DN 50</t>
  </si>
  <si>
    <t>2107778778</t>
  </si>
  <si>
    <t>721171915</t>
  </si>
  <si>
    <t>Potrubí z PP propojení potrubí DN 110</t>
  </si>
  <si>
    <t>-1734186604</t>
  </si>
  <si>
    <t>721171917</t>
  </si>
  <si>
    <t>Potrubí z PP propojení potrubí DN 160</t>
  </si>
  <si>
    <t>-98224762</t>
  </si>
  <si>
    <t>721110806</t>
  </si>
  <si>
    <t>Demontáž potrubí kameninové do DN 200</t>
  </si>
  <si>
    <t>-747224404</t>
  </si>
  <si>
    <t>721290821</t>
  </si>
  <si>
    <t>Přemístění vnitrostaveništní demontovaných hmot vnitřní kanalizace v objektech výšky do 6 m</t>
  </si>
  <si>
    <t>1121286662</t>
  </si>
  <si>
    <t>721226513</t>
  </si>
  <si>
    <t>Zápachová uzávěrka podomítková pro pračku a myčku DN 40/50 s přípojem vody</t>
  </si>
  <si>
    <t>-634707254</t>
  </si>
  <si>
    <t>721000001</t>
  </si>
  <si>
    <t>Sifon se zápach.uzávěrkou a mechanickou zápach.uzávěrkou</t>
  </si>
  <si>
    <t>86180720</t>
  </si>
  <si>
    <t>721000002</t>
  </si>
  <si>
    <t>Sifon pro odvod kondenzátu od VZT podomítkový</t>
  </si>
  <si>
    <t>1353681969</t>
  </si>
  <si>
    <t>721000003</t>
  </si>
  <si>
    <t>Svislý střešní vtok DN100 s vtokovou mřížkou, s integrovanou PVC manžetou, s elek.ohřevem</t>
  </si>
  <si>
    <t>-2050367039</t>
  </si>
  <si>
    <t>721000004</t>
  </si>
  <si>
    <t>Svislý střešní vtok DN125, s vtokovou mřížkou, s integrovanou PVC manžetou a elek.ohřevem</t>
  </si>
  <si>
    <t>-1573187296</t>
  </si>
  <si>
    <t>721239114</t>
  </si>
  <si>
    <t>Montáž střešního vtoku svislý odtok do DN 160 ostatní typ</t>
  </si>
  <si>
    <t>¨kus</t>
  </si>
  <si>
    <t>-1820733841</t>
  </si>
  <si>
    <t>721000006</t>
  </si>
  <si>
    <t>Šachta kanal.plastová 425/160 (šachtové dno, roura DN425, poklop s teleskop.rourou)</t>
  </si>
  <si>
    <t>soubor</t>
  </si>
  <si>
    <t>653218140</t>
  </si>
  <si>
    <t>721000007</t>
  </si>
  <si>
    <t>Montáž plastové šachty</t>
  </si>
  <si>
    <t>2114191805</t>
  </si>
  <si>
    <t>721273152</t>
  </si>
  <si>
    <t>Hlavice ventilační polypropylen PP DN 75</t>
  </si>
  <si>
    <t>311646143</t>
  </si>
  <si>
    <t>721273153</t>
  </si>
  <si>
    <t>Hlavice ventilační polypropylen PP DN 110</t>
  </si>
  <si>
    <t>-159963460</t>
  </si>
  <si>
    <t>721290111</t>
  </si>
  <si>
    <t>Zkouška těsnosti potrubí kanalizace vodou do DN 125</t>
  </si>
  <si>
    <t>1530546801</t>
  </si>
  <si>
    <t>721290112</t>
  </si>
  <si>
    <t>Zkouška těsnosti potrubí kanalizace vodou DN 150/DN 200</t>
  </si>
  <si>
    <t>-1870894049</t>
  </si>
  <si>
    <t>998721101</t>
  </si>
  <si>
    <t>Přesun hmot tonážní pro vnitřní kanalizace v objektech v do 6 m</t>
  </si>
  <si>
    <t>1697886430</t>
  </si>
  <si>
    <t>722</t>
  </si>
  <si>
    <t>Zdravotechnika - vnitřní vodovod</t>
  </si>
  <si>
    <t>722175002</t>
  </si>
  <si>
    <t>Potrubí vodovodní plastové PP-RCT svar polyfúze D 20x2,8 mm</t>
  </si>
  <si>
    <t>722653843</t>
  </si>
  <si>
    <t>722175003</t>
  </si>
  <si>
    <t>Potrubí vodovodní plastové PP-RCT svar polyfúze D 25x3,5 mm</t>
  </si>
  <si>
    <t>782319593</t>
  </si>
  <si>
    <t>722175004</t>
  </si>
  <si>
    <t>Potrubí vodovodní plastové PP-RCT svar polyfúze D 32x4,4 mm</t>
  </si>
  <si>
    <t>-1358153484</t>
  </si>
  <si>
    <t>722176114</t>
  </si>
  <si>
    <t>Montáž potrubí plastové spojované svary polyfuzně D přes 22 do 32 mm</t>
  </si>
  <si>
    <t>-1407534970</t>
  </si>
  <si>
    <t>722000001</t>
  </si>
  <si>
    <t>PE Trubka 32mm x 3,0 / 25m PE 80 SDR 11 / 1,25 MPa</t>
  </si>
  <si>
    <t>-2032261564</t>
  </si>
  <si>
    <t>723150367</t>
  </si>
  <si>
    <t>Chránička D 57x3,2 mm</t>
  </si>
  <si>
    <t>-921993463</t>
  </si>
  <si>
    <t>722000002</t>
  </si>
  <si>
    <t>Identifikační vodič + výstražná folie nad vodov.potrubím</t>
  </si>
  <si>
    <t>-176970987</t>
  </si>
  <si>
    <t>722181231</t>
  </si>
  <si>
    <t>Ochrana vodovodního potrubí přilepenými termoizolačními trubicemi z PE tl přes 9 do 13 mm DN do 22 mm</t>
  </si>
  <si>
    <t>2038462319</t>
  </si>
  <si>
    <t>722181232</t>
  </si>
  <si>
    <t>Ochrana vodovodního potrubí přilepenými termoizolačními trubicemi z PE tl přes 9 do 13 mm DN přes 22 do 45 mm</t>
  </si>
  <si>
    <t>1427303852</t>
  </si>
  <si>
    <t>722190401</t>
  </si>
  <si>
    <t>Vyvedení a upevnění výpustku do DN 25</t>
  </si>
  <si>
    <t>432369293</t>
  </si>
  <si>
    <t>722220111</t>
  </si>
  <si>
    <t>Nástěnka pro výtokový ventil G 1/2 s jedním závitem</t>
  </si>
  <si>
    <t>1892568893</t>
  </si>
  <si>
    <t>722131912</t>
  </si>
  <si>
    <t>Potrubí pozinkované závitové vsazení odbočky do potrubí DN 20</t>
  </si>
  <si>
    <t>-1948819319</t>
  </si>
  <si>
    <t>722131913</t>
  </si>
  <si>
    <t>Potrubí pozinkované závitové vsazení odbočky do potrubí DN 25</t>
  </si>
  <si>
    <t>-98223361</t>
  </si>
  <si>
    <t>722131933</t>
  </si>
  <si>
    <t>Potrubí pozinkované závitové propojení potrubí DN 25</t>
  </si>
  <si>
    <t>953205344</t>
  </si>
  <si>
    <t>722221134</t>
  </si>
  <si>
    <t>Ventil vypouštěcí G 1/2 s jedním závitem</t>
  </si>
  <si>
    <t>-387280436</t>
  </si>
  <si>
    <t>722230102</t>
  </si>
  <si>
    <t>Ventil přímý G 3/4 se dvěma závity</t>
  </si>
  <si>
    <t>-1969053924</t>
  </si>
  <si>
    <t>722230103</t>
  </si>
  <si>
    <t>Ventil přímý G 1 se dvěma závity</t>
  </si>
  <si>
    <t>125456137</t>
  </si>
  <si>
    <t>722230111</t>
  </si>
  <si>
    <t>Ventil přímý G 1/2" s odvodněním a dvěma závity</t>
  </si>
  <si>
    <t>-1544716789</t>
  </si>
  <si>
    <t>722190901</t>
  </si>
  <si>
    <t>Uzavření nebo otevření vodovodního potrubí při opravách</t>
  </si>
  <si>
    <t>-1406669733</t>
  </si>
  <si>
    <t>722290226</t>
  </si>
  <si>
    <t>Zkouška těsnosti vodovodního potrubí závitového do DN 50</t>
  </si>
  <si>
    <t>-1834000192</t>
  </si>
  <si>
    <t>722290234</t>
  </si>
  <si>
    <t>Proplach a dezinfekce vodovodního potrubí do DN 80</t>
  </si>
  <si>
    <t>-606849366</t>
  </si>
  <si>
    <t>998722101</t>
  </si>
  <si>
    <t>Přesun hmot tonážní tonážní pro vnitřní vodovod v objektech v do 6 m</t>
  </si>
  <si>
    <t>1528445673</t>
  </si>
  <si>
    <t>723</t>
  </si>
  <si>
    <t>Zdravotechnika - vnitřní plynovod</t>
  </si>
  <si>
    <t>723150366</t>
  </si>
  <si>
    <t>Chránička D 44,5x3,2 mm</t>
  </si>
  <si>
    <t>201415722</t>
  </si>
  <si>
    <t>727111001</t>
  </si>
  <si>
    <t>Trubní ucpávka ocelového potrubí bez izolace DN 25 stěnou tl 100 mm požární odolnost EI 120</t>
  </si>
  <si>
    <t>-870903646</t>
  </si>
  <si>
    <t>998723101</t>
  </si>
  <si>
    <t>Přesun hmot tonážní pro vnitřní plynovod v objektech v do 6 m</t>
  </si>
  <si>
    <t>1442705119</t>
  </si>
  <si>
    <t>725</t>
  </si>
  <si>
    <t>Zdravotechnika - zařizovací předměty</t>
  </si>
  <si>
    <t>725211661</t>
  </si>
  <si>
    <t>Umyvadlo keramické bílé zápustné šířky 560 mm připevněné do desky</t>
  </si>
  <si>
    <t>159287982</t>
  </si>
  <si>
    <t>725532101</t>
  </si>
  <si>
    <t>Elektrický ohřívač zásobníkový akumulační závěsný svislý 10 l / 2 kW</t>
  </si>
  <si>
    <t>-621598643</t>
  </si>
  <si>
    <t>725535211</t>
  </si>
  <si>
    <t>Ventil pojistný G 1/2</t>
  </si>
  <si>
    <t>2004669909</t>
  </si>
  <si>
    <t>725813111</t>
  </si>
  <si>
    <t>Ventil rohový bez připojovací trubičky nebo flexi hadičky G 1/2</t>
  </si>
  <si>
    <t>1234985884</t>
  </si>
  <si>
    <t>725821325</t>
  </si>
  <si>
    <t>Baterie dřezová stojánková páková s otáčivým kulatým ústím a délkou ramínka 220 mm</t>
  </si>
  <si>
    <t>-225010135</t>
  </si>
  <si>
    <t>725822611</t>
  </si>
  <si>
    <t>Baterie umyvadlové stojánkové pákové bez výpusti</t>
  </si>
  <si>
    <t>1992788393</t>
  </si>
  <si>
    <t>725980121</t>
  </si>
  <si>
    <t>Dvířka 15/15</t>
  </si>
  <si>
    <t>271226889</t>
  </si>
  <si>
    <t>998725101</t>
  </si>
  <si>
    <t>Přesun hmot tonážní pro zařizovací předměty v objektech v do 6 m</t>
  </si>
  <si>
    <t>-1833775763</t>
  </si>
  <si>
    <t>D.1.4c - Zařízení pro vytápění staveb</t>
  </si>
  <si>
    <t>713 - Izolace tepelné</t>
  </si>
  <si>
    <t>733 - Ústřední vytápění - rozvodné potrubí</t>
  </si>
  <si>
    <t>734 - Ústřední vytápění - armatury</t>
  </si>
  <si>
    <t>735 - Ústřední vytápění - otopná tělesa</t>
  </si>
  <si>
    <t>722182011RT1</t>
  </si>
  <si>
    <t>Montáž izolač.skruží na potrubí přímé DN 25,páska lepicí páska, sponky ve specifikaci</t>
  </si>
  <si>
    <t>429287604</t>
  </si>
  <si>
    <t>283771433</t>
  </si>
  <si>
    <t>Trubice izolační 15x20 mm</t>
  </si>
  <si>
    <t>-1808067170</t>
  </si>
  <si>
    <t>Poznámka k položce:_x000D_
Termoizolační trubice z pěnového polyetylenu s uzavřenou buněčnou strukturou.</t>
  </si>
  <si>
    <t>28377146</t>
  </si>
  <si>
    <t>Trubice izolační 18x20 mm</t>
  </si>
  <si>
    <t>-810546537</t>
  </si>
  <si>
    <t>283771484</t>
  </si>
  <si>
    <t>Trubice izolační 22x20 mm</t>
  </si>
  <si>
    <t>-949537061</t>
  </si>
  <si>
    <t>998713201R00</t>
  </si>
  <si>
    <t>Přesun hmot pro izolace tepelné, výšky do 6 m</t>
  </si>
  <si>
    <t>-63827789</t>
  </si>
  <si>
    <t>Poznámka k položce:_x000D_
.</t>
  </si>
  <si>
    <t>733</t>
  </si>
  <si>
    <t>Ústřední vytápění - rozvodné potrubí</t>
  </si>
  <si>
    <t>733110806R00</t>
  </si>
  <si>
    <t>Demontáž potrubí ocelového závitového do DN 15-32</t>
  </si>
  <si>
    <t>-1719474735</t>
  </si>
  <si>
    <t>733160801R00</t>
  </si>
  <si>
    <t>Demontáž potrubí z měděných trubek D 28 mm</t>
  </si>
  <si>
    <t>1113610347</t>
  </si>
  <si>
    <t>733163102R00</t>
  </si>
  <si>
    <t>Potrubí z měděných trubek vytápění D 15 x 1,0 mm</t>
  </si>
  <si>
    <t>1217868900</t>
  </si>
  <si>
    <t>733163103R00</t>
  </si>
  <si>
    <t>Potrubí z měděných trubek vytápění D 18 x 1,0 mm</t>
  </si>
  <si>
    <t>1872036372</t>
  </si>
  <si>
    <t>733163104R00</t>
  </si>
  <si>
    <t>Potrubí z měděných trubek vytápění D 22 x 1 ,0mm</t>
  </si>
  <si>
    <t>762556903</t>
  </si>
  <si>
    <t>733191914R00</t>
  </si>
  <si>
    <t>Zaslepení potrubí zkováním a zavařením DN 20</t>
  </si>
  <si>
    <t>1188387270</t>
  </si>
  <si>
    <t>733191923R00</t>
  </si>
  <si>
    <t>Navaření odbočky na potrubí,DN odbočky 15</t>
  </si>
  <si>
    <t>1055155130</t>
  </si>
  <si>
    <t>733191924R00</t>
  </si>
  <si>
    <t>Navaření odbočky na potrubí,DN odbočky 20</t>
  </si>
  <si>
    <t>-1400874156</t>
  </si>
  <si>
    <t>733224222U00</t>
  </si>
  <si>
    <t>Přípl potr Cu přípojka D 15/1</t>
  </si>
  <si>
    <t>-1172139836</t>
  </si>
  <si>
    <t>733224223U00</t>
  </si>
  <si>
    <t>Přípl potr Cu přípojka D 18/1</t>
  </si>
  <si>
    <t>-763428965</t>
  </si>
  <si>
    <t>733224224U00</t>
  </si>
  <si>
    <t>Přípl potr Cu přípojka D 22/1</t>
  </si>
  <si>
    <t>-1724654340</t>
  </si>
  <si>
    <t>733291101U00</t>
  </si>
  <si>
    <t>Zkouška těsnosti potrubí Cu -D 35</t>
  </si>
  <si>
    <t>912654642</t>
  </si>
  <si>
    <t>733291902U00</t>
  </si>
  <si>
    <t>Oprava propojení potrubí Cu D 15</t>
  </si>
  <si>
    <t>902083034</t>
  </si>
  <si>
    <t>733292903U00</t>
  </si>
  <si>
    <t>Zaslepení Cu potrubí do D 18</t>
  </si>
  <si>
    <t>274733423</t>
  </si>
  <si>
    <t>733890803R00</t>
  </si>
  <si>
    <t>Přemístění vybouraných hmot - potrubí, H 6 - 24 m</t>
  </si>
  <si>
    <t>-1399097803</t>
  </si>
  <si>
    <t>998733201R00</t>
  </si>
  <si>
    <t>Přesun hmot pro rozvody potrubí, výšky do 6 m</t>
  </si>
  <si>
    <t>859371807</t>
  </si>
  <si>
    <t>734</t>
  </si>
  <si>
    <t>Ústřední vytápění - armatury</t>
  </si>
  <si>
    <t>734200811R00</t>
  </si>
  <si>
    <t>Demontáž armatur s 1závitem do G 1/2</t>
  </si>
  <si>
    <t>489276094</t>
  </si>
  <si>
    <t>734200821R00</t>
  </si>
  <si>
    <t>Demontáž armatur se 2závity do G 1/2</t>
  </si>
  <si>
    <t>-1035979536</t>
  </si>
  <si>
    <t>734261401RZ3</t>
  </si>
  <si>
    <t>Arm roh,přím, G1/2x15 EK přípoj radiátoru VK vč.montáže</t>
  </si>
  <si>
    <t>700766254</t>
  </si>
  <si>
    <t>734261409T00</t>
  </si>
  <si>
    <t>Mtž - spoj eurokonus 15 vč.materiálu</t>
  </si>
  <si>
    <t>896115171</t>
  </si>
  <si>
    <t>734291972R00</t>
  </si>
  <si>
    <t>Hlavice ovládání term.ventilů termostatické TR 2</t>
  </si>
  <si>
    <t>89778512</t>
  </si>
  <si>
    <t>Poznámka k položce:_x000D_
s vestavěným čidlem.</t>
  </si>
  <si>
    <t>734291973R00</t>
  </si>
  <si>
    <t>Hlavice ovládání term.ventilů termostatické pro VK</t>
  </si>
  <si>
    <t>46342318</t>
  </si>
  <si>
    <t>5511356971.RZZ</t>
  </si>
  <si>
    <t>Kohout kulový vypouštěcí 1/2"</t>
  </si>
  <si>
    <t>-1731752873</t>
  </si>
  <si>
    <t>5512001441.RZZ</t>
  </si>
  <si>
    <t>Šroubení mosazné 1/2"</t>
  </si>
  <si>
    <t>-1571703838</t>
  </si>
  <si>
    <t>734890801R00</t>
  </si>
  <si>
    <t>Přemístění demontovaných hmot - armatur, H do 6 m</t>
  </si>
  <si>
    <t>1473470544</t>
  </si>
  <si>
    <t>998734201R00</t>
  </si>
  <si>
    <t>Přesun hmot pro armatury, výšky do 6 m</t>
  </si>
  <si>
    <t>1625511483</t>
  </si>
  <si>
    <t>735</t>
  </si>
  <si>
    <t>Ústřední vytápění - otopná tělesa</t>
  </si>
  <si>
    <t>735000912R00</t>
  </si>
  <si>
    <t>Oprava-vyregulování ventilů s termost.ovládáním</t>
  </si>
  <si>
    <t>282812091</t>
  </si>
  <si>
    <t>735151821R00</t>
  </si>
  <si>
    <t>Demontáž otopných těles panelových 2řadých,1500 mm</t>
  </si>
  <si>
    <t>1174644439</t>
  </si>
  <si>
    <t>735151831R00</t>
  </si>
  <si>
    <t>Demontáž otopných těles panelových 3řadých,1500 mm</t>
  </si>
  <si>
    <t>-1653946970</t>
  </si>
  <si>
    <t>735159230R00</t>
  </si>
  <si>
    <t>Montáž panelových těles 2řadých do délky 1980 mm</t>
  </si>
  <si>
    <t>-486654153</t>
  </si>
  <si>
    <t>735159330R00</t>
  </si>
  <si>
    <t>Montáž panelových těles 3řadých do délky 1980 mm</t>
  </si>
  <si>
    <t>-852674594</t>
  </si>
  <si>
    <t>735191903R00</t>
  </si>
  <si>
    <t>Propláchnutí otopných těles ocel., nebo Al</t>
  </si>
  <si>
    <t>-388655450</t>
  </si>
  <si>
    <t>735191910R00</t>
  </si>
  <si>
    <t>Napuštění vody do otopného systému - bez kotle</t>
  </si>
  <si>
    <t>1835352022</t>
  </si>
  <si>
    <t>735192923R00</t>
  </si>
  <si>
    <t>Zpětná montáž otop.těles panel.2řadých,1500 mm</t>
  </si>
  <si>
    <t>376396035</t>
  </si>
  <si>
    <t>735291800R00</t>
  </si>
  <si>
    <t>Demontáž konzol otopných těles do odpadu</t>
  </si>
  <si>
    <t>1691674939</t>
  </si>
  <si>
    <t>735494811R00</t>
  </si>
  <si>
    <t>Vypuštění vody z otopných těles</t>
  </si>
  <si>
    <t>381932850</t>
  </si>
  <si>
    <t>735890801R00</t>
  </si>
  <si>
    <t>Přemístění demont. hmot - otop. těles, H do 6 m</t>
  </si>
  <si>
    <t>1106479768</t>
  </si>
  <si>
    <t>48458694</t>
  </si>
  <si>
    <t>1413174042</t>
  </si>
  <si>
    <t>48458696</t>
  </si>
  <si>
    <t>-1874735397</t>
  </si>
  <si>
    <t>48458697</t>
  </si>
  <si>
    <t>645722627</t>
  </si>
  <si>
    <t>48458726</t>
  </si>
  <si>
    <t>400800770</t>
  </si>
  <si>
    <t>2+1</t>
  </si>
  <si>
    <t>998735201R00</t>
  </si>
  <si>
    <t>Přesun hmot pro otopná tělesa, výšky do 6 m</t>
  </si>
  <si>
    <t>2117810084</t>
  </si>
  <si>
    <t>904      R00</t>
  </si>
  <si>
    <t>Hzs-zkousky v ramci montaz.praci</t>
  </si>
  <si>
    <t>h</t>
  </si>
  <si>
    <t>-2146859313</t>
  </si>
  <si>
    <t>D.1.4d - Zařízení silnoprodé elektrotechniky</t>
  </si>
  <si>
    <t>Soupis:</t>
  </si>
  <si>
    <t>01 - Zařízení silnoprodé elektrotechniky</t>
  </si>
  <si>
    <t>Dub nad Moravou, k.ú. Dub nad Moravou, parc. č. 17</t>
  </si>
  <si>
    <t>70987025</t>
  </si>
  <si>
    <t>ZŠ a MŠ, p.o., Dub nad Moravou</t>
  </si>
  <si>
    <t>Bude vybrán ve výběrovém řízení</t>
  </si>
  <si>
    <t>66909431</t>
  </si>
  <si>
    <t>Viktor Králík</t>
  </si>
  <si>
    <t xml:space="preserve">    740 - Elektromontáže - zkoušky a revize</t>
  </si>
  <si>
    <t xml:space="preserve">    741 - Elektroinstalace - silnoproud</t>
  </si>
  <si>
    <t xml:space="preserve">    742 - Elektroinstalace - slaboproud</t>
  </si>
  <si>
    <t xml:space="preserve">    750 - Elektromontáže - rozvaděče</t>
  </si>
  <si>
    <t xml:space="preserve">      001 - HOP, POP</t>
  </si>
  <si>
    <t xml:space="preserve">      002 - Doplnění a úpravy rozváděče R1</t>
  </si>
  <si>
    <t xml:space="preserve">      003 - Rozváděč R1.1</t>
  </si>
  <si>
    <t>HZS - Hodinové zúčtovací sazby</t>
  </si>
  <si>
    <t>VRN - Vedlejší rozpočtové náklady</t>
  </si>
  <si>
    <t xml:space="preserve">    VRN1 - Průzkumné, geodetické a projektové práce</t>
  </si>
  <si>
    <t xml:space="preserve">    VRN6 - Územní vlivy</t>
  </si>
  <si>
    <t xml:space="preserve">    VRN8 - Přesun stavebních kapacit</t>
  </si>
  <si>
    <t xml:space="preserve">    VRN9 - Ostatní náklady</t>
  </si>
  <si>
    <t xml:space="preserve">      Text - </t>
  </si>
  <si>
    <t xml:space="preserve">    VRNT - TEXT</t>
  </si>
  <si>
    <t xml:space="preserve">    VRNT01 - Činnosti vyžádané po zhotoviteli projektové dokumentace</t>
  </si>
  <si>
    <t>740</t>
  </si>
  <si>
    <t>Elektromontáže - zkoušky a revize</t>
  </si>
  <si>
    <t>741810002</t>
  </si>
  <si>
    <t>Zkoušky a prohlídky elektrických rozvodů a zařízení celková prohlídka a vyhotovení revizní zprávy pro objem montážních prací přes 100 do 500 tis. Kč</t>
  </si>
  <si>
    <t>-12174669</t>
  </si>
  <si>
    <t>https://podminky.urs.cz/item/CS_URS_2022_02/741810002</t>
  </si>
  <si>
    <t>Poznámka k položce:_x000D_
prohlídka a vyhotovení revizní zprávy pro objem montážních prací přes 100 do 500 tis. Kč</t>
  </si>
  <si>
    <t>741</t>
  </si>
  <si>
    <t>Elektroinstalace - silnoproud</t>
  </si>
  <si>
    <t>741112001</t>
  </si>
  <si>
    <t>Montáž krabic elektroinstalačních bez napojení na trubky a lišty, demontáže a montáže víčka a přístroje protahovacích nebo odbočných zapuštěných plastových kruhových</t>
  </si>
  <si>
    <t>1307471237</t>
  </si>
  <si>
    <t>https://podminky.urs.cz/item/CS_URS_2022_02/741112001</t>
  </si>
  <si>
    <t xml:space="preserve">odstranění položek pro WC imobilní </t>
  </si>
  <si>
    <t>20-3</t>
  </si>
  <si>
    <t>99924010030</t>
  </si>
  <si>
    <t>krabice KU 68-1902-KA</t>
  </si>
  <si>
    <t>1317873266</t>
  </si>
  <si>
    <t>741112061</t>
  </si>
  <si>
    <t>Montáž krabic elektroinstalačních bez napojení na trubky a lišty, demontáže a montáže víčka a přístroje přístrojových zapuštěných plastových kruhových</t>
  </si>
  <si>
    <t>-1185018439</t>
  </si>
  <si>
    <t>https://podminky.urs.cz/item/CS_URS_2022_02/741112061</t>
  </si>
  <si>
    <t>46+1</t>
  </si>
  <si>
    <t>99924010020</t>
  </si>
  <si>
    <t>krabice KU 68-1901-KA</t>
  </si>
  <si>
    <t>-250648863</t>
  </si>
  <si>
    <t>40+6</t>
  </si>
  <si>
    <t>99924010085</t>
  </si>
  <si>
    <t>krabice KPR 68-KA hluboká</t>
  </si>
  <si>
    <t>-797262538</t>
  </si>
  <si>
    <t>2-1</t>
  </si>
  <si>
    <t>741112101</t>
  </si>
  <si>
    <t>Montáž krabic elektroinstalačních bez napojení na trubky a lišty, demontáže a montáže víčka a přístroje rozvodek se zapojením vodičů na svorkovnici zapuštěných plastových kruhových</t>
  </si>
  <si>
    <t>-1465086481</t>
  </si>
  <si>
    <t>https://podminky.urs.cz/item/CS_URS_2022_02/741112101</t>
  </si>
  <si>
    <t>30-2</t>
  </si>
  <si>
    <t>99924010052</t>
  </si>
  <si>
    <t>krabice KU 68/2-1903 6400-221 univerzální, víčko, svorkovnice</t>
  </si>
  <si>
    <t>-34734466</t>
  </si>
  <si>
    <t>741112301</t>
  </si>
  <si>
    <t>Montáž krabic pancéřových bez napojení na trubky a lišty a demontáže a montáže víčka rozvodek se zapojením vodičů na svorkovnici plastových čtyřhranných, vel. 117x117 mm</t>
  </si>
  <si>
    <t>2017133006</t>
  </si>
  <si>
    <t>https://podminky.urs.cz/item/CS_URS_2022_02/741112301</t>
  </si>
  <si>
    <t>99995280881</t>
  </si>
  <si>
    <t>krabice KSK 100-KA sv.šedá</t>
  </si>
  <si>
    <t>-1390887428</t>
  </si>
  <si>
    <t>99995298576</t>
  </si>
  <si>
    <t>svorkovnice S-KSK 1-KB do krabic KSK 5-polová</t>
  </si>
  <si>
    <t>562060760</t>
  </si>
  <si>
    <t>741122011</t>
  </si>
  <si>
    <t>Montáž kabelů měděných bez ukončení uložených pod omítku plných kulatých (např. CYKY), počtu a průřezu žil 2x1,5 až 2,5 mm2</t>
  </si>
  <si>
    <t>-2031179194</t>
  </si>
  <si>
    <t>https://podminky.urs.cz/item/CS_URS_2022_02/741122011</t>
  </si>
  <si>
    <t>99903000110</t>
  </si>
  <si>
    <t>kabel CYKY-O 2x1,5</t>
  </si>
  <si>
    <t>-959941499</t>
  </si>
  <si>
    <t>741122016</t>
  </si>
  <si>
    <t>Montáž kabelů měděných bez ukončení uložených pod omítku plných kulatých (např. CYKY), počtu a průřezu žil 3x2,5 až 6 mm2</t>
  </si>
  <si>
    <t>-967198545</t>
  </si>
  <si>
    <t>https://podminky.urs.cz/item/CS_URS_2022_02/741122016</t>
  </si>
  <si>
    <t>99903000235</t>
  </si>
  <si>
    <t>kabel CYKY-J 3x6</t>
  </si>
  <si>
    <t>-1581024760</t>
  </si>
  <si>
    <t>198494500</t>
  </si>
  <si>
    <t>1564-20</t>
  </si>
  <si>
    <t>99903000195</t>
  </si>
  <si>
    <t>kabel CYKY-J 3x2,5</t>
  </si>
  <si>
    <t>-719909029</t>
  </si>
  <si>
    <t>741122022</t>
  </si>
  <si>
    <t>Montáž kabelů měděných bez ukončení uložených pod omítku plných kulatých (např. CYKY), počtu a průřezu žil 4x2,5 až 4 mm2</t>
  </si>
  <si>
    <t>-1547593436</t>
  </si>
  <si>
    <t>https://podminky.urs.cz/item/CS_URS_2022_02/741122022</t>
  </si>
  <si>
    <t>99903000285</t>
  </si>
  <si>
    <t>kabel CYKY-J 4x2,5</t>
  </si>
  <si>
    <t>-287770717</t>
  </si>
  <si>
    <t>741122025</t>
  </si>
  <si>
    <t>Montáž kabelů měděných bez ukončení uložených pod omítku plných kulatých (např. CYKY), počtu a průřezu žil 4x16 až 25 mm2</t>
  </si>
  <si>
    <t>-1415553334</t>
  </si>
  <si>
    <t>https://podminky.urs.cz/item/CS_URS_2022_02/741122025</t>
  </si>
  <si>
    <t>99903000610</t>
  </si>
  <si>
    <t>kabel CYKY-J 4x25</t>
  </si>
  <si>
    <t>-788023400</t>
  </si>
  <si>
    <t>741122031</t>
  </si>
  <si>
    <t>Montáž kabelů měděných bez ukončení uložených pod omítku plných kulatých (např. CYKY), počtu a průřezu žil 5x1,5 až 2,5 mm2</t>
  </si>
  <si>
    <t>2018276455</t>
  </si>
  <si>
    <t>https://podminky.urs.cz/item/CS_URS_2022_02/741122031</t>
  </si>
  <si>
    <t>99903000365</t>
  </si>
  <si>
    <t>kabel CYKY-J 5x2,5</t>
  </si>
  <si>
    <t>225703599</t>
  </si>
  <si>
    <t>-1174502292</t>
  </si>
  <si>
    <t>99903000365O</t>
  </si>
  <si>
    <t>kabel CYKY-O 5x2,5</t>
  </si>
  <si>
    <t>402926560</t>
  </si>
  <si>
    <t>Poznámka k položce:_x000D_
sazbový spínač HDO do R1</t>
  </si>
  <si>
    <t>741122033</t>
  </si>
  <si>
    <t>Montáž kabelů měděných bez ukončení uložených pod omítku plných kulatých (např. CYKY), počtu a průřezu žil 5x10 mm2</t>
  </si>
  <si>
    <t>1077221850</t>
  </si>
  <si>
    <t>https://podminky.urs.cz/item/CS_URS_2022_02/741122033</t>
  </si>
  <si>
    <t>Poznámka k položce:_x000D_
platí pro kabel CYKY-J 5x16</t>
  </si>
  <si>
    <t>99903000385</t>
  </si>
  <si>
    <t>kabel CYKY-J 5x16</t>
  </si>
  <si>
    <t>-1885187952</t>
  </si>
  <si>
    <t>741132103</t>
  </si>
  <si>
    <t>Ukončení kabelů smršťovací záklopkou nebo páskou se zapojením bez letování, počtu a průřezu žil 3x1,5 až 4 mm2</t>
  </si>
  <si>
    <t>66667375</t>
  </si>
  <si>
    <t>https://podminky.urs.cz/item/CS_URS_2022_02/741132103</t>
  </si>
  <si>
    <t>Poznámka k položce:_x000D_
ukončení vývodu 230V</t>
  </si>
  <si>
    <t>741132145</t>
  </si>
  <si>
    <t>Ukončení kabelů smršťovací záklopkou nebo páskou se zapojením bez letování, počtu a průřezu žil 5x1,5 až 4 mm2</t>
  </si>
  <si>
    <t>-1039855803</t>
  </si>
  <si>
    <t>https://podminky.urs.cz/item/CS_URS_2022_02/741132145</t>
  </si>
  <si>
    <t>Poznámka k položce:_x000D_
ukončení vývodu 400V</t>
  </si>
  <si>
    <t>741210001</t>
  </si>
  <si>
    <t>Montáž rozvodnic oceloplechových nebo plastových bez zapojení vodičů běžných, hmotnosti do 20 kg</t>
  </si>
  <si>
    <t>1173519071</t>
  </si>
  <si>
    <t>https://podminky.urs.cz/item/CS_URS_2022_02/741210001</t>
  </si>
  <si>
    <t>Poznámka k položce:_x000D_
HOP, POP</t>
  </si>
  <si>
    <t>741210005</t>
  </si>
  <si>
    <t>Montáž rozvodnic oceloplechových nebo plastových bez zapojení vodičů běžných, hmotnosti do 200 kg</t>
  </si>
  <si>
    <t>-2113390384</t>
  </si>
  <si>
    <t>https://podminky.urs.cz/item/CS_URS_2022_02/741210005</t>
  </si>
  <si>
    <t>Poznámka k položce:_x000D_
R1.1</t>
  </si>
  <si>
    <t>741310041</t>
  </si>
  <si>
    <t>Montáž spínačů jedno nebo dvoupólových nástěnných se zapojením vodičů, pro prostředí venkovní nebo mokré přepínačů, řazení 5-sériových</t>
  </si>
  <si>
    <t>1733483079</t>
  </si>
  <si>
    <t>https://podminky.urs.cz/item/CS_URS_2022_02/741310041</t>
  </si>
  <si>
    <t>99950111009</t>
  </si>
  <si>
    <t>spínač č.5 3558N-C05510 B Variant bílá IP54</t>
  </si>
  <si>
    <t>-329374842</t>
  </si>
  <si>
    <t>741310042</t>
  </si>
  <si>
    <t>Montáž spínačů jedno nebo dvoupólových nástěnných se zapojením vodičů, pro prostředí venkovní nebo mokré přepínačů, řazení 6-střídavých</t>
  </si>
  <si>
    <t>-682270223</t>
  </si>
  <si>
    <t>https://podminky.urs.cz/item/CS_URS_2022_02/741310042</t>
  </si>
  <si>
    <t>99950111012</t>
  </si>
  <si>
    <t>spínač č.6 3558N-C06510 B Variant bílá IP54</t>
  </si>
  <si>
    <t>2088612819</t>
  </si>
  <si>
    <t>741310101</t>
  </si>
  <si>
    <t>Montáž spínačů jedno nebo dvoupólových polozapuštěných nebo zapuštěných se zapojením vodičů bezšroubové připojení spínačů, řazení 1-jednopólových</t>
  </si>
  <si>
    <t>732249078</t>
  </si>
  <si>
    <t>https://podminky.urs.cz/item/CS_URS_2022_02/741310101</t>
  </si>
  <si>
    <t>3-1</t>
  </si>
  <si>
    <t>9990000T1</t>
  </si>
  <si>
    <t>-72801502</t>
  </si>
  <si>
    <t>741310114</t>
  </si>
  <si>
    <t>Montáž spínačů jedno nebo dvoupólových polozapuštěných nebo zapuštěných se zapojením vodičů bezšroubové připojení ovladačů, řazení 1/0So-tlačítkových zapínacích s orientační doutnavkou</t>
  </si>
  <si>
    <t>-464117024</t>
  </si>
  <si>
    <t>https://podminky.urs.cz/item/CS_URS_2022_02/741310114</t>
  </si>
  <si>
    <t>999000T10</t>
  </si>
  <si>
    <t>-1150373795</t>
  </si>
  <si>
    <t>741310121</t>
  </si>
  <si>
    <t>Montáž spínačů jedno nebo dvoupólových polozapuštěných nebo zapuštěných se zapojením vodičů bezšroubové připojení přepínačů, řazení 5-sériových</t>
  </si>
  <si>
    <t>-792330218</t>
  </si>
  <si>
    <t>https://podminky.urs.cz/item/CS_URS_2022_02/741310121</t>
  </si>
  <si>
    <t>9990000T5</t>
  </si>
  <si>
    <t>702027975</t>
  </si>
  <si>
    <t>741310122</t>
  </si>
  <si>
    <t>Montáž spínačů jedno nebo dvoupólových polozapuštěných nebo zapuštěných se zapojením vodičů bezšroubové připojení přepínačů, řazení 6-střídavých</t>
  </si>
  <si>
    <t>-1342599977</t>
  </si>
  <si>
    <t>https://podminky.urs.cz/item/CS_URS_2022_02/741310122</t>
  </si>
  <si>
    <t>9990000T6</t>
  </si>
  <si>
    <t>625165114</t>
  </si>
  <si>
    <t>741311021</t>
  </si>
  <si>
    <t>Montáž spínačů speciálních se zapojením vodičů sporákových přípojek s doutnavkou</t>
  </si>
  <si>
    <t>1906059175</t>
  </si>
  <si>
    <t>https://podminky.urs.cz/item/CS_URS_2022_02/741311021</t>
  </si>
  <si>
    <t>99995211207</t>
  </si>
  <si>
    <t>spínač stiskací 3536N-C03252 11 Pressto zapuštěný bí/ bí</t>
  </si>
  <si>
    <t>-567142089</t>
  </si>
  <si>
    <t>741313002</t>
  </si>
  <si>
    <t>Montáž zásuvek domovních se zapojením vodičů bezšroubové připojení polozapuštěných nebo zapuštěných 10/16 A, provedení 2P + PE dvojí zapojení pro průběžnou montáž</t>
  </si>
  <si>
    <t>-820437671</t>
  </si>
  <si>
    <t>https://podminky.urs.cz/item/CS_URS_2022_02/741313002</t>
  </si>
  <si>
    <t>14-2</t>
  </si>
  <si>
    <t>9990000Z1</t>
  </si>
  <si>
    <t>898801876</t>
  </si>
  <si>
    <t>741313004</t>
  </si>
  <si>
    <t>Montáž zásuvek domovních se zapojením vodičů bezšroubové připojení polozapuštěných nebo zapuštěných 10/16 A, provedení 2x (2P + PE) dvojnásobná šikmá</t>
  </si>
  <si>
    <t>-1650518735</t>
  </si>
  <si>
    <t>https://podminky.urs.cz/item/CS_URS_2022_02/741313004</t>
  </si>
  <si>
    <t>99952012251</t>
  </si>
  <si>
    <t>743549564</t>
  </si>
  <si>
    <t>1514980199</t>
  </si>
  <si>
    <t>99952012252</t>
  </si>
  <si>
    <t>-1041538103</t>
  </si>
  <si>
    <t>741313004-R</t>
  </si>
  <si>
    <t>Montáž zásuvka (polo)zapuštěná bezšroubové připojení 2x(2P+PE) dvojnásobná šikmá s ochranou proti přepětí T3 (D)</t>
  </si>
  <si>
    <t>-714157148</t>
  </si>
  <si>
    <t>99948010259</t>
  </si>
  <si>
    <t>84909207</t>
  </si>
  <si>
    <t>741313042</t>
  </si>
  <si>
    <t>Montáž zásuvek domovních se zapojením vodičů šroubové připojení polozapuštěných nebo zapuštěných 10/16 A, provedení 2P + PE dvojí zapojení pro průběžnou montáž</t>
  </si>
  <si>
    <t>-866273451</t>
  </si>
  <si>
    <t>https://podminky.urs.cz/item/CS_URS_2022_02/741313042</t>
  </si>
  <si>
    <t>4-1</t>
  </si>
  <si>
    <t>99952117011</t>
  </si>
  <si>
    <t>-1807644916</t>
  </si>
  <si>
    <t>741313321</t>
  </si>
  <si>
    <t>Montáž zásuvek průmyslových se zapojením vodičů vestavných, provedení IP 67 3P+N+PE 16 A</t>
  </si>
  <si>
    <t>-1011293218</t>
  </si>
  <si>
    <t>https://podminky.urs.cz/item/CS_URS_2022_02/741313321</t>
  </si>
  <si>
    <t>M025</t>
  </si>
  <si>
    <t>D4125 Zásuvka průmyslová, zapuštěná, s víčkem a instalační krabicí; řazení 3P+N+PE; b. bílá (RAL 1013), IP 44, 16 A</t>
  </si>
  <si>
    <t>1661818124</t>
  </si>
  <si>
    <t>741320175</t>
  </si>
  <si>
    <t>Montáž jističů se zapojením vodičů třípólových nn do 63 A ve skříni</t>
  </si>
  <si>
    <t>-2064255695</t>
  </si>
  <si>
    <t>https://podminky.urs.cz/item/CS_URS_2022_02/741320175</t>
  </si>
  <si>
    <t>Poznámka k položce:_x000D_
úprava RE</t>
  </si>
  <si>
    <t>99995344482</t>
  </si>
  <si>
    <t>jistič LTN-63B-3 63B/3p, 10kA, na DIN</t>
  </si>
  <si>
    <t>416993778</t>
  </si>
  <si>
    <t>741330731</t>
  </si>
  <si>
    <t>Montáž relé pomocných se zapojením vodičů ostatních ventilátorových</t>
  </si>
  <si>
    <t>-20715376</t>
  </si>
  <si>
    <t>https://podminky.urs.cz/item/CS_URS_2022_02/741330731</t>
  </si>
  <si>
    <t>99956009988</t>
  </si>
  <si>
    <t>relé časovací SMR-B</t>
  </si>
  <si>
    <t>1112486693</t>
  </si>
  <si>
    <t>741330744</t>
  </si>
  <si>
    <t>Montáž relé nezávislých bez zapojení vodičů tepelných</t>
  </si>
  <si>
    <t>-371299522</t>
  </si>
  <si>
    <t>https://podminky.urs.cz/item/CS_URS_2022_02/741330744</t>
  </si>
  <si>
    <t>Poznámka k položce:_x000D_
platí pro montáž termostatu</t>
  </si>
  <si>
    <t>M026</t>
  </si>
  <si>
    <t>TEV-4 jednoduchý termostat, IP65, 3 rozsahy, -30..60"C</t>
  </si>
  <si>
    <t>-1684936791</t>
  </si>
  <si>
    <t>741372021</t>
  </si>
  <si>
    <t>Montáž svítidel s integrovaným zdrojem LED se zapojením vodičů interiérových přisazených nástěnných hranatých nebo kruhových, plochy do 0,09 m2</t>
  </si>
  <si>
    <t>227064537</t>
  </si>
  <si>
    <t>https://podminky.urs.cz/item/CS_URS_2022_02/741372021</t>
  </si>
  <si>
    <t>1+5-1</t>
  </si>
  <si>
    <t>M027</t>
  </si>
  <si>
    <t>ETM 65.37L M COLD AT Svítidlo nouzové 14x LED, 235/218lm, 3hod, 7,5VA, pohotovostní/trvalý chod, IP65, -15 .... +40 st.C, polykarbonát, 260x140x40, ENSTO</t>
  </si>
  <si>
    <t>566594952</t>
  </si>
  <si>
    <t>M028</t>
  </si>
  <si>
    <t>NP Piktogramové svítidlo IP40 LED, 1h 1,2W Maintained version</t>
  </si>
  <si>
    <t>2064051463</t>
  </si>
  <si>
    <t>741372061</t>
  </si>
  <si>
    <t>Montáž svítidel s integrovaným zdrojem LED se zapojením vodičů interiérových přisazených stropních hranatých nebo kruhových, plochy do 0,09 m2</t>
  </si>
  <si>
    <t>-573170520</t>
  </si>
  <si>
    <t>https://podminky.urs.cz/item/CS_URS_2022_02/741372061</t>
  </si>
  <si>
    <t>3+2+2+2</t>
  </si>
  <si>
    <t>M029</t>
  </si>
  <si>
    <t>6 Přisazené antipanické LED svítidlo 1W 130lm, Maintained version</t>
  </si>
  <si>
    <t>-1869266101</t>
  </si>
  <si>
    <t>M030</t>
  </si>
  <si>
    <t>7 Přisazené antipanické LED svítidlo s corridor optikou 1W 140lm, Maintained version</t>
  </si>
  <si>
    <t>-1136884304</t>
  </si>
  <si>
    <t>M031</t>
  </si>
  <si>
    <t>8 Přisazené antipanické LED svítidlo s open office optikou 1W 140lm, Maintained version</t>
  </si>
  <si>
    <t>-436996860</t>
  </si>
  <si>
    <t>M032</t>
  </si>
  <si>
    <t>9 Přisazené antipanické LED svítidlo s open office optikou 2W 260lm, Maintained version</t>
  </si>
  <si>
    <t>-2093723209</t>
  </si>
  <si>
    <t>741372062</t>
  </si>
  <si>
    <t>Montáž svítidel s integrovaným zdrojem LED se zapojením vodičů interiérových přisazených stropních hranatých nebo kruhových, plochy přes 0,09 do 0,36 m2</t>
  </si>
  <si>
    <t>-942085519</t>
  </si>
  <si>
    <t>https://podminky.urs.cz/item/CS_URS_2022_02/741372062</t>
  </si>
  <si>
    <t>8+2+18+9+1-1</t>
  </si>
  <si>
    <t>M033</t>
  </si>
  <si>
    <t>1 Přisazené LED svítidlo, 4929lm 4000K CRI80, EVG, 38W, Acrylic satin</t>
  </si>
  <si>
    <t>2128600072</t>
  </si>
  <si>
    <t>M034</t>
  </si>
  <si>
    <t>2 Přisazené LED svítidlo, 50W, 6280lm, 840, MICROPRISM LONG</t>
  </si>
  <si>
    <t>-962608663</t>
  </si>
  <si>
    <t>M035</t>
  </si>
  <si>
    <t>3 Přisazené LED svítidlo, 54W, 5620lm, 840, MICROPRISM LONG</t>
  </si>
  <si>
    <t>240541569</t>
  </si>
  <si>
    <t>M036</t>
  </si>
  <si>
    <t>4 Přisazené LED svítidlo, 38W, 4460lm, 840, MICROPRISM LONG</t>
  </si>
  <si>
    <t>1405057410</t>
  </si>
  <si>
    <t>741372152</t>
  </si>
  <si>
    <t>Montáž svítidel s integrovaným zdrojem LED se zapojením vodičů průmyslových závěsných reflektorů</t>
  </si>
  <si>
    <t>-773913834</t>
  </si>
  <si>
    <t>https://podminky.urs.cz/item/CS_URS_2022_02/741372152</t>
  </si>
  <si>
    <t>Poznámka k položce:_x000D_
platí pro svítidla F</t>
  </si>
  <si>
    <t>M038</t>
  </si>
  <si>
    <t>10 Nástěnné LED svítidlo IP65 s wallwasher optikou, 1597lm, 21W, VW 70°, 4000K, CRI 80</t>
  </si>
  <si>
    <t>-1616668855</t>
  </si>
  <si>
    <t>741410071</t>
  </si>
  <si>
    <t>Montáž uzemňovacího vedení s upevněním, propojením a připojením pomocí svorek doplňků ostatních konstrukcí vodičem průřezu do 16 mm2, uloženým volně nebo pod omítkou</t>
  </si>
  <si>
    <t>996782429</t>
  </si>
  <si>
    <t>https://podminky.urs.cz/item/CS_URS_2022_02/741410071</t>
  </si>
  <si>
    <t>100+50</t>
  </si>
  <si>
    <t>99900000750</t>
  </si>
  <si>
    <t>vodič H07V-U 6 zelenožlutý (CY)</t>
  </si>
  <si>
    <t>1770576706</t>
  </si>
  <si>
    <t>99901001160</t>
  </si>
  <si>
    <t>vodič H07V-K 25 zelenožlutý (CYA)</t>
  </si>
  <si>
    <t>-511464351</t>
  </si>
  <si>
    <t>10+20+20</t>
  </si>
  <si>
    <t>741420021</t>
  </si>
  <si>
    <t>Montáž hromosvodného vedení svorek se 2 šrouby</t>
  </si>
  <si>
    <t>233592093</t>
  </si>
  <si>
    <t>https://podminky.urs.cz/item/CS_URS_2022_02/741420021</t>
  </si>
  <si>
    <t>15+5</t>
  </si>
  <si>
    <t>99914090410</t>
  </si>
  <si>
    <t>svorka zemnící ZSA 16 l131307 (BERNARD)</t>
  </si>
  <si>
    <t>-2003496880</t>
  </si>
  <si>
    <t>99914090415</t>
  </si>
  <si>
    <t>páska Cu k ZSA 16 (50cm)</t>
  </si>
  <si>
    <t>511592645</t>
  </si>
  <si>
    <t>99914090405</t>
  </si>
  <si>
    <t>svorka zemnící ZS 4</t>
  </si>
  <si>
    <t>-896314911</t>
  </si>
  <si>
    <t>741420031</t>
  </si>
  <si>
    <t>Montáž hromosvodného vedení svorek na potrubí Ø do 200 mm se zhotovením</t>
  </si>
  <si>
    <t>-1908048336</t>
  </si>
  <si>
    <t>https://podminky.urs.cz/item/CS_URS_2022_02/741420031</t>
  </si>
  <si>
    <t>99916010280</t>
  </si>
  <si>
    <t>svorka ST x na potrubí</t>
  </si>
  <si>
    <t>503898830</t>
  </si>
  <si>
    <t>741811021</t>
  </si>
  <si>
    <t>Zkoušky a prohlídky rozvodných zařízení oživení jednoho pole rozváděče zhotoveného subdodavatelem v podmínkách externí montáže se složitou výstrojí</t>
  </si>
  <si>
    <t>793919220</t>
  </si>
  <si>
    <t>https://podminky.urs.cz/item/CS_URS_2022_02/741811021</t>
  </si>
  <si>
    <t>Poznámka k položce:_x000D_
úpravy stávajícího rozvaděče R1</t>
  </si>
  <si>
    <t>741811022</t>
  </si>
  <si>
    <t>Zkoušky a prohlídky rozvodných zařízení oživení jednoho pole rozváděče zhotoveného subdodavatelem v podmínkách externí montáže s velmi složitou výstrojí</t>
  </si>
  <si>
    <t>-419159511</t>
  </si>
  <si>
    <t>https://podminky.urs.cz/item/CS_URS_2022_02/741811022</t>
  </si>
  <si>
    <t>Poznámka k položce:_x000D_
Zapojení a popis R1.1</t>
  </si>
  <si>
    <t>741811023</t>
  </si>
  <si>
    <t>Zapojení skříně HOP/POP</t>
  </si>
  <si>
    <t>1869425953</t>
  </si>
  <si>
    <t>741920052</t>
  </si>
  <si>
    <t>Montáž a zhotovení ohnivzdorných konstrukcí pro elektrozařízení přepážek z desek nebo vyztužených omítek silikátových s výplní ve stěnovém průchodu, tl. přes 150 do 300 mm</t>
  </si>
  <si>
    <t>207519560</t>
  </si>
  <si>
    <t>https://podminky.urs.cz/item/CS_URS_2022_02/741920052</t>
  </si>
  <si>
    <t>Poznámka k položce:_x000D_
dodávka + montáž</t>
  </si>
  <si>
    <t>998741202</t>
  </si>
  <si>
    <t>Přesun hmot pro silnoproud stanovený procentní sazbou (%) z ceny vodorovná dopravní vzdálenost do 50 m v objektech výšky přes 6 do 12 m</t>
  </si>
  <si>
    <t>512</t>
  </si>
  <si>
    <t>886907023</t>
  </si>
  <si>
    <t>https://podminky.urs.cz/item/CS_URS_2022_02/998741202</t>
  </si>
  <si>
    <t>998741292</t>
  </si>
  <si>
    <t>Přesun hmot pro silnoproud stanovený procentní sazbou (%) z ceny Příplatek k cenám za zvětšený přesun přes vymezenou největší dopravní vzdálenost do 100 m</t>
  </si>
  <si>
    <t>-504932861</t>
  </si>
  <si>
    <t>https://podminky.urs.cz/item/CS_URS_2022_02/998741292</t>
  </si>
  <si>
    <t>998741300</t>
  </si>
  <si>
    <t>Podružný materiál</t>
  </si>
  <si>
    <t>-862914254</t>
  </si>
  <si>
    <t>742</t>
  </si>
  <si>
    <t>Elektroinstalace - slaboproud</t>
  </si>
  <si>
    <t>742110001</t>
  </si>
  <si>
    <t>Montáž trubek pro slaboproud plastových ohebných uložených pod omítku se zasekáním</t>
  </si>
  <si>
    <t>-1906710320</t>
  </si>
  <si>
    <t>99921011130</t>
  </si>
  <si>
    <t>trubka ohebná 1220-L50D super monoflex s drátem</t>
  </si>
  <si>
    <t>1211482233</t>
  </si>
  <si>
    <t>200*1,05 "Přepočtené koeficientem množství</t>
  </si>
  <si>
    <t>742110501</t>
  </si>
  <si>
    <t>Montáž krabic pro slaboproud zapuštěných plastových odbočných kruhových s víčkem a se zasekáním</t>
  </si>
  <si>
    <t>1820390866</t>
  </si>
  <si>
    <t>10+3</t>
  </si>
  <si>
    <t>-185568938</t>
  </si>
  <si>
    <t>-1974626731</t>
  </si>
  <si>
    <t>742121001</t>
  </si>
  <si>
    <t>Montáž kabelů sdělovacích pro vnitřní rozvody počtu žil do 15</t>
  </si>
  <si>
    <t>1698624851</t>
  </si>
  <si>
    <t>https://podminky.urs.cz/item/CS_URS_2022_02/742121001</t>
  </si>
  <si>
    <t>2*210+35</t>
  </si>
  <si>
    <t>99995193741</t>
  </si>
  <si>
    <t>242734114</t>
  </si>
  <si>
    <t>99905002142</t>
  </si>
  <si>
    <t>kabel J-Y(St)Y 2x2x0,8 šedý</t>
  </si>
  <si>
    <t>-1617328129</t>
  </si>
  <si>
    <t>742330042</t>
  </si>
  <si>
    <t>Montáž strukturované kabeláže zásuvek datových pod omítku, do nábytku, do parapetního žlabu nebo podlahové krabice dvouzásuvky</t>
  </si>
  <si>
    <t>774735431</t>
  </si>
  <si>
    <t>https://podminky.urs.cz/item/CS_URS_2022_02/742330042</t>
  </si>
  <si>
    <t>M022</t>
  </si>
  <si>
    <t>-395603068</t>
  </si>
  <si>
    <t>M023</t>
  </si>
  <si>
    <t>5014A-B1018 Maska nosná s 2 otvory pro 2 zásuvky Modular-Jack (keystone); b. černá</t>
  </si>
  <si>
    <t>-1635553843</t>
  </si>
  <si>
    <t>M024</t>
  </si>
  <si>
    <t>R304373 Přístroj zásuvky datové stíněné (R&amp;De-Massari), Cat. 6/s</t>
  </si>
  <si>
    <t>-282916120</t>
  </si>
  <si>
    <t>742330051</t>
  </si>
  <si>
    <t>Montáž strukturované kabeláže zásuvek datových popis portu zásuvky</t>
  </si>
  <si>
    <t>-2079365504</t>
  </si>
  <si>
    <t>https://podminky.urs.cz/item/CS_URS_2022_02/742330051</t>
  </si>
  <si>
    <t>742330052</t>
  </si>
  <si>
    <t>Montáž strukturované kabeláže zásuvek datových popis portů patchpanelu</t>
  </si>
  <si>
    <t>931131820</t>
  </si>
  <si>
    <t>https://podminky.urs.cz/item/CS_URS_2022_02/742330052</t>
  </si>
  <si>
    <t>742330101</t>
  </si>
  <si>
    <t>Montáž strukturované kabeláže měření segmentu metalického s vyhotovením protokolu</t>
  </si>
  <si>
    <t>-784398402</t>
  </si>
  <si>
    <t>https://podminky.urs.cz/item/CS_URS_2022_02/742330101</t>
  </si>
  <si>
    <t>742350001</t>
  </si>
  <si>
    <t>Montáž zařízení pro tělesně postižené signalizačního světla s akustickou signalizací</t>
  </si>
  <si>
    <t>1869859309</t>
  </si>
  <si>
    <t>https://podminky.urs.cz/item/CS_URS_2022_02/742350001</t>
  </si>
  <si>
    <t>742350002</t>
  </si>
  <si>
    <t>Montáž zařízení pro tělesně postižené potvrzovacího tlačítka</t>
  </si>
  <si>
    <t>1506346304</t>
  </si>
  <si>
    <t>https://podminky.urs.cz/item/CS_URS_2022_02/742350002</t>
  </si>
  <si>
    <t>742350003</t>
  </si>
  <si>
    <t>Montáž zařízení pro tělesně postižené volacího tlačítka do výšky 900 mm a táhla do výšky 150 mm</t>
  </si>
  <si>
    <t>-577614412</t>
  </si>
  <si>
    <t>https://podminky.urs.cz/item/CS_URS_2022_02/742350003</t>
  </si>
  <si>
    <t>742350004</t>
  </si>
  <si>
    <t>Montáž zařízení pro tělesně postižené napájecího zdroje 24 V</t>
  </si>
  <si>
    <t>-1330998707</t>
  </si>
  <si>
    <t>https://podminky.urs.cz/item/CS_URS_2022_02/742350004</t>
  </si>
  <si>
    <t>998742202</t>
  </si>
  <si>
    <t>Přesun hmot pro slaboproud stanovený procentní sazbou (%) z ceny vodorovná dopravní vzdálenost do 50 m v objektech výšky přes 6 do 12 m</t>
  </si>
  <si>
    <t>303939623</t>
  </si>
  <si>
    <t>https://podminky.urs.cz/item/CS_URS_2022_02/998742202</t>
  </si>
  <si>
    <t>998742292</t>
  </si>
  <si>
    <t>Přesun hmot pro slaboproud stanovený procentní sazbou (%) z ceny Příplatek k cenám za zvětšený přesun přes vymezenou největší dopravní vzdálenost do 100 m</t>
  </si>
  <si>
    <t>1971899743</t>
  </si>
  <si>
    <t>https://podminky.urs.cz/item/CS_URS_2022_02/998742292</t>
  </si>
  <si>
    <t>998742300</t>
  </si>
  <si>
    <t>-464086639</t>
  </si>
  <si>
    <t>750</t>
  </si>
  <si>
    <t>Elektromontáže - rozvaděče</t>
  </si>
  <si>
    <t>001</t>
  </si>
  <si>
    <t>HOP, POP</t>
  </si>
  <si>
    <t>999HOP</t>
  </si>
  <si>
    <t>skříň hlavního ochranného pospojování, vč. svorkovnice - komplet</t>
  </si>
  <si>
    <t>545780997</t>
  </si>
  <si>
    <t>999POP</t>
  </si>
  <si>
    <t>skříň pomocného ochranného pospojování, vč. svorkovnice - komplet</t>
  </si>
  <si>
    <t>-1562462977</t>
  </si>
  <si>
    <t>002</t>
  </si>
  <si>
    <t>Doplnění a úpravy rozváděče R1</t>
  </si>
  <si>
    <t>M001</t>
  </si>
  <si>
    <t>951 300 DV M TNC 255 DEHNventil M TNC, 100 kA (10/350)</t>
  </si>
  <si>
    <t>-681850474</t>
  </si>
  <si>
    <t>M002</t>
  </si>
  <si>
    <t>RSA 16 A Řadová svornice</t>
  </si>
  <si>
    <t>-102559946</t>
  </si>
  <si>
    <t>M003</t>
  </si>
  <si>
    <t>LTN-50B-3 Jistič</t>
  </si>
  <si>
    <t>Ks</t>
  </si>
  <si>
    <t>-2109046902</t>
  </si>
  <si>
    <t>M004</t>
  </si>
  <si>
    <t>LFN-63-4-030AC-G Proudový chránič</t>
  </si>
  <si>
    <t>-1170682948</t>
  </si>
  <si>
    <t>003</t>
  </si>
  <si>
    <t>Rozváděč R1.1</t>
  </si>
  <si>
    <t>000168346</t>
  </si>
  <si>
    <t>Rozváděč, montáž POD omítku, šedá, požár.klasifikace EI30DP1-S, ŠxV=826x1554,IP40 - komletní</t>
  </si>
  <si>
    <t>2100987620</t>
  </si>
  <si>
    <t>M005</t>
  </si>
  <si>
    <t>MSO-63-3 Vypínač</t>
  </si>
  <si>
    <t>-2083228093</t>
  </si>
  <si>
    <t>M006</t>
  </si>
  <si>
    <t>941 400 DSH TNS 255 DEHNshield TNS 255</t>
  </si>
  <si>
    <t>1737447135</t>
  </si>
  <si>
    <t>M007</t>
  </si>
  <si>
    <t>RSA 2,5A Řadová svornice</t>
  </si>
  <si>
    <t>-420145444</t>
  </si>
  <si>
    <t>M008</t>
  </si>
  <si>
    <t>RSA 6 Řadová svornice</t>
  </si>
  <si>
    <t>1362062620</t>
  </si>
  <si>
    <t>M009</t>
  </si>
  <si>
    <t>LTN-4B-1 Jistič</t>
  </si>
  <si>
    <t>500930433</t>
  </si>
  <si>
    <t>M010</t>
  </si>
  <si>
    <t>LTN-10B-1 Jistič</t>
  </si>
  <si>
    <t>52670783</t>
  </si>
  <si>
    <t>M011</t>
  </si>
  <si>
    <t>LTN-16B-1 Jistič</t>
  </si>
  <si>
    <t>738227178</t>
  </si>
  <si>
    <t>M012</t>
  </si>
  <si>
    <t>LTN-25C-1 Jistič</t>
  </si>
  <si>
    <t>1364159430</t>
  </si>
  <si>
    <t>M013</t>
  </si>
  <si>
    <t>LTN-10B-2 Jistič</t>
  </si>
  <si>
    <t>1370329870</t>
  </si>
  <si>
    <t>M014</t>
  </si>
  <si>
    <t>LTN-10C-2 Jistič</t>
  </si>
  <si>
    <t>-1466026175</t>
  </si>
  <si>
    <t>M015</t>
  </si>
  <si>
    <t>LTN-16B-3 Jistič</t>
  </si>
  <si>
    <t>-1472335368</t>
  </si>
  <si>
    <t>M016</t>
  </si>
  <si>
    <t>LTN-16C-3 Jistič</t>
  </si>
  <si>
    <t>15880631</t>
  </si>
  <si>
    <t>M017</t>
  </si>
  <si>
    <t>MIG-20-10-A230 Impulzní relé</t>
  </si>
  <si>
    <t>-87010849</t>
  </si>
  <si>
    <t>M018</t>
  </si>
  <si>
    <t>MMR-U3-001-A230 Monitorovací relé</t>
  </si>
  <si>
    <t>-1125154219</t>
  </si>
  <si>
    <t>M019</t>
  </si>
  <si>
    <t>MSO-20-3 Vypínač</t>
  </si>
  <si>
    <t>-194084007</t>
  </si>
  <si>
    <t>M020</t>
  </si>
  <si>
    <t>OLI-10B-1N-030AC-G Proudový chránič s nadproudovou ochranou</t>
  </si>
  <si>
    <t>2038619817</t>
  </si>
  <si>
    <t>M021</t>
  </si>
  <si>
    <t>LFN-63-4-030A-G Proudový chránič</t>
  </si>
  <si>
    <t>182109721</t>
  </si>
  <si>
    <t>HZS</t>
  </si>
  <si>
    <t>Hodinové zúčtovací sazby</t>
  </si>
  <si>
    <t>HZS2221.1</t>
  </si>
  <si>
    <t>Hodinová zúčtovací sazba elektrikář - demontáže stávající elektroinstalace</t>
  </si>
  <si>
    <t>653439075</t>
  </si>
  <si>
    <t>HZS2221.2</t>
  </si>
  <si>
    <t>Hodinová zúčtovací sazba elektrikář - stavební přípomoci</t>
  </si>
  <si>
    <t>1145763570</t>
  </si>
  <si>
    <t>HZS2221.3</t>
  </si>
  <si>
    <t>Hodinová zúčtovací sazba elektrikář - úklid pracoviště</t>
  </si>
  <si>
    <t>395750328</t>
  </si>
  <si>
    <t>HZS2222.1</t>
  </si>
  <si>
    <t>Hodinová zúčtovací sazba elektrikář odborný - napojení na stávající elektroinstalaci</t>
  </si>
  <si>
    <t>1931625388</t>
  </si>
  <si>
    <t>HZS2222.2</t>
  </si>
  <si>
    <t>Hodinová zúčtovací sazba elektrikář odborný - spolupráce s revizním technikem při revizi</t>
  </si>
  <si>
    <t>849095769</t>
  </si>
  <si>
    <t>HZS2222.3</t>
  </si>
  <si>
    <t>Hodinová zúčtovací sazba elektrikář odborný - spolupráce s ostatními profesemi, koordinace na stavbě</t>
  </si>
  <si>
    <t>1772439043</t>
  </si>
  <si>
    <t>HZS2222.4</t>
  </si>
  <si>
    <t>Hodinová zúčtovací sazba elektrikář odborný - práce nespecifikované ceníkem</t>
  </si>
  <si>
    <t>-255159156</t>
  </si>
  <si>
    <t>HZS2231</t>
  </si>
  <si>
    <t>Hodinové zúčtovací sazby profesí PSV provádění stavebních instalací elektrikář</t>
  </si>
  <si>
    <t>-1366483812</t>
  </si>
  <si>
    <t>https://podminky.urs.cz/item/CS_URS_2022_02/HZS2231</t>
  </si>
  <si>
    <t>Poznámka k položce:_x000D_
- přesuny stávající elektroinstalace_x000D_
- úprava stávajícího ovládání osvětlení_x000D_
- úprava ovládání a přepojení VZT 1.06 (09)_x000D_
- spolupráce s dodavatelem VZT při zapojování
_x000D_
- úprava rozvaděče RE</t>
  </si>
  <si>
    <t>VRN1</t>
  </si>
  <si>
    <t>Průzkumné, geodetické a projektové práce</t>
  </si>
  <si>
    <t>011464000</t>
  </si>
  <si>
    <t>Měření (monitoring) úrovně osvětlení</t>
  </si>
  <si>
    <t>soub</t>
  </si>
  <si>
    <t>1024</t>
  </si>
  <si>
    <t>-827877647</t>
  </si>
  <si>
    <t>013254000</t>
  </si>
  <si>
    <t>Dokumentace skutečného provedení stavby</t>
  </si>
  <si>
    <t>-2055293553</t>
  </si>
  <si>
    <t>013324000</t>
  </si>
  <si>
    <t>Nabídkový rozpočet</t>
  </si>
  <si>
    <t>-1858703387</t>
  </si>
  <si>
    <t>013334000</t>
  </si>
  <si>
    <t>Prováděcí rozpočet</t>
  </si>
  <si>
    <t>-1255234613</t>
  </si>
  <si>
    <t>013354000</t>
  </si>
  <si>
    <t>Rozpočet skutečného provedení stavby</t>
  </si>
  <si>
    <t>-1635832014</t>
  </si>
  <si>
    <t>VRN6</t>
  </si>
  <si>
    <t>Územní vlivy</t>
  </si>
  <si>
    <t>065002000</t>
  </si>
  <si>
    <t>Mimostaveništní doprava materiálů</t>
  </si>
  <si>
    <t>-251191395</t>
  </si>
  <si>
    <t>VRN8</t>
  </si>
  <si>
    <t>Přesun stavebních kapacit</t>
  </si>
  <si>
    <t>081103000</t>
  </si>
  <si>
    <t>Denní doprava pracovníků na pracoviště</t>
  </si>
  <si>
    <t>den</t>
  </si>
  <si>
    <t>645938948</t>
  </si>
  <si>
    <t>VRN9</t>
  </si>
  <si>
    <t>Ostatní náklady</t>
  </si>
  <si>
    <t>091704002</t>
  </si>
  <si>
    <t>Přezkoumání protokolu o určení vnějších vlivů dle ČSN 33 2000-5-51 ed. 3 před uvedením do provozu</t>
  </si>
  <si>
    <t>-471843582</t>
  </si>
  <si>
    <t>091704003</t>
  </si>
  <si>
    <t>Ekologická likvidace odpadu (doprava + poplatky za uskladnění)</t>
  </si>
  <si>
    <t>538859749</t>
  </si>
  <si>
    <t>091704004</t>
  </si>
  <si>
    <t>Ověření návrhu rozvaděče, dle ČSN EN 61439-1, ed. 2 z 05/2012 + opr.1 07/2015 - Rozváděče nízkého napětí - část 1: Všeobecná ustanovení a souvisejících v platném znění</t>
  </si>
  <si>
    <t>476591751</t>
  </si>
  <si>
    <t>092103001</t>
  </si>
  <si>
    <t>Náklady na zkušební provoz</t>
  </si>
  <si>
    <t>-1660838832</t>
  </si>
  <si>
    <t>092203000</t>
  </si>
  <si>
    <t>Náklady na zaškolení</t>
  </si>
  <si>
    <t>-2026910005</t>
  </si>
  <si>
    <t>Text</t>
  </si>
  <si>
    <t>VRNT</t>
  </si>
  <si>
    <t>TEXT</t>
  </si>
  <si>
    <t>VRNT01</t>
  </si>
  <si>
    <t>Činnosti vyžádané po zhotoviteli projektové dokumentace</t>
  </si>
  <si>
    <t>02 - Uzemnění a ochrana před bleskem</t>
  </si>
  <si>
    <t>M - Práce a dodávky M</t>
  </si>
  <si>
    <t xml:space="preserve">    46-M - Zemní práce při extr.mont.pracích</t>
  </si>
  <si>
    <t>945421112</t>
  </si>
  <si>
    <t>Hydraulická zvedací plošina včetně obsluhy instalovaná na automobilovém podvozku, výšky zdvihu do 34 m</t>
  </si>
  <si>
    <t>1720419704</t>
  </si>
  <si>
    <t>https://podminky.urs.cz/item/CS_URS_2022_02/945421112</t>
  </si>
  <si>
    <t>741810001</t>
  </si>
  <si>
    <t>Zkoušky a prohlídky elektrických rozvodů a zařízení celková prohlídka a vyhotovení revizní zprávy pro objem montážních prací do 100 tis. Kč</t>
  </si>
  <si>
    <t>324951401</t>
  </si>
  <si>
    <t>https://podminky.urs.cz/item/CS_URS_2022_02/741810001</t>
  </si>
  <si>
    <t>Poznámka k položce:_x000D_
prohlídka a vyhotovení revizní zprávy pro objem montážních prací do 100 tis. Kč</t>
  </si>
  <si>
    <t>741410021</t>
  </si>
  <si>
    <t>Montáž uzemňovacího vedení s upevněním, propojením a připojením pomocí svorek v zemi s izolací spojů pásku průřezu do 120 mm2 v městské zástavbě</t>
  </si>
  <si>
    <t>1440607442</t>
  </si>
  <si>
    <t>https://podminky.urs.cz/item/CS_URS_2022_02/741410021</t>
  </si>
  <si>
    <t>99916011180</t>
  </si>
  <si>
    <t>pásek FeZn 30x4 zemnící (0,95kg/m)</t>
  </si>
  <si>
    <t>-768309742</t>
  </si>
  <si>
    <t>60*0,95</t>
  </si>
  <si>
    <t>741410041</t>
  </si>
  <si>
    <t>Montáž uzemňovacího vedení s upevněním, propojením a připojením pomocí svorek v zemi s izolací spojů drátu nebo lana Ø do 10 mm v městské zástavbě</t>
  </si>
  <si>
    <t>1668763095</t>
  </si>
  <si>
    <t>https://podminky.urs.cz/item/CS_URS_2022_02/741410041</t>
  </si>
  <si>
    <t>M042</t>
  </si>
  <si>
    <t>860 010 Vodič z nerezové oceli Rd 10 V4A</t>
  </si>
  <si>
    <t>1925594407</t>
  </si>
  <si>
    <t>741420001</t>
  </si>
  <si>
    <t>Montáž hromosvodného vedení svodových drátů nebo lan s podpěrami, Ø do 10 mm</t>
  </si>
  <si>
    <t>285722545</t>
  </si>
  <si>
    <t>https://podminky.urs.cz/item/CS_URS_2022_02/741420001</t>
  </si>
  <si>
    <t>99916011195</t>
  </si>
  <si>
    <t>drát 8mm AlMgSi T/2 polotvrdý (0,135kg/m)</t>
  </si>
  <si>
    <t>1894095001</t>
  </si>
  <si>
    <t>95*0,135</t>
  </si>
  <si>
    <t>M039</t>
  </si>
  <si>
    <t>253 015 Podpěra FB</t>
  </si>
  <si>
    <t>-1416604540</t>
  </si>
  <si>
    <t>M040</t>
  </si>
  <si>
    <t>297 110 Podpěra vedení s lepícím páskem DEHNsnap</t>
  </si>
  <si>
    <t>-1845056138</t>
  </si>
  <si>
    <t>M041</t>
  </si>
  <si>
    <t>207 109 DEHNgrip  20 mm s otvorem 7,8  nerez s moždinkou a vrutem</t>
  </si>
  <si>
    <t>-690569740</t>
  </si>
  <si>
    <t>741420002</t>
  </si>
  <si>
    <t>Montáž hromosvodného vedení svodových drátů nebo lan s podpěrami, Ø přes 10 mm</t>
  </si>
  <si>
    <t>1710187222</t>
  </si>
  <si>
    <t>https://podminky.urs.cz/item/CS_URS_2022_02/741420002</t>
  </si>
  <si>
    <t>4*3,5+5</t>
  </si>
  <si>
    <t>M043</t>
  </si>
  <si>
    <t>830 208 vodič CUI 3500 mm</t>
  </si>
  <si>
    <t>1849356813</t>
  </si>
  <si>
    <t>M044</t>
  </si>
  <si>
    <t>830 218 vodič CUI 5000 mm</t>
  </si>
  <si>
    <t>-1641756360</t>
  </si>
  <si>
    <t>M045</t>
  </si>
  <si>
    <t>275 229 Kovová podpěra vodiče HVI O 20 a CUI</t>
  </si>
  <si>
    <t>1415671838</t>
  </si>
  <si>
    <t>-1923542600</t>
  </si>
  <si>
    <t>5+10+6</t>
  </si>
  <si>
    <t>M047</t>
  </si>
  <si>
    <t>459 129 Svorka UNI pro Rd 8-10/ Rd 8-10 Nerez</t>
  </si>
  <si>
    <t>883372902</t>
  </si>
  <si>
    <t>M048</t>
  </si>
  <si>
    <t>315 119 Svorka univerzální nerez pro 2 vodiče O 8-10 mm</t>
  </si>
  <si>
    <t>788246741</t>
  </si>
  <si>
    <t>M049</t>
  </si>
  <si>
    <t>339 069 Svorka okapová nerez jeden Rd 6-10 mm, zaoblení žlabu 16-22 mm</t>
  </si>
  <si>
    <t>1933457990</t>
  </si>
  <si>
    <t>741420022</t>
  </si>
  <si>
    <t>Montáž hromosvodného vedení svorek se 3 a více šrouby</t>
  </si>
  <si>
    <t>622094737</t>
  </si>
  <si>
    <t>https://podminky.urs.cz/item/CS_URS_2022_02/741420022</t>
  </si>
  <si>
    <t>M046</t>
  </si>
  <si>
    <t>319 209 Křížová svorka pro vodiče O8/10 a pásky 30 mm Nerez V4A se středovou destičkou</t>
  </si>
  <si>
    <t>261530552</t>
  </si>
  <si>
    <t>741420054</t>
  </si>
  <si>
    <t>Montáž hromosvodného vedení ochranných prvků tvarování prvků</t>
  </si>
  <si>
    <t>855696253</t>
  </si>
  <si>
    <t>https://podminky.urs.cz/item/CS_URS_2022_02/741420054</t>
  </si>
  <si>
    <t>741420083</t>
  </si>
  <si>
    <t>Montáž hromosvodného vedení doplňků štítků k označení svodů</t>
  </si>
  <si>
    <t>-135129423</t>
  </si>
  <si>
    <t>https://podminky.urs.cz/item/CS_URS_2022_02/741420083</t>
  </si>
  <si>
    <t>M051</t>
  </si>
  <si>
    <t>480 113 Štítek s plaketou VDB</t>
  </si>
  <si>
    <t>-90082477</t>
  </si>
  <si>
    <t>741420085</t>
  </si>
  <si>
    <t>Montáž vedení hromosvodné-ochrana zemního spoje proti korozi, páskou/emulzí</t>
  </si>
  <si>
    <t>1112593228</t>
  </si>
  <si>
    <t>999556130</t>
  </si>
  <si>
    <t>Protikorozní páska, B 100mm L 10m</t>
  </si>
  <si>
    <t>403978385</t>
  </si>
  <si>
    <t>741420086</t>
  </si>
  <si>
    <t>Montáž vedení hromosvodné-montáž tabulky výstražné</t>
  </si>
  <si>
    <t>-616685587</t>
  </si>
  <si>
    <t>M050</t>
  </si>
  <si>
    <t>480 698 Výstražná tabulka ke svodům</t>
  </si>
  <si>
    <t>1180361038</t>
  </si>
  <si>
    <t>741430005</t>
  </si>
  <si>
    <t>Montáž jímacích tyčí délky do 3 m, na stojan</t>
  </si>
  <si>
    <t>1779274470</t>
  </si>
  <si>
    <t>https://podminky.urs.cz/item/CS_URS_2022_02/741430005</t>
  </si>
  <si>
    <t>M052</t>
  </si>
  <si>
    <t>101 009 Jímací tyč nerez 1000 mm plný profil 10 mm</t>
  </si>
  <si>
    <t>1724804776</t>
  </si>
  <si>
    <t>M053</t>
  </si>
  <si>
    <t>102 060 Podložka plast  d=280 mm</t>
  </si>
  <si>
    <t>102796079</t>
  </si>
  <si>
    <t>M054</t>
  </si>
  <si>
    <t>102 075 Betonový podstavec s klínem d=280mm, 8,5 kg</t>
  </si>
  <si>
    <t>-2017798136</t>
  </si>
  <si>
    <t>741820001</t>
  </si>
  <si>
    <t>Měření zemních odporů zemniče</t>
  </si>
  <si>
    <t>937176772</t>
  </si>
  <si>
    <t>https://podminky.urs.cz/item/CS_URS_2022_02/741820001</t>
  </si>
  <si>
    <t>741820012</t>
  </si>
  <si>
    <t>Měření zemních odporů zemnicí sítě délky pásku přes 100 do 200 m</t>
  </si>
  <si>
    <t>-1899056913</t>
  </si>
  <si>
    <t>https://podminky.urs.cz/item/CS_URS_2022_02/741820012</t>
  </si>
  <si>
    <t>998741203</t>
  </si>
  <si>
    <t>Přesun hmot pro silnoproud stanovený procentní sazbou (%) z ceny vodorovná dopravní vzdálenost do 50 m v objektech výšky přes 12 do 24 m</t>
  </si>
  <si>
    <t>169958317</t>
  </si>
  <si>
    <t>https://podminky.urs.cz/item/CS_URS_2022_02/998741203</t>
  </si>
  <si>
    <t>-1182983640</t>
  </si>
  <si>
    <t>1194259633</t>
  </si>
  <si>
    <t>Práce a dodávky M</t>
  </si>
  <si>
    <t>46-M</t>
  </si>
  <si>
    <t>Zemní práce při extr.mont.pracích</t>
  </si>
  <si>
    <t>460030011</t>
  </si>
  <si>
    <t>Přípravné terénní práce sejmutí drnu včetně nařezání a uložení na hromady na vzdálenost do 50 m nebo naložení na dopravní prostředek jakékoliv tloušťky</t>
  </si>
  <si>
    <t>387224688</t>
  </si>
  <si>
    <t>https://podminky.urs.cz/item/CS_URS_2022_02/460030011</t>
  </si>
  <si>
    <t>460070754</t>
  </si>
  <si>
    <t>Hloubení nezapažených jam ručně včetně urovnání dna s přemístěním výkopku do vzdálenosti 3 m od okraje jámy nebo s naložením na dopravní prostředek v hornině třídy těžitelnosti II skupiny 4</t>
  </si>
  <si>
    <t>1757739083</t>
  </si>
  <si>
    <t>https://podminky.urs.cz/item/CS_URS_2022_02/460070754</t>
  </si>
  <si>
    <t>Poznámka k položce:_x000D_
napojení na základový zemnič 2x</t>
  </si>
  <si>
    <t>460101111</t>
  </si>
  <si>
    <t>Odkop zeminy strojně s přemístěním výkopku do vzdálenosti 3 m od okraje jámy nebo s naložením na dopravní prostředek v hornině třídy těžitelnosti I skupiny 1 a 2</t>
  </si>
  <si>
    <t>1086513783</t>
  </si>
  <si>
    <t>https://podminky.urs.cz/item/CS_URS_2022_02/460101111</t>
  </si>
  <si>
    <t>460431142</t>
  </si>
  <si>
    <t>Zásyp kabelových rýh ručně s přemístění sypaniny ze vzdálenosti do 10 m, s uložením výkopku ve vrstvách včetně zhutnění a úpravy povrchu šířky 35 cm hloubky 40 cm z horniny třídy těžitelnosti I skupiny 3</t>
  </si>
  <si>
    <t>-1860704938</t>
  </si>
  <si>
    <t>https://podminky.urs.cz/item/CS_URS_2022_02/460431142</t>
  </si>
  <si>
    <t>460620002</t>
  </si>
  <si>
    <t>Úprava terénu položení drnu, včetně zalití vodou na rovině</t>
  </si>
  <si>
    <t>-2119990588</t>
  </si>
  <si>
    <t>https://podminky.urs.cz/item/CS_URS_2022_02/460620002</t>
  </si>
  <si>
    <t>460620014</t>
  </si>
  <si>
    <t>Provizorní úprava terénu se zhutněním, v hornině tř 4</t>
  </si>
  <si>
    <t>1854759227</t>
  </si>
  <si>
    <t>PPV</t>
  </si>
  <si>
    <t>Podíl přidružených výkonů</t>
  </si>
  <si>
    <t>-2130146588</t>
  </si>
  <si>
    <t>ZV</t>
  </si>
  <si>
    <t>Zednické výpomoci</t>
  </si>
  <si>
    <t>-260023490</t>
  </si>
  <si>
    <t>-2108739181</t>
  </si>
  <si>
    <t>-291104803</t>
  </si>
  <si>
    <t>1497037908</t>
  </si>
  <si>
    <t>-1247526094</t>
  </si>
  <si>
    <t>-329311224</t>
  </si>
  <si>
    <t>666657226</t>
  </si>
  <si>
    <t>115418473</t>
  </si>
  <si>
    <t>Poznámka k položce:_x000D_
- napojení na stávající jímací soustavu_x000D_
- napojení na stávající základový zemnič</t>
  </si>
  <si>
    <t>-1910359753</t>
  </si>
  <si>
    <t>https://podminky.urs.cz/item/CS_URS_2022_02/013254000</t>
  </si>
  <si>
    <t>731977394</t>
  </si>
  <si>
    <t>https://podminky.urs.cz/item/CS_URS_2022_02/013324000</t>
  </si>
  <si>
    <t>872921627</t>
  </si>
  <si>
    <t>https://podminky.urs.cz/item/CS_URS_2022_02/013334000</t>
  </si>
  <si>
    <t>-222022681</t>
  </si>
  <si>
    <t>https://podminky.urs.cz/item/CS_URS_2022_02/013354000</t>
  </si>
  <si>
    <t>-849468690</t>
  </si>
  <si>
    <t>https://podminky.urs.cz/item/CS_URS_2022_02/065002000</t>
  </si>
  <si>
    <t>746581704</t>
  </si>
  <si>
    <t>https://podminky.urs.cz/item/CS_URS_2022_02/081103000</t>
  </si>
  <si>
    <t>315608813</t>
  </si>
  <si>
    <t>03 - Dodatek č.1 ze dne 3.1.2018 (odpínání spotřebičů v R1.1)</t>
  </si>
  <si>
    <t>741310512</t>
  </si>
  <si>
    <t>Montáž spínač tří/čtyřpólový v krytu vačkový 63 A, 3 až 6 svorek</t>
  </si>
  <si>
    <t>CS ÚRS 2017 01</t>
  </si>
  <si>
    <t>-1681121097</t>
  </si>
  <si>
    <t>99995344910</t>
  </si>
  <si>
    <t>vypínač MSO-63-3</t>
  </si>
  <si>
    <t>-226170031</t>
  </si>
  <si>
    <t>Poznámka k položce:_x000D_
spínače průmyslové stiskací a p - vypínač MSO-63-3</t>
  </si>
  <si>
    <t>M055</t>
  </si>
  <si>
    <t>Ostatní materiál pro přepojení R1.1 (hřebeny, kabely, svorky, popisy, atd.)</t>
  </si>
  <si>
    <t>-1940300926</t>
  </si>
  <si>
    <t>Hodinová zúčtovací sazba elektrikář</t>
  </si>
  <si>
    <t>-705469885</t>
  </si>
  <si>
    <t>https://podminky.urs.cz/item/CS_URS_2021_02/HZS2231</t>
  </si>
  <si>
    <t xml:space="preserve">    VRN3 - Zařízení staveniště</t>
  </si>
  <si>
    <t xml:space="preserve">    VRN4 - Inženýrská činnost</t>
  </si>
  <si>
    <t>012103000</t>
  </si>
  <si>
    <t>Geodetické práce před výstavbou</t>
  </si>
  <si>
    <t>kč</t>
  </si>
  <si>
    <t>-211796693</t>
  </si>
  <si>
    <t>https://podminky.urs.cz/item/CS_URS_2022_02/012103000</t>
  </si>
  <si>
    <t>VRN3</t>
  </si>
  <si>
    <t>Zařízení staveniště</t>
  </si>
  <si>
    <t>030001000</t>
  </si>
  <si>
    <t>-1459358420</t>
  </si>
  <si>
    <t>https://podminky.urs.cz/item/CS_URS_2022_02/030001000</t>
  </si>
  <si>
    <t>VRN4</t>
  </si>
  <si>
    <t>Inženýrská činnost</t>
  </si>
  <si>
    <t>045002000</t>
  </si>
  <si>
    <t>Kompletační a koordinační činnost</t>
  </si>
  <si>
    <t>-1633149633</t>
  </si>
  <si>
    <t>https://podminky.urs.cz/item/CS_URS_2022_02/045002000</t>
  </si>
  <si>
    <t>013254001</t>
  </si>
  <si>
    <t>Náklad na projektové práce pro zhotovení dokumentace skutečného provedení stavby (výkresová a textová část)</t>
  </si>
  <si>
    <t>-113767044</t>
  </si>
  <si>
    <t>https://podminky.urs.cz/item/CS_URS_2022_02/013254001</t>
  </si>
  <si>
    <t>Poznámka k položce:_x000D_
Poznámka k položce:, Jedná se zejména o náklady na zajištění dokumentace skutečného provedení díla v rozsahu dle platné vyhlášky na dokumentaci staveb v počtu 4 x papírově a 1 x elektronicky ve formátu DWG a PDF.</t>
  </si>
  <si>
    <t>013284000R</t>
  </si>
  <si>
    <t>Náklad na projektové práce dílenská dokumentace</t>
  </si>
  <si>
    <t>-1404674576</t>
  </si>
  <si>
    <t>013294000R</t>
  </si>
  <si>
    <t>Ostatní dokumentace - dokumentace cedule</t>
  </si>
  <si>
    <t>-1298635102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</si>
  <si>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</si>
  <si>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</si>
  <si>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</si>
  <si>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</si>
  <si>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</si>
  <si>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</si>
  <si>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</si>
  <si>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</si>
  <si>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</si>
  <si>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</si>
  <si>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</si>
  <si>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</si>
  <si>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</si>
  <si>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</si>
  <si>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</si>
  <si>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</si>
  <si>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</si>
  <si>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</si>
  <si>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</si>
  <si>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</si>
  <si>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</si>
  <si>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</si>
  <si>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</si>
  <si>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</si>
  <si>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</si>
  <si>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</si>
  <si>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</si>
  <si>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</si>
  <si>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</si>
  <si>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</si>
  <si>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</si>
  <si>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</si>
  <si>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</si>
  <si>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</si>
  <si>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</si>
  <si>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</si>
  <si>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</si>
  <si>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</si>
  <si>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</si>
  <si>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</si>
  <si>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</si>
  <si>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</si>
  <si>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</si>
  <si>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</si>
  <si>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</si>
  <si>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</si>
  <si>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</si>
  <si>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</si>
  <si>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</si>
  <si>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</si>
  <si>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</si>
  <si>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</si>
  <si>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</si>
  <si>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</si>
  <si>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</si>
  <si>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</si>
  <si>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</si>
  <si>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</si>
  <si>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</si>
  <si>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</si>
  <si>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</si>
  <si>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</si>
  <si>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</si>
  <si>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</si>
  <si>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</si>
  <si>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</si>
  <si>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</si>
  <si>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</si>
  <si>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</si>
  <si>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</si>
  <si>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</si>
  <si>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</si>
  <si>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</si>
  <si>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</si>
  <si>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</si>
  <si>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</si>
  <si>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</si>
  <si>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</si>
  <si>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</si>
  <si>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</si>
  <si>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</si>
  <si>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</si>
  <si>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</si>
  <si>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</si>
  <si>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</si>
  <si>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</si>
  <si>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</si>
  <si>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</si>
  <si>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</si>
  <si>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</si>
  <si>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</si>
  <si>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</si>
  <si>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</si>
  <si>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</si>
  <si>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</si>
  <si>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</si>
  <si>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</si>
  <si>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</si>
  <si>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</si>
  <si>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</si>
  <si>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</si>
  <si>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</si>
  <si>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</si>
  <si>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</si>
  <si>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</si>
  <si>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</si>
  <si>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</si>
  <si>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</si>
  <si>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</si>
  <si>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</si>
  <si>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</si>
  <si>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</si>
  <si>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</si>
  <si>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</si>
  <si>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</si>
  <si>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</si>
  <si>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</si>
  <si>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</si>
  <si>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</si>
  <si>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</si>
  <si>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</si>
  <si>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</si>
  <si>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</si>
  <si>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</si>
  <si>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</si>
  <si>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</si>
  <si>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</si>
  <si>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</si>
  <si>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</si>
  <si>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</si>
  <si>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</si>
  <si>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</si>
  <si>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</si>
  <si>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</si>
  <si>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</si>
  <si>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</si>
  <si>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</si>
  <si>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</si>
  <si>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</si>
  <si>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</si>
  <si>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</si>
  <si>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</si>
  <si>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</si>
  <si>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</si>
  <si>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</si>
  <si>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</si>
  <si>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</si>
  <si>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</si>
  <si>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</si>
  <si>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</si>
  <si>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</si>
  <si>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</si>
  <si>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</si>
  <si>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</si>
  <si>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</si>
  <si>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</si>
  <si>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</si>
  <si>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</si>
  <si>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</si>
  <si>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</si>
  <si>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</si>
  <si>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</si>
  <si>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</si>
  <si>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</si>
  <si>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</si>
  <si>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</si>
  <si>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</si>
  <si>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</si>
  <si>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</si>
  <si>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</si>
  <si>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</si>
  <si>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</si>
  <si>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</si>
  <si>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</si>
  <si>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</si>
  <si>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</si>
  <si>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</si>
  <si>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</si>
  <si>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</si>
  <si>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</si>
  <si>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</si>
  <si>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</si>
  <si>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</si>
  <si>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Obezdívka věnce jednostranná věncovkou v přes 250 do 290 mm bez tepelné izolace</t>
  </si>
  <si>
    <t>Těleso otop.des. s hladkou čelní deskou typ33 v.400 dl.1600</t>
  </si>
  <si>
    <t>Těleso otop.des. s hladkou čelní deskou typ22 v.900 dl.1400</t>
  </si>
  <si>
    <t>Těleso otop.des. s hladkou čelní deskou typ22 v.900 dl.1200</t>
  </si>
  <si>
    <t>Těleso otop.des. s hladkou čelní deskou typ22 v.900 dl.1000</t>
  </si>
  <si>
    <t>Přístroj spínače jednopólového, bezšroubový  Řazení
    1, 1So + Rámeček pro elektroinstalační přístroje, jednonásobný+Kryt spínače kolébkového, barva bílá, komplet</t>
  </si>
  <si>
    <t>Přístroj ovládače zapínacího, se svorkou N bezšroub. Řazení 1/0, 1/0So, 1/0S + kryt  spínače kolébkového s čirým průzorem a popisovým polem bílá + pole popisové  + doutnavka  signal.2mA univ. + Rámeček pro elektroinstalační přístroje, jednonásobný ramecek bílá, komplet</t>
  </si>
  <si>
    <t>Přístroj přepínače sériového bezšroubový Řazení
    5 +  Rámeček pro elektroinstalační přístroje, jednonásobný ramecek bílá + Kryt spínače kolébkového dělený, komplet</t>
  </si>
  <si>
    <t>Přístroj přepínače střídavého, bezšroubový Řazení
    6, 6So+ Rámeček pro elektroinstalační přístroje, jednonásobný +Kryt spínače kolébkového, komplet</t>
  </si>
  <si>
    <t>Zásuvka jednonásobná s ochranným kolíkem, s clonkami, Řazení  2P+PE, Rámeček pro elektroinstalační přístroje, jednonásobný bílá, komplet</t>
  </si>
  <si>
    <t>Zásuvka dvojnásobná s ochrannými kolíky, s clonkami, s natočenou dutinou pootoč. Řazení 2x(2P+PE) bílá, komplet</t>
  </si>
  <si>
    <t>Zásuvka dvojnásobná s ochrannými kolíky, s clonkami, s natočenou dutinou, Řazení 2x(2P+PE), šedá, komplet</t>
  </si>
  <si>
    <t>Zásuvka dvojnásobná s ochrannými kolíky, s clonkami, s natočenou dutinou, s ochranou před přepětím .akust., Řazení 2x(2P+PE),  šedá, komplet</t>
  </si>
  <si>
    <t>Zásuvka jednonásobná IP 44, s ochranným kolíkem, s víčkem, s clonkami, Řazení 2P+PE s ochranou před přepětím bílá vest., komplet</t>
  </si>
  <si>
    <t xml:space="preserve"> Kryt zásuvky komunikační, s popisovým polem, s kovovým upevňovacím třmenem; b. bílá</t>
  </si>
  <si>
    <t>kabel SXKD-6-FTP-PVC stíněný (500m)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</si>
</sst>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7" fillId="0" borderId="0" applyNumberFormat="0" applyFill="0" applyBorder="0" applyAlignment="0" applyProtection="0"/>
  </cellStyleXfs>
  <cellXfs count="31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3"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5"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8"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19" fillId="4" borderId="9" xfId="0" applyFont="1" applyFill="1" applyBorder="1" applyAlignment="1">
      <alignment horizontal="center" vertical="center"/>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5" xfId="0" applyNumberFormat="1" applyFont="1" applyBorder="1" applyAlignment="1">
      <alignment vertical="center"/>
    </xf>
    <xf numFmtId="4" fontId="17" fillId="0" borderId="0" xfId="0" applyNumberFormat="1" applyFont="1" applyAlignment="1">
      <alignment vertical="center"/>
    </xf>
    <xf numFmtId="166" fontId="17" fillId="0" borderId="0" xfId="0" applyNumberFormat="1" applyFont="1" applyAlignment="1">
      <alignment vertical="center"/>
    </xf>
    <xf numFmtId="4" fontId="17" fillId="0" borderId="16" xfId="0" applyNumberFormat="1" applyFont="1" applyBorder="1" applyAlignment="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5" fillId="0" borderId="4"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3" fillId="0" borderId="0" xfId="0" applyFont="1" applyAlignment="1">
      <alignment horizontal="center" vertical="center"/>
    </xf>
    <xf numFmtId="4" fontId="26" fillId="0" borderId="15" xfId="0" applyNumberFormat="1" applyFont="1" applyBorder="1" applyAlignment="1">
      <alignment vertical="center"/>
    </xf>
    <xf numFmtId="4" fontId="26" fillId="0" borderId="0" xfId="0" applyNumberFormat="1" applyFont="1" applyAlignment="1">
      <alignment vertical="center"/>
    </xf>
    <xf numFmtId="166" fontId="26" fillId="0" borderId="0" xfId="0" applyNumberFormat="1" applyFont="1" applyAlignment="1">
      <alignment vertical="center"/>
    </xf>
    <xf numFmtId="4" fontId="26" fillId="0" borderId="16" xfId="0" applyNumberFormat="1" applyFont="1" applyBorder="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4" fontId="1" fillId="0" borderId="15"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6" xfId="0" applyNumberFormat="1" applyFont="1" applyBorder="1" applyAlignment="1">
      <alignment vertical="center"/>
    </xf>
    <xf numFmtId="4" fontId="26" fillId="0" borderId="20" xfId="0" applyNumberFormat="1" applyFont="1" applyBorder="1" applyAlignment="1">
      <alignment vertical="center"/>
    </xf>
    <xf numFmtId="4" fontId="26" fillId="0" borderId="21" xfId="0" applyNumberFormat="1" applyFont="1" applyBorder="1" applyAlignment="1">
      <alignment vertical="center"/>
    </xf>
    <xf numFmtId="166" fontId="26" fillId="0" borderId="21" xfId="0" applyNumberFormat="1" applyFont="1" applyBorder="1" applyAlignment="1">
      <alignment vertical="center"/>
    </xf>
    <xf numFmtId="4" fontId="26" fillId="0" borderId="22" xfId="0" applyNumberFormat="1" applyFont="1" applyBorder="1" applyAlignment="1">
      <alignment vertical="center"/>
    </xf>
    <xf numFmtId="0" fontId="28" fillId="0" borderId="0" xfId="0" applyFont="1" applyAlignment="1">
      <alignment horizontal="left" vertical="center"/>
    </xf>
    <xf numFmtId="0" fontId="0" fillId="0" borderId="4" xfId="0" applyBorder="1" applyAlignment="1">
      <alignment vertical="center" wrapText="1"/>
    </xf>
    <xf numFmtId="0" fontId="15" fillId="0" borderId="0" xfId="0" applyFont="1" applyAlignment="1">
      <alignment horizontal="lef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19" fillId="4" borderId="0" xfId="0" applyFont="1" applyFill="1" applyAlignment="1">
      <alignment horizontal="left" vertical="center"/>
    </xf>
    <xf numFmtId="0" fontId="19" fillId="4" borderId="0" xfId="0" applyFont="1" applyFill="1" applyAlignment="1">
      <alignment horizontal="right" vertical="center"/>
    </xf>
    <xf numFmtId="0" fontId="29"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9" xfId="0" applyFont="1" applyFill="1" applyBorder="1" applyAlignment="1">
      <alignment horizontal="center" vertical="center" wrapText="1"/>
    </xf>
    <xf numFmtId="4" fontId="21" fillId="0" borderId="0" xfId="0" applyNumberFormat="1" applyFont="1"/>
    <xf numFmtId="166" fontId="30" fillId="0" borderId="13" xfId="0" applyNumberFormat="1" applyFont="1" applyBorder="1"/>
    <xf numFmtId="166" fontId="30" fillId="0" borderId="14" xfId="0" applyNumberFormat="1" applyFont="1" applyBorder="1"/>
    <xf numFmtId="4" fontId="31"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4" xfId="0" applyBorder="1" applyAlignment="1" applyProtection="1">
      <alignment vertical="center"/>
      <protection locked="0"/>
    </xf>
    <xf numFmtId="0" fontId="19" fillId="0" borderId="23" xfId="0" applyFont="1" applyBorder="1" applyAlignment="1" applyProtection="1">
      <alignment horizontal="center" vertical="center"/>
      <protection locked="0"/>
    </xf>
    <xf numFmtId="49" fontId="19" fillId="0" borderId="23" xfId="0" applyNumberFormat="1"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3" xfId="0" applyFont="1" applyBorder="1" applyAlignment="1" applyProtection="1">
      <alignment horizontal="center" vertical="center" wrapText="1"/>
      <protection locked="0"/>
    </xf>
    <xf numFmtId="167" fontId="19" fillId="0" borderId="23" xfId="0" applyNumberFormat="1" applyFont="1" applyBorder="1" applyAlignment="1" applyProtection="1">
      <alignment vertical="center"/>
      <protection locked="0"/>
    </xf>
    <xf numFmtId="4" fontId="19" fillId="0" borderId="23" xfId="0" applyNumberFormat="1" applyFont="1" applyBorder="1" applyAlignment="1" applyProtection="1">
      <alignment vertical="center"/>
      <protection locked="0"/>
    </xf>
    <xf numFmtId="0" fontId="20" fillId="0" borderId="15" xfId="0" applyFont="1" applyBorder="1" applyAlignment="1">
      <alignment horizontal="left" vertical="center"/>
    </xf>
    <xf numFmtId="0" fontId="20" fillId="0" borderId="0" xfId="0" applyFont="1" applyAlignment="1">
      <alignment horizontal="center" vertical="center"/>
    </xf>
    <xf numFmtId="166" fontId="20" fillId="0" borderId="0" xfId="0" applyNumberFormat="1" applyFont="1" applyAlignment="1">
      <alignment vertical="center"/>
    </xf>
    <xf numFmtId="166" fontId="20" fillId="0" borderId="16" xfId="0" applyNumberFormat="1" applyFont="1" applyBorder="1" applyAlignment="1">
      <alignment vertical="center"/>
    </xf>
    <xf numFmtId="0" fontId="19" fillId="0" borderId="0" xfId="0" applyFont="1" applyAlignment="1">
      <alignment horizontal="left" vertical="center"/>
    </xf>
    <xf numFmtId="4" fontId="0" fillId="0" borderId="0" xfId="0" applyNumberFormat="1" applyAlignment="1">
      <alignment vertical="center"/>
    </xf>
    <xf numFmtId="0" fontId="32" fillId="0" borderId="0" xfId="0" applyFont="1" applyAlignment="1">
      <alignment horizontal="left" vertical="center"/>
    </xf>
    <xf numFmtId="0" fontId="33" fillId="0" borderId="0" xfId="1" applyFont="1" applyAlignment="1">
      <alignment vertical="center" wrapText="1"/>
    </xf>
    <xf numFmtId="0" fontId="0" fillId="0" borderId="15" xfId="0" applyBorder="1" applyAlignment="1">
      <alignment vertical="center"/>
    </xf>
    <xf numFmtId="0" fontId="9" fillId="0" borderId="4" xfId="0" applyFont="1" applyBorder="1" applyAlignment="1">
      <alignment vertical="center"/>
    </xf>
    <xf numFmtId="0" fontId="3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35" fillId="0" borderId="23" xfId="0" applyFont="1" applyBorder="1" applyAlignment="1" applyProtection="1">
      <alignment horizontal="center" vertical="center"/>
      <protection locked="0"/>
    </xf>
    <xf numFmtId="49" fontId="35" fillId="0" borderId="23" xfId="0" applyNumberFormat="1" applyFont="1" applyBorder="1" applyAlignment="1" applyProtection="1">
      <alignment horizontal="left" vertical="center" wrapText="1"/>
      <protection locked="0"/>
    </xf>
    <xf numFmtId="0" fontId="35" fillId="0" borderId="23" xfId="0" applyFont="1" applyBorder="1" applyAlignment="1" applyProtection="1">
      <alignment horizontal="left" vertical="center" wrapText="1"/>
      <protection locked="0"/>
    </xf>
    <xf numFmtId="0" fontId="35" fillId="0" borderId="23" xfId="0" applyFont="1" applyBorder="1" applyAlignment="1" applyProtection="1">
      <alignment horizontal="center" vertical="center" wrapText="1"/>
      <protection locked="0"/>
    </xf>
    <xf numFmtId="167" fontId="35" fillId="0" borderId="23" xfId="0" applyNumberFormat="1" applyFont="1" applyBorder="1" applyAlignment="1" applyProtection="1">
      <alignment vertical="center"/>
      <protection locked="0"/>
    </xf>
    <xf numFmtId="4" fontId="35" fillId="0" borderId="23" xfId="0" applyNumberFormat="1" applyFont="1" applyBorder="1" applyAlignment="1" applyProtection="1">
      <alignment vertical="center"/>
      <protection locked="0"/>
    </xf>
    <xf numFmtId="0" fontId="36" fillId="0" borderId="4" xfId="0" applyFont="1" applyBorder="1" applyAlignment="1">
      <alignment vertical="center"/>
    </xf>
    <xf numFmtId="0" fontId="35" fillId="0" borderId="15" xfId="0" applyFont="1" applyBorder="1" applyAlignment="1">
      <alignment horizontal="left" vertical="center"/>
    </xf>
    <xf numFmtId="0" fontId="35" fillId="0" borderId="0" xfId="0" applyFont="1" applyAlignment="1">
      <alignment horizontal="center" vertical="center"/>
    </xf>
    <xf numFmtId="0" fontId="37" fillId="0" borderId="0" xfId="0" applyFont="1" applyAlignment="1">
      <alignment vertical="center" wrapText="1"/>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0" fillId="0" borderId="20" xfId="0" applyFont="1" applyBorder="1" applyAlignment="1">
      <alignment horizontal="left" vertical="center"/>
    </xf>
    <xf numFmtId="0" fontId="20" fillId="0" borderId="21" xfId="0" applyFont="1" applyBorder="1" applyAlignment="1">
      <alignment horizontal="center" vertical="center"/>
    </xf>
    <xf numFmtId="166" fontId="20" fillId="0" borderId="21" xfId="0" applyNumberFormat="1" applyFont="1" applyBorder="1" applyAlignment="1">
      <alignment vertical="center"/>
    </xf>
    <xf numFmtId="166" fontId="20" fillId="0" borderId="22" xfId="0" applyNumberFormat="1"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0" fillId="0" borderId="0" xfId="0" applyAlignment="1">
      <alignment vertical="top"/>
    </xf>
    <xf numFmtId="0" fontId="38" fillId="0" borderId="24"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7" xfId="0" applyFont="1" applyBorder="1" applyAlignment="1">
      <alignment vertical="center" wrapText="1"/>
    </xf>
    <xf numFmtId="0" fontId="38" fillId="0" borderId="28" xfId="0" applyFont="1" applyBorder="1" applyAlignment="1">
      <alignmen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27" xfId="0" applyFont="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lignment horizontal="left" vertical="center"/>
    </xf>
    <xf numFmtId="0" fontId="41" fillId="0" borderId="1" xfId="0" applyFont="1" applyBorder="1" applyAlignment="1">
      <alignment vertical="center"/>
    </xf>
    <xf numFmtId="49" fontId="41" fillId="0" borderId="1" xfId="0" applyNumberFormat="1" applyFont="1" applyBorder="1" applyAlignment="1">
      <alignment vertical="center" wrapText="1"/>
    </xf>
    <xf numFmtId="0" fontId="38" fillId="0" borderId="30" xfId="0" applyFont="1" applyBorder="1" applyAlignment="1">
      <alignment vertical="center" wrapText="1"/>
    </xf>
    <xf numFmtId="0" fontId="43" fillId="0" borderId="29" xfId="0" applyFont="1" applyBorder="1" applyAlignment="1">
      <alignment vertical="center" wrapText="1"/>
    </xf>
    <xf numFmtId="0" fontId="38" fillId="0" borderId="31" xfId="0" applyFont="1" applyBorder="1" applyAlignment="1">
      <alignment vertical="center" wrapText="1"/>
    </xf>
    <xf numFmtId="0" fontId="38" fillId="0" borderId="1" xfId="0" applyFont="1" applyBorder="1" applyAlignment="1">
      <alignment vertical="top"/>
    </xf>
    <xf numFmtId="0" fontId="38" fillId="0" borderId="0" xfId="0" applyFont="1" applyAlignment="1">
      <alignment vertical="top"/>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27" xfId="0" applyFont="1" applyBorder="1" applyAlignment="1">
      <alignment horizontal="left" vertical="center"/>
    </xf>
    <xf numFmtId="0" fontId="38" fillId="0" borderId="28" xfId="0" applyFont="1" applyBorder="1" applyAlignment="1">
      <alignment horizontal="left" vertical="center"/>
    </xf>
    <xf numFmtId="0" fontId="40" fillId="0" borderId="1" xfId="0" applyFont="1" applyBorder="1" applyAlignment="1">
      <alignment horizontal="left" vertical="center"/>
    </xf>
    <xf numFmtId="0" fontId="44" fillId="0" borderId="0" xfId="0" applyFont="1" applyAlignment="1">
      <alignment horizontal="left" vertical="center"/>
    </xf>
    <xf numFmtId="0" fontId="40" fillId="0" borderId="29" xfId="0" applyFont="1" applyBorder="1" applyAlignment="1">
      <alignment horizontal="left" vertical="center"/>
    </xf>
    <xf numFmtId="0" fontId="40" fillId="0" borderId="29" xfId="0" applyFont="1" applyBorder="1" applyAlignment="1">
      <alignment horizontal="center" vertical="center"/>
    </xf>
    <xf numFmtId="0" fontId="44" fillId="0" borderId="29" xfId="0" applyFont="1" applyBorder="1" applyAlignment="1">
      <alignment horizontal="left" vertical="center"/>
    </xf>
    <xf numFmtId="0" fontId="45" fillId="0" borderId="1" xfId="0" applyFont="1" applyBorder="1" applyAlignment="1">
      <alignment horizontal="left" vertical="center"/>
    </xf>
    <xf numFmtId="0" fontId="42" fillId="0" borderId="0" xfId="0" applyFont="1" applyAlignment="1">
      <alignment horizontal="left" vertical="center"/>
    </xf>
    <xf numFmtId="0" fontId="46" fillId="0" borderId="1" xfId="0" applyFont="1" applyBorder="1" applyAlignment="1">
      <alignment horizontal="left" vertical="center"/>
    </xf>
    <xf numFmtId="0" fontId="41" fillId="0" borderId="1" xfId="0" applyFont="1" applyBorder="1" applyAlignment="1">
      <alignment horizontal="center" vertical="center"/>
    </xf>
    <xf numFmtId="0" fontId="41" fillId="0" borderId="0" xfId="0" applyFont="1" applyAlignment="1">
      <alignment horizontal="left" vertical="center"/>
    </xf>
    <xf numFmtId="0" fontId="42" fillId="0" borderId="27" xfId="0" applyFont="1" applyBorder="1" applyAlignment="1">
      <alignment horizontal="left" vertical="center"/>
    </xf>
    <xf numFmtId="0" fontId="38" fillId="0" borderId="30" xfId="0" applyFont="1" applyBorder="1" applyAlignment="1">
      <alignment horizontal="left" vertical="center"/>
    </xf>
    <xf numFmtId="0" fontId="43" fillId="0" borderId="29" xfId="0" applyFont="1" applyBorder="1" applyAlignment="1">
      <alignment horizontal="left" vertical="center"/>
    </xf>
    <xf numFmtId="0" fontId="38" fillId="0" borderId="31" xfId="0" applyFont="1" applyBorder="1" applyAlignment="1">
      <alignment horizontal="left" vertical="center"/>
    </xf>
    <xf numFmtId="0" fontId="38"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vertical="center"/>
    </xf>
    <xf numFmtId="0" fontId="42" fillId="0" borderId="29" xfId="0" applyFont="1" applyBorder="1" applyAlignment="1">
      <alignment horizontal="left" vertical="center"/>
    </xf>
    <xf numFmtId="0" fontId="38"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1" xfId="0" applyFont="1" applyBorder="1" applyAlignment="1">
      <alignment horizontal="left" vertical="center"/>
    </xf>
    <xf numFmtId="0" fontId="42"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30" xfId="0" applyFont="1" applyBorder="1" applyAlignment="1">
      <alignment horizontal="left" vertical="center" wrapText="1"/>
    </xf>
    <xf numFmtId="0" fontId="42" fillId="0" borderId="29" xfId="0" applyFont="1" applyBorder="1" applyAlignment="1">
      <alignment horizontal="left" vertical="center" wrapText="1"/>
    </xf>
    <xf numFmtId="0" fontId="42" fillId="0" borderId="31" xfId="0" applyFont="1" applyBorder="1" applyAlignment="1">
      <alignment horizontal="left" vertical="center" wrapText="1"/>
    </xf>
    <xf numFmtId="0" fontId="41" fillId="0" borderId="1" xfId="0" applyFont="1" applyBorder="1" applyAlignment="1">
      <alignment horizontal="left" vertical="top"/>
    </xf>
    <xf numFmtId="0" fontId="41" fillId="0" borderId="1" xfId="0" applyFont="1" applyBorder="1" applyAlignment="1">
      <alignment horizontal="center" vertical="top"/>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center" vertical="center"/>
    </xf>
    <xf numFmtId="0" fontId="44" fillId="0" borderId="0" xfId="0" applyFont="1" applyAlignment="1">
      <alignment vertical="center"/>
    </xf>
    <xf numFmtId="0" fontId="40" fillId="0" borderId="1" xfId="0" applyFont="1" applyBorder="1" applyAlignment="1">
      <alignment vertical="center"/>
    </xf>
    <xf numFmtId="0" fontId="44" fillId="0" borderId="29" xfId="0" applyFont="1" applyBorder="1" applyAlignment="1">
      <alignment vertical="center"/>
    </xf>
    <xf numFmtId="0" fontId="40" fillId="0" borderId="29" xfId="0" applyFont="1" applyBorder="1" applyAlignment="1">
      <alignment vertical="center"/>
    </xf>
    <xf numFmtId="0" fontId="41" fillId="0" borderId="1" xfId="0" applyFont="1" applyBorder="1" applyAlignment="1">
      <alignment vertical="top"/>
    </xf>
    <xf numFmtId="49" fontId="41" fillId="0" borderId="1" xfId="0" applyNumberFormat="1" applyFont="1" applyBorder="1" applyAlignment="1">
      <alignment horizontal="left" vertical="center"/>
    </xf>
    <xf numFmtId="0" fontId="0" fillId="0" borderId="29" xfId="0" applyBorder="1" applyAlignment="1">
      <alignment vertical="top"/>
    </xf>
    <xf numFmtId="0" fontId="40" fillId="0" borderId="29" xfId="0" applyFont="1" applyBorder="1" applyAlignment="1">
      <alignment horizontal="left"/>
    </xf>
    <xf numFmtId="0" fontId="44" fillId="0" borderId="29" xfId="0" applyFont="1" applyBorder="1"/>
    <xf numFmtId="0" fontId="38" fillId="0" borderId="27" xfId="0" applyFont="1" applyBorder="1" applyAlignment="1">
      <alignment vertical="top"/>
    </xf>
    <xf numFmtId="0" fontId="38" fillId="0" borderId="28" xfId="0" applyFont="1" applyBorder="1" applyAlignment="1">
      <alignment vertical="top"/>
    </xf>
    <xf numFmtId="0" fontId="38" fillId="0" borderId="30" xfId="0" applyFont="1" applyBorder="1" applyAlignment="1">
      <alignment vertical="top"/>
    </xf>
    <xf numFmtId="0" fontId="38" fillId="0" borderId="29" xfId="0" applyFont="1" applyBorder="1" applyAlignment="1">
      <alignment vertical="top"/>
    </xf>
    <xf numFmtId="0" fontId="38" fillId="0" borderId="31" xfId="0" applyFont="1" applyBorder="1" applyAlignment="1">
      <alignment vertical="top"/>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7" fillId="0" borderId="12" xfId="0" applyFont="1" applyBorder="1" applyAlignment="1">
      <alignment horizontal="center" vertical="center"/>
    </xf>
    <xf numFmtId="0" fontId="17" fillId="0" borderId="13" xfId="0" applyFont="1" applyBorder="1" applyAlignment="1">
      <alignment horizontal="left" vertical="center"/>
    </xf>
    <xf numFmtId="0" fontId="18" fillId="0" borderId="15" xfId="0" applyFont="1" applyBorder="1" applyAlignment="1">
      <alignment horizontal="left" vertical="center"/>
    </xf>
    <xf numFmtId="0" fontId="18" fillId="0" borderId="0" xfId="0" applyFont="1" applyAlignment="1">
      <alignment horizontal="left" vertical="center"/>
    </xf>
    <xf numFmtId="0" fontId="19" fillId="4" borderId="7" xfId="0" applyFont="1" applyFill="1" applyBorder="1" applyAlignment="1">
      <alignment horizontal="center" vertical="center"/>
    </xf>
    <xf numFmtId="0" fontId="19" fillId="4" borderId="8" xfId="0" applyFont="1" applyFill="1" applyBorder="1" applyAlignment="1">
      <alignment horizontal="left" vertical="center"/>
    </xf>
    <xf numFmtId="0" fontId="19" fillId="4" borderId="8" xfId="0" applyFont="1" applyFill="1" applyBorder="1" applyAlignment="1">
      <alignment horizontal="center" vertical="center"/>
    </xf>
    <xf numFmtId="0" fontId="19" fillId="4" borderId="8" xfId="0" applyFont="1" applyFill="1" applyBorder="1" applyAlignment="1">
      <alignment horizontal="right" vertical="center"/>
    </xf>
    <xf numFmtId="4" fontId="25" fillId="0" borderId="0" xfId="0" applyNumberFormat="1" applyFont="1" applyAlignment="1">
      <alignment vertical="center"/>
    </xf>
    <xf numFmtId="0" fontId="25" fillId="0" borderId="0" xfId="0" applyFont="1" applyAlignment="1">
      <alignment vertical="center"/>
    </xf>
    <xf numFmtId="0" fontId="24" fillId="0" borderId="0" xfId="0" applyFont="1" applyAlignment="1">
      <alignment horizontal="left" vertical="center" wrapText="1"/>
    </xf>
    <xf numFmtId="4" fontId="25" fillId="0" borderId="0" xfId="0" applyNumberFormat="1" applyFont="1" applyAlignment="1">
      <alignment horizontal="right" vertical="center"/>
    </xf>
    <xf numFmtId="4" fontId="7" fillId="0" borderId="0" xfId="0" applyNumberFormat="1" applyFont="1" applyAlignment="1">
      <alignment vertical="center"/>
    </xf>
    <xf numFmtId="0" fontId="7" fillId="0" borderId="0" xfId="0" applyFont="1" applyAlignment="1">
      <alignment vertical="center"/>
    </xf>
    <xf numFmtId="0" fontId="27" fillId="0" borderId="0" xfId="0" applyFont="1" applyAlignment="1">
      <alignment horizontal="left" vertical="center" wrapText="1"/>
    </xf>
    <xf numFmtId="4" fontId="21" fillId="0" borderId="0" xfId="0" applyNumberFormat="1" applyFont="1" applyAlignment="1">
      <alignment horizontal="right" vertical="center"/>
    </xf>
    <xf numFmtId="4" fontId="21" fillId="0" borderId="0" xfId="0" applyNumberFormat="1" applyFont="1" applyAlignment="1">
      <alignmen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0" fontId="2" fillId="0" borderId="0" xfId="0" applyFont="1" applyAlignment="1">
      <alignment horizontal="left" vertical="center" wrapText="1"/>
    </xf>
    <xf numFmtId="4" fontId="15"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164" fontId="1" fillId="0" borderId="0" xfId="0" applyNumberFormat="1" applyFont="1" applyAlignment="1">
      <alignment horizontal="left" vertical="center"/>
    </xf>
    <xf numFmtId="0" fontId="1" fillId="0" borderId="0" xfId="0" applyFont="1" applyAlignment="1">
      <alignment vertical="center"/>
    </xf>
    <xf numFmtId="4" fontId="16" fillId="0" borderId="0" xfId="0" applyNumberFormat="1" applyFont="1" applyAlignment="1">
      <alignmen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3" fillId="2"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39" fillId="0" borderId="1" xfId="0" applyFont="1" applyBorder="1" applyAlignment="1">
      <alignment horizontal="center" vertical="center"/>
    </xf>
    <xf numFmtId="0" fontId="39" fillId="0" borderId="1" xfId="0" applyFont="1" applyBorder="1" applyAlignment="1">
      <alignment horizontal="center" vertical="center" wrapText="1"/>
    </xf>
    <xf numFmtId="0" fontId="40" fillId="0" borderId="29" xfId="0" applyFont="1" applyBorder="1" applyAlignment="1">
      <alignment horizontal="left"/>
    </xf>
    <xf numFmtId="0" fontId="41" fillId="0" borderId="1" xfId="0" applyFont="1" applyBorder="1" applyAlignment="1">
      <alignment horizontal="left" vertical="center"/>
    </xf>
    <xf numFmtId="0" fontId="41" fillId="0" borderId="1" xfId="0" applyFont="1" applyBorder="1" applyAlignment="1">
      <alignment horizontal="left" vertical="top"/>
    </xf>
    <xf numFmtId="0" fontId="41" fillId="0" borderId="1" xfId="0" applyFont="1" applyBorder="1" applyAlignment="1">
      <alignment horizontal="left" vertical="center" wrapText="1"/>
    </xf>
    <xf numFmtId="0" fontId="40" fillId="0" borderId="29" xfId="0" applyFont="1" applyBorder="1" applyAlignment="1">
      <alignment horizontal="left" wrapText="1"/>
    </xf>
    <xf numFmtId="49" fontId="41"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podminky.urs.cz/item/CS_URS_2022_02/952901111" TargetMode="External"/><Relationship Id="rId21" Type="http://schemas.openxmlformats.org/officeDocument/2006/relationships/hyperlink" Target="https://podminky.urs.cz/item/CS_URS_2022_02/310236251" TargetMode="External"/><Relationship Id="rId42" Type="http://schemas.openxmlformats.org/officeDocument/2006/relationships/hyperlink" Target="https://podminky.urs.cz/item/CS_URS_2022_02/317941121" TargetMode="External"/><Relationship Id="rId63" Type="http://schemas.openxmlformats.org/officeDocument/2006/relationships/hyperlink" Target="https://podminky.urs.cz/item/CS_URS_2022_02/417321414" TargetMode="External"/><Relationship Id="rId84" Type="http://schemas.openxmlformats.org/officeDocument/2006/relationships/hyperlink" Target="https://podminky.urs.cz/item/CS_URS_2022_02/622143002" TargetMode="External"/><Relationship Id="rId138" Type="http://schemas.openxmlformats.org/officeDocument/2006/relationships/hyperlink" Target="https://podminky.urs.cz/item/CS_URS_2022_02/971033461" TargetMode="External"/><Relationship Id="rId159" Type="http://schemas.openxmlformats.org/officeDocument/2006/relationships/hyperlink" Target="https://podminky.urs.cz/item/CS_URS_2022_02/712341559" TargetMode="External"/><Relationship Id="rId170" Type="http://schemas.openxmlformats.org/officeDocument/2006/relationships/hyperlink" Target="https://podminky.urs.cz/item/CS_URS_2022_02/713131141" TargetMode="External"/><Relationship Id="rId191" Type="http://schemas.openxmlformats.org/officeDocument/2006/relationships/hyperlink" Target="https://podminky.urs.cz/item/CS_URS_2022_02/764245308" TargetMode="External"/><Relationship Id="rId205" Type="http://schemas.openxmlformats.org/officeDocument/2006/relationships/hyperlink" Target="https://podminky.urs.cz/item/CS_URS_2022_02/998766201" TargetMode="External"/><Relationship Id="rId226" Type="http://schemas.openxmlformats.org/officeDocument/2006/relationships/hyperlink" Target="https://podminky.urs.cz/item/CS_URS_2022_02/776991121" TargetMode="External"/><Relationship Id="rId247" Type="http://schemas.openxmlformats.org/officeDocument/2006/relationships/hyperlink" Target="https://podminky.urs.cz/item/CS_URS_2022_02/783447101" TargetMode="External"/><Relationship Id="rId107" Type="http://schemas.openxmlformats.org/officeDocument/2006/relationships/hyperlink" Target="https://podminky.urs.cz/item/CS_URS_2022_02/635111242" TargetMode="External"/><Relationship Id="rId11" Type="http://schemas.openxmlformats.org/officeDocument/2006/relationships/hyperlink" Target="https://podminky.urs.cz/item/CS_URS_2022_02/181311103" TargetMode="External"/><Relationship Id="rId32" Type="http://schemas.openxmlformats.org/officeDocument/2006/relationships/hyperlink" Target="https://podminky.urs.cz/item/CS_URS_2022_02/317168054" TargetMode="External"/><Relationship Id="rId53" Type="http://schemas.openxmlformats.org/officeDocument/2006/relationships/hyperlink" Target="https://podminky.urs.cz/item/CS_URS_2022_02/348101210" TargetMode="External"/><Relationship Id="rId74" Type="http://schemas.openxmlformats.org/officeDocument/2006/relationships/hyperlink" Target="https://podminky.urs.cz/item/CS_URS_2022_02/612321141" TargetMode="External"/><Relationship Id="rId128" Type="http://schemas.openxmlformats.org/officeDocument/2006/relationships/hyperlink" Target="https://podminky.urs.cz/item/CS_URS_2022_02/966073810" TargetMode="External"/><Relationship Id="rId149" Type="http://schemas.openxmlformats.org/officeDocument/2006/relationships/hyperlink" Target="https://podminky.urs.cz/item/CS_URS_2022_02/998011001" TargetMode="External"/><Relationship Id="rId5" Type="http://schemas.openxmlformats.org/officeDocument/2006/relationships/hyperlink" Target="https://podminky.urs.cz/item/CS_URS_2022_02/132212121" TargetMode="External"/><Relationship Id="rId95" Type="http://schemas.openxmlformats.org/officeDocument/2006/relationships/hyperlink" Target="https://podminky.urs.cz/item/CS_URS_2022_02/631319175" TargetMode="External"/><Relationship Id="rId160" Type="http://schemas.openxmlformats.org/officeDocument/2006/relationships/hyperlink" Target="https://podminky.urs.cz/item/CS_URS_2022_02/712361703" TargetMode="External"/><Relationship Id="rId181" Type="http://schemas.openxmlformats.org/officeDocument/2006/relationships/hyperlink" Target="https://podminky.urs.cz/item/CS_URS_2022_02/763121714" TargetMode="External"/><Relationship Id="rId216" Type="http://schemas.openxmlformats.org/officeDocument/2006/relationships/hyperlink" Target="https://podminky.urs.cz/item/CS_URS_2022_02/767995115" TargetMode="External"/><Relationship Id="rId237" Type="http://schemas.openxmlformats.org/officeDocument/2006/relationships/hyperlink" Target="https://podminky.urs.cz/item/CS_URS_2022_02/783101205" TargetMode="External"/><Relationship Id="rId22" Type="http://schemas.openxmlformats.org/officeDocument/2006/relationships/hyperlink" Target="https://podminky.urs.cz/item/CS_URS_2022_02/310237261" TargetMode="External"/><Relationship Id="rId43" Type="http://schemas.openxmlformats.org/officeDocument/2006/relationships/hyperlink" Target="https://podminky.urs.cz/item/CS_URS_2022_02/317941123" TargetMode="External"/><Relationship Id="rId64" Type="http://schemas.openxmlformats.org/officeDocument/2006/relationships/hyperlink" Target="https://podminky.urs.cz/item/CS_URS_2022_02/417351115" TargetMode="External"/><Relationship Id="rId118" Type="http://schemas.openxmlformats.org/officeDocument/2006/relationships/hyperlink" Target="https://podminky.urs.cz/item/CS_URS_2022_02/952905111" TargetMode="External"/><Relationship Id="rId139" Type="http://schemas.openxmlformats.org/officeDocument/2006/relationships/hyperlink" Target="https://podminky.urs.cz/item/CS_URS_2022_02/971033641" TargetMode="External"/><Relationship Id="rId85" Type="http://schemas.openxmlformats.org/officeDocument/2006/relationships/hyperlink" Target="https://podminky.urs.cz/item/CS_URS_2022_02/622143004" TargetMode="External"/><Relationship Id="rId150" Type="http://schemas.openxmlformats.org/officeDocument/2006/relationships/hyperlink" Target="https://podminky.urs.cz/item/CS_URS_2022_02/711111001" TargetMode="External"/><Relationship Id="rId171" Type="http://schemas.openxmlformats.org/officeDocument/2006/relationships/hyperlink" Target="https://podminky.urs.cz/item/CS_URS_2022_02/713141131" TargetMode="External"/><Relationship Id="rId192" Type="http://schemas.openxmlformats.org/officeDocument/2006/relationships/hyperlink" Target="https://podminky.urs.cz/item/CS_URS_2022_02/764246342" TargetMode="External"/><Relationship Id="rId206" Type="http://schemas.openxmlformats.org/officeDocument/2006/relationships/hyperlink" Target="https://podminky.urs.cz/item/CS_URS_2022_02/767113120" TargetMode="External"/><Relationship Id="rId227" Type="http://schemas.openxmlformats.org/officeDocument/2006/relationships/hyperlink" Target="https://podminky.urs.cz/item/CS_URS_2022_02/998776201" TargetMode="External"/><Relationship Id="rId248" Type="http://schemas.openxmlformats.org/officeDocument/2006/relationships/hyperlink" Target="https://podminky.urs.cz/item/CS_URS_2022_02/784121001" TargetMode="External"/><Relationship Id="rId12" Type="http://schemas.openxmlformats.org/officeDocument/2006/relationships/hyperlink" Target="https://podminky.urs.cz/item/CS_URS_2022_02/181411141" TargetMode="External"/><Relationship Id="rId33" Type="http://schemas.openxmlformats.org/officeDocument/2006/relationships/hyperlink" Target="https://podminky.urs.cz/item/CS_URS_2022_02/317168057" TargetMode="External"/><Relationship Id="rId108" Type="http://schemas.openxmlformats.org/officeDocument/2006/relationships/hyperlink" Target="https://podminky.urs.cz/item/CS_URS_2022_02/637121112" TargetMode="External"/><Relationship Id="rId129" Type="http://schemas.openxmlformats.org/officeDocument/2006/relationships/hyperlink" Target="https://podminky.urs.cz/item/CS_URS_2022_02/967031132" TargetMode="External"/><Relationship Id="rId54" Type="http://schemas.openxmlformats.org/officeDocument/2006/relationships/hyperlink" Target="https://podminky.urs.cz/item/CS_URS_2022_02/388995211" TargetMode="External"/><Relationship Id="rId75" Type="http://schemas.openxmlformats.org/officeDocument/2006/relationships/hyperlink" Target="https://podminky.urs.cz/item/CS_URS_2022_02/612325203" TargetMode="External"/><Relationship Id="rId96" Type="http://schemas.openxmlformats.org/officeDocument/2006/relationships/hyperlink" Target="https://podminky.urs.cz/item/CS_URS_2022_02/631351111" TargetMode="External"/><Relationship Id="rId140" Type="http://schemas.openxmlformats.org/officeDocument/2006/relationships/hyperlink" Target="https://podminky.urs.cz/item/CS_URS_2022_02/971033651" TargetMode="External"/><Relationship Id="rId161" Type="http://schemas.openxmlformats.org/officeDocument/2006/relationships/hyperlink" Target="https://podminky.urs.cz/item/CS_URS_2022_02/712391171" TargetMode="External"/><Relationship Id="rId182" Type="http://schemas.openxmlformats.org/officeDocument/2006/relationships/hyperlink" Target="https://podminky.urs.cz/item/CS_URS_2022_02/763131471" TargetMode="External"/><Relationship Id="rId217" Type="http://schemas.openxmlformats.org/officeDocument/2006/relationships/hyperlink" Target="https://podminky.urs.cz/item/CS_URS_2022_02/998767201" TargetMode="External"/><Relationship Id="rId6" Type="http://schemas.openxmlformats.org/officeDocument/2006/relationships/hyperlink" Target="https://podminky.urs.cz/item/CS_URS_2022_02/132212221" TargetMode="External"/><Relationship Id="rId238" Type="http://schemas.openxmlformats.org/officeDocument/2006/relationships/hyperlink" Target="https://podminky.urs.cz/item/CS_URS_2022_02/783114101" TargetMode="External"/><Relationship Id="rId23" Type="http://schemas.openxmlformats.org/officeDocument/2006/relationships/hyperlink" Target="https://podminky.urs.cz/item/CS_URS_2022_02/310237271" TargetMode="External"/><Relationship Id="rId119" Type="http://schemas.openxmlformats.org/officeDocument/2006/relationships/hyperlink" Target="https://podminky.urs.cz/item/CS_URS_2022_02/953312111" TargetMode="External"/><Relationship Id="rId44" Type="http://schemas.openxmlformats.org/officeDocument/2006/relationships/hyperlink" Target="https://podminky.urs.cz/item/CS_URS_2022_02/317944323" TargetMode="External"/><Relationship Id="rId65" Type="http://schemas.openxmlformats.org/officeDocument/2006/relationships/hyperlink" Target="https://podminky.urs.cz/item/CS_URS_2022_02/417351116" TargetMode="External"/><Relationship Id="rId86" Type="http://schemas.openxmlformats.org/officeDocument/2006/relationships/hyperlink" Target="https://podminky.urs.cz/item/CS_URS_2022_02/622525104" TargetMode="External"/><Relationship Id="rId130" Type="http://schemas.openxmlformats.org/officeDocument/2006/relationships/hyperlink" Target="https://podminky.urs.cz/item/CS_URS_2022_02/968062374" TargetMode="External"/><Relationship Id="rId151" Type="http://schemas.openxmlformats.org/officeDocument/2006/relationships/hyperlink" Target="https://podminky.urs.cz/item/CS_URS_2022_02/711141559" TargetMode="External"/><Relationship Id="rId172" Type="http://schemas.openxmlformats.org/officeDocument/2006/relationships/hyperlink" Target="https://podminky.urs.cz/item/CS_URS_2022_02/713141211" TargetMode="External"/><Relationship Id="rId193" Type="http://schemas.openxmlformats.org/officeDocument/2006/relationships/hyperlink" Target="https://podminky.urs.cz/item/CS_URS_2022_02/764248305" TargetMode="External"/><Relationship Id="rId207" Type="http://schemas.openxmlformats.org/officeDocument/2006/relationships/hyperlink" Target="https://podminky.urs.cz/item/CS_URS_2022_02/767113130" TargetMode="External"/><Relationship Id="rId228" Type="http://schemas.openxmlformats.org/officeDocument/2006/relationships/hyperlink" Target="https://podminky.urs.cz/item/CS_URS_2022_02/781121011" TargetMode="External"/><Relationship Id="rId249" Type="http://schemas.openxmlformats.org/officeDocument/2006/relationships/hyperlink" Target="https://podminky.urs.cz/item/CS_URS_2022_02/784181121" TargetMode="External"/><Relationship Id="rId13" Type="http://schemas.openxmlformats.org/officeDocument/2006/relationships/hyperlink" Target="https://podminky.urs.cz/item/CS_URS_2022_02/181951112" TargetMode="External"/><Relationship Id="rId109" Type="http://schemas.openxmlformats.org/officeDocument/2006/relationships/hyperlink" Target="https://podminky.urs.cz/item/CS_URS_2022_02/637311122" TargetMode="External"/><Relationship Id="rId34" Type="http://schemas.openxmlformats.org/officeDocument/2006/relationships/hyperlink" Target="https://podminky.urs.cz/item/CS_URS_2022_02/317168058" TargetMode="External"/><Relationship Id="rId55" Type="http://schemas.openxmlformats.org/officeDocument/2006/relationships/hyperlink" Target="https://podminky.urs.cz/item/CS_URS_2022_02/411168326" TargetMode="External"/><Relationship Id="rId76" Type="http://schemas.openxmlformats.org/officeDocument/2006/relationships/hyperlink" Target="https://podminky.urs.cz/item/CS_URS_2022_02/612325223" TargetMode="External"/><Relationship Id="rId97" Type="http://schemas.openxmlformats.org/officeDocument/2006/relationships/hyperlink" Target="https://podminky.urs.cz/item/CS_URS_2022_02/631351112" TargetMode="External"/><Relationship Id="rId120" Type="http://schemas.openxmlformats.org/officeDocument/2006/relationships/hyperlink" Target="https://podminky.urs.cz/item/CS_URS_2022_02/953312122" TargetMode="External"/><Relationship Id="rId141" Type="http://schemas.openxmlformats.org/officeDocument/2006/relationships/hyperlink" Target="https://podminky.urs.cz/item/CS_URS_2022_02/974031664" TargetMode="External"/><Relationship Id="rId7" Type="http://schemas.openxmlformats.org/officeDocument/2006/relationships/hyperlink" Target="https://podminky.urs.cz/item/CS_URS_2022_02/133212811" TargetMode="External"/><Relationship Id="rId162" Type="http://schemas.openxmlformats.org/officeDocument/2006/relationships/hyperlink" Target="https://podminky.urs.cz/item/CS_URS_2022_02/712391172" TargetMode="External"/><Relationship Id="rId183" Type="http://schemas.openxmlformats.org/officeDocument/2006/relationships/hyperlink" Target="https://podminky.urs.cz/item/CS_URS_2022_02/763131714" TargetMode="External"/><Relationship Id="rId218" Type="http://schemas.openxmlformats.org/officeDocument/2006/relationships/hyperlink" Target="https://podminky.urs.cz/item/CS_URS_2022_02/776421312" TargetMode="External"/><Relationship Id="rId239" Type="http://schemas.openxmlformats.org/officeDocument/2006/relationships/hyperlink" Target="https://podminky.urs.cz/item/CS_URS_2022_02/783117101" TargetMode="External"/><Relationship Id="rId250" Type="http://schemas.openxmlformats.org/officeDocument/2006/relationships/hyperlink" Target="https://podminky.urs.cz/item/CS_URS_2022_02/784211001" TargetMode="External"/><Relationship Id="rId24" Type="http://schemas.openxmlformats.org/officeDocument/2006/relationships/hyperlink" Target="https://podminky.urs.cz/item/CS_URS_2022_02/310237281" TargetMode="External"/><Relationship Id="rId45" Type="http://schemas.openxmlformats.org/officeDocument/2006/relationships/hyperlink" Target="https://podminky.urs.cz/item/CS_URS_2022_02/317944325" TargetMode="External"/><Relationship Id="rId66" Type="http://schemas.openxmlformats.org/officeDocument/2006/relationships/hyperlink" Target="https://podminky.urs.cz/item/CS_URS_2022_02/417361821" TargetMode="External"/><Relationship Id="rId87" Type="http://schemas.openxmlformats.org/officeDocument/2006/relationships/hyperlink" Target="https://podminky.urs.cz/item/CS_URS_2022_02/622142001" TargetMode="External"/><Relationship Id="rId110" Type="http://schemas.openxmlformats.org/officeDocument/2006/relationships/hyperlink" Target="https://podminky.urs.cz/item/CS_URS_2022_02/642944121" TargetMode="External"/><Relationship Id="rId131" Type="http://schemas.openxmlformats.org/officeDocument/2006/relationships/hyperlink" Target="https://podminky.urs.cz/item/CS_URS_2022_02/968062377" TargetMode="External"/><Relationship Id="rId152" Type="http://schemas.openxmlformats.org/officeDocument/2006/relationships/hyperlink" Target="https://podminky.urs.cz/item/CS_URS_2022_02/711191001" TargetMode="External"/><Relationship Id="rId173" Type="http://schemas.openxmlformats.org/officeDocument/2006/relationships/hyperlink" Target="https://podminky.urs.cz/item/CS_URS_2022_02/713141331" TargetMode="External"/><Relationship Id="rId194" Type="http://schemas.openxmlformats.org/officeDocument/2006/relationships/hyperlink" Target="https://podminky.urs.cz/item/CS_URS_2022_02/764344312" TargetMode="External"/><Relationship Id="rId208" Type="http://schemas.openxmlformats.org/officeDocument/2006/relationships/hyperlink" Target="https://podminky.urs.cz/item/CS_URS_2022_02/767161111" TargetMode="External"/><Relationship Id="rId229" Type="http://schemas.openxmlformats.org/officeDocument/2006/relationships/hyperlink" Target="https://podminky.urs.cz/item/CS_URS_2022_02/781474115" TargetMode="External"/><Relationship Id="rId240" Type="http://schemas.openxmlformats.org/officeDocument/2006/relationships/hyperlink" Target="https://podminky.urs.cz/item/CS_URS_2022_02/783301311" TargetMode="External"/><Relationship Id="rId14" Type="http://schemas.openxmlformats.org/officeDocument/2006/relationships/hyperlink" Target="https://podminky.urs.cz/item/CS_URS_2022_02/274313711" TargetMode="External"/><Relationship Id="rId35" Type="http://schemas.openxmlformats.org/officeDocument/2006/relationships/hyperlink" Target="https://podminky.urs.cz/item/CS_URS_2022_02/317168059" TargetMode="External"/><Relationship Id="rId56" Type="http://schemas.openxmlformats.org/officeDocument/2006/relationships/hyperlink" Target="https://podminky.urs.cz/item/CS_URS_2022_02/411168385" TargetMode="External"/><Relationship Id="rId77" Type="http://schemas.openxmlformats.org/officeDocument/2006/relationships/hyperlink" Target="https://podminky.urs.cz/item/CS_URS_2022_02/612325205" TargetMode="External"/><Relationship Id="rId100" Type="http://schemas.openxmlformats.org/officeDocument/2006/relationships/hyperlink" Target="https://podminky.urs.cz/item/CS_URS_2022_02/632441119" TargetMode="External"/><Relationship Id="rId8" Type="http://schemas.openxmlformats.org/officeDocument/2006/relationships/hyperlink" Target="https://podminky.urs.cz/item/CS_URS_2022_02/139751101" TargetMode="External"/><Relationship Id="rId98" Type="http://schemas.openxmlformats.org/officeDocument/2006/relationships/hyperlink" Target="https://podminky.urs.cz/item/CS_URS_2022_02/631362021" TargetMode="External"/><Relationship Id="rId121" Type="http://schemas.openxmlformats.org/officeDocument/2006/relationships/hyperlink" Target="https://podminky.urs.cz/item/CS_URS_2022_02/953961113" TargetMode="External"/><Relationship Id="rId142" Type="http://schemas.openxmlformats.org/officeDocument/2006/relationships/hyperlink" Target="https://podminky.urs.cz/item/CS_URS_2022_02/974031666" TargetMode="External"/><Relationship Id="rId163" Type="http://schemas.openxmlformats.org/officeDocument/2006/relationships/hyperlink" Target="https://podminky.urs.cz/item/CS_URS_2022_02/712391382" TargetMode="External"/><Relationship Id="rId184" Type="http://schemas.openxmlformats.org/officeDocument/2006/relationships/hyperlink" Target="https://podminky.urs.cz/item/CS_URS_2022_02/763135601" TargetMode="External"/><Relationship Id="rId219" Type="http://schemas.openxmlformats.org/officeDocument/2006/relationships/hyperlink" Target="https://podminky.urs.cz/item/CS_URS_2022_02/776111115" TargetMode="External"/><Relationship Id="rId230" Type="http://schemas.openxmlformats.org/officeDocument/2006/relationships/hyperlink" Target="https://podminky.urs.cz/item/CS_URS_2021_02/781479191" TargetMode="External"/><Relationship Id="rId251" Type="http://schemas.openxmlformats.org/officeDocument/2006/relationships/hyperlink" Target="https://podminky.urs.cz/item/CS_URS_2022_02/784211063" TargetMode="External"/><Relationship Id="rId25" Type="http://schemas.openxmlformats.org/officeDocument/2006/relationships/hyperlink" Target="https://podminky.urs.cz/item/CS_URS_2022_02/310238211" TargetMode="External"/><Relationship Id="rId46" Type="http://schemas.openxmlformats.org/officeDocument/2006/relationships/hyperlink" Target="https://podminky.urs.cz/item/CS_URS_2022_02/317998111" TargetMode="External"/><Relationship Id="rId67" Type="http://schemas.openxmlformats.org/officeDocument/2006/relationships/hyperlink" Target="https://podminky.urs.cz/item/CS_URS_2022_02/451577777" TargetMode="External"/><Relationship Id="rId88" Type="http://schemas.openxmlformats.org/officeDocument/2006/relationships/hyperlink" Target="https://podminky.urs.cz/item/CS_URS_2022_02/622211021" TargetMode="External"/><Relationship Id="rId111" Type="http://schemas.openxmlformats.org/officeDocument/2006/relationships/hyperlink" Target="https://podminky.urs.cz/item/CS_URS_2022_02/916231213" TargetMode="External"/><Relationship Id="rId132" Type="http://schemas.openxmlformats.org/officeDocument/2006/relationships/hyperlink" Target="https://podminky.urs.cz/item/CS_URS_2022_02/968062455" TargetMode="External"/><Relationship Id="rId153" Type="http://schemas.openxmlformats.org/officeDocument/2006/relationships/hyperlink" Target="https://podminky.urs.cz/item/CS_URS_2022_02/711199095" TargetMode="External"/><Relationship Id="rId174" Type="http://schemas.openxmlformats.org/officeDocument/2006/relationships/hyperlink" Target="https://podminky.urs.cz/item/CS_URS_2022_02/713191133" TargetMode="External"/><Relationship Id="rId195" Type="http://schemas.openxmlformats.org/officeDocument/2006/relationships/hyperlink" Target="https://podminky.urs.cz/item/CS_URS_2022_02/998764201" TargetMode="External"/><Relationship Id="rId209" Type="http://schemas.openxmlformats.org/officeDocument/2006/relationships/hyperlink" Target="https://podminky.urs.cz/item/CS_URS_2022_02/767531111" TargetMode="External"/><Relationship Id="rId220" Type="http://schemas.openxmlformats.org/officeDocument/2006/relationships/hyperlink" Target="https://podminky.urs.cz/item/CS_URS_2022_02/776111311" TargetMode="External"/><Relationship Id="rId241" Type="http://schemas.openxmlformats.org/officeDocument/2006/relationships/hyperlink" Target="https://podminky.urs.cz/item/CS_URS_2022_02/783314101" TargetMode="External"/><Relationship Id="rId15" Type="http://schemas.openxmlformats.org/officeDocument/2006/relationships/hyperlink" Target="https://podminky.urs.cz/item/CS_URS_2022_02/274351121" TargetMode="External"/><Relationship Id="rId36" Type="http://schemas.openxmlformats.org/officeDocument/2006/relationships/hyperlink" Target="https://podminky.urs.cz/item/CS_URS_2022_02/317168061" TargetMode="External"/><Relationship Id="rId57" Type="http://schemas.openxmlformats.org/officeDocument/2006/relationships/hyperlink" Target="https://podminky.urs.cz/item/CS_URS_2022_02/411321616" TargetMode="External"/><Relationship Id="rId78" Type="http://schemas.openxmlformats.org/officeDocument/2006/relationships/hyperlink" Target="https://podminky.urs.cz/item/CS_URS_2022_02/612325225" TargetMode="External"/><Relationship Id="rId99" Type="http://schemas.openxmlformats.org/officeDocument/2006/relationships/hyperlink" Target="https://podminky.urs.cz/item/CS_URS_2022_02/632441114" TargetMode="External"/><Relationship Id="rId101" Type="http://schemas.openxmlformats.org/officeDocument/2006/relationships/hyperlink" Target="https://podminky.urs.cz/item/CS_URS_2022_02/632451021" TargetMode="External"/><Relationship Id="rId122" Type="http://schemas.openxmlformats.org/officeDocument/2006/relationships/hyperlink" Target="https://podminky.urs.cz/item/CS_URS_2022_02/953965124" TargetMode="External"/><Relationship Id="rId143" Type="http://schemas.openxmlformats.org/officeDocument/2006/relationships/hyperlink" Target="https://podminky.urs.cz/item/CS_URS_2022_02/977312113" TargetMode="External"/><Relationship Id="rId164" Type="http://schemas.openxmlformats.org/officeDocument/2006/relationships/hyperlink" Target="https://podminky.urs.cz/item/CS_URS_2022_02/712811101" TargetMode="External"/><Relationship Id="rId185" Type="http://schemas.openxmlformats.org/officeDocument/2006/relationships/hyperlink" Target="https://podminky.urs.cz/item/CS_URS_2022_02/763164531" TargetMode="External"/><Relationship Id="rId9" Type="http://schemas.openxmlformats.org/officeDocument/2006/relationships/hyperlink" Target="https://podminky.urs.cz/item/CS_URS_2022_02/174104111" TargetMode="External"/><Relationship Id="rId210" Type="http://schemas.openxmlformats.org/officeDocument/2006/relationships/hyperlink" Target="https://podminky.urs.cz/item/CS_URS_2022_02/767531121" TargetMode="External"/><Relationship Id="rId26" Type="http://schemas.openxmlformats.org/officeDocument/2006/relationships/hyperlink" Target="https://podminky.urs.cz/item/CS_URS_2022_02/310239211" TargetMode="External"/><Relationship Id="rId231" Type="http://schemas.openxmlformats.org/officeDocument/2006/relationships/hyperlink" Target="https://podminky.urs.cz/item/CS_URS_2022_02/781494111" TargetMode="External"/><Relationship Id="rId252" Type="http://schemas.openxmlformats.org/officeDocument/2006/relationships/hyperlink" Target="https://podminky.urs.cz/item/CS_URS_2022_02/784211101" TargetMode="External"/><Relationship Id="rId47" Type="http://schemas.openxmlformats.org/officeDocument/2006/relationships/hyperlink" Target="https://podminky.urs.cz/item/CS_URS_2022_02/317998115" TargetMode="External"/><Relationship Id="rId68" Type="http://schemas.openxmlformats.org/officeDocument/2006/relationships/hyperlink" Target="https://podminky.urs.cz/item/CS_URS_2022_02/564851111" TargetMode="External"/><Relationship Id="rId89" Type="http://schemas.openxmlformats.org/officeDocument/2006/relationships/hyperlink" Target="https://podminky.urs.cz/item/CS_URS_2022_02/622531012" TargetMode="External"/><Relationship Id="rId112" Type="http://schemas.openxmlformats.org/officeDocument/2006/relationships/hyperlink" Target="https://podminky.urs.cz/item/CS_URS_2022_02/916991121" TargetMode="External"/><Relationship Id="rId133" Type="http://schemas.openxmlformats.org/officeDocument/2006/relationships/hyperlink" Target="https://podminky.urs.cz/item/CS_URS_2022_02/968062456" TargetMode="External"/><Relationship Id="rId154" Type="http://schemas.openxmlformats.org/officeDocument/2006/relationships/hyperlink" Target="https://podminky.urs.cz/item/CS_URS_2022_02/711199097" TargetMode="External"/><Relationship Id="rId175" Type="http://schemas.openxmlformats.org/officeDocument/2006/relationships/hyperlink" Target="https://podminky.urs.cz/item/CS_URS_2022_02/998713201" TargetMode="External"/><Relationship Id="rId196" Type="http://schemas.openxmlformats.org/officeDocument/2006/relationships/hyperlink" Target="https://podminky.urs.cz/item/CS_URS_2022_02/766416233" TargetMode="External"/><Relationship Id="rId200" Type="http://schemas.openxmlformats.org/officeDocument/2006/relationships/hyperlink" Target="https://podminky.urs.cz/item/CS_URS_2022_02/766660022" TargetMode="External"/><Relationship Id="rId16" Type="http://schemas.openxmlformats.org/officeDocument/2006/relationships/hyperlink" Target="https://podminky.urs.cz/item/CS_URS_2022_02/274351122" TargetMode="External"/><Relationship Id="rId221" Type="http://schemas.openxmlformats.org/officeDocument/2006/relationships/hyperlink" Target="https://podminky.urs.cz/item/CS_URS_2022_02/776121321" TargetMode="External"/><Relationship Id="rId242" Type="http://schemas.openxmlformats.org/officeDocument/2006/relationships/hyperlink" Target="https://podminky.urs.cz/item/CS_URS_2022_02/783314201" TargetMode="External"/><Relationship Id="rId37" Type="http://schemas.openxmlformats.org/officeDocument/2006/relationships/hyperlink" Target="https://podminky.urs.cz/item/CS_URS_2022_02/317234410" TargetMode="External"/><Relationship Id="rId58" Type="http://schemas.openxmlformats.org/officeDocument/2006/relationships/hyperlink" Target="https://podminky.urs.cz/item/CS_URS_2022_02/411351021" TargetMode="External"/><Relationship Id="rId79" Type="http://schemas.openxmlformats.org/officeDocument/2006/relationships/hyperlink" Target="https://podminky.urs.cz/item/CS_URS_2022_02/612325302" TargetMode="External"/><Relationship Id="rId102" Type="http://schemas.openxmlformats.org/officeDocument/2006/relationships/hyperlink" Target="https://podminky.urs.cz/item/CS_URS_2022_02/632451441" TargetMode="External"/><Relationship Id="rId123" Type="http://schemas.openxmlformats.org/officeDocument/2006/relationships/hyperlink" Target="https://podminky.urs.cz/item/CS_URS_2022_02/961044111" TargetMode="External"/><Relationship Id="rId144" Type="http://schemas.openxmlformats.org/officeDocument/2006/relationships/hyperlink" Target="https://podminky.urs.cz/item/CS_URS_2022_02/978015391" TargetMode="External"/><Relationship Id="rId90" Type="http://schemas.openxmlformats.org/officeDocument/2006/relationships/hyperlink" Target="https://podminky.urs.cz/item/CS_URS_2022_02/622645001" TargetMode="External"/><Relationship Id="rId165" Type="http://schemas.openxmlformats.org/officeDocument/2006/relationships/hyperlink" Target="https://podminky.urs.cz/item/CS_URS_2022_02/712841559" TargetMode="External"/><Relationship Id="rId186" Type="http://schemas.openxmlformats.org/officeDocument/2006/relationships/hyperlink" Target="https://podminky.urs.cz/item/CS_URS_2022_02/763164716" TargetMode="External"/><Relationship Id="rId211" Type="http://schemas.openxmlformats.org/officeDocument/2006/relationships/hyperlink" Target="https://podminky.urs.cz/item/CS_URS_2022_02/767531126" TargetMode="External"/><Relationship Id="rId232" Type="http://schemas.openxmlformats.org/officeDocument/2006/relationships/hyperlink" Target="https://podminky.urs.cz/item/CS_URS_2022_02/781495115" TargetMode="External"/><Relationship Id="rId253" Type="http://schemas.openxmlformats.org/officeDocument/2006/relationships/hyperlink" Target="https://podminky.urs.cz/item/CS_URS_2022_02/786681003" TargetMode="External"/><Relationship Id="rId27" Type="http://schemas.openxmlformats.org/officeDocument/2006/relationships/hyperlink" Target="https://podminky.urs.cz/item/CS_URS_2022_02/311235451" TargetMode="External"/><Relationship Id="rId48" Type="http://schemas.openxmlformats.org/officeDocument/2006/relationships/hyperlink" Target="https://podminky.urs.cz/item/CS_URS_2022_02/317998125" TargetMode="External"/><Relationship Id="rId69" Type="http://schemas.openxmlformats.org/officeDocument/2006/relationships/hyperlink" Target="https://podminky.urs.cz/item/CS_URS_2022_02/596811220" TargetMode="External"/><Relationship Id="rId113" Type="http://schemas.openxmlformats.org/officeDocument/2006/relationships/hyperlink" Target="https://podminky.urs.cz/item/CS_URS_2022_02/919726122" TargetMode="External"/><Relationship Id="rId134" Type="http://schemas.openxmlformats.org/officeDocument/2006/relationships/hyperlink" Target="https://podminky.urs.cz/item/CS_URS_2022_02/971033331" TargetMode="External"/><Relationship Id="rId80" Type="http://schemas.openxmlformats.org/officeDocument/2006/relationships/hyperlink" Target="https://podminky.urs.cz/item/CS_URS_2022_02/619995001" TargetMode="External"/><Relationship Id="rId155" Type="http://schemas.openxmlformats.org/officeDocument/2006/relationships/hyperlink" Target="https://podminky.urs.cz/item/CS_URS_2022_02/711491172" TargetMode="External"/><Relationship Id="rId176" Type="http://schemas.openxmlformats.org/officeDocument/2006/relationships/hyperlink" Target="https://podminky.urs.cz/item/CS_URS_2022_02/762421220" TargetMode="External"/><Relationship Id="rId197" Type="http://schemas.openxmlformats.org/officeDocument/2006/relationships/hyperlink" Target="https://podminky.urs.cz/item/CS_URS_2022_02/766417211" TargetMode="External"/><Relationship Id="rId201" Type="http://schemas.openxmlformats.org/officeDocument/2006/relationships/hyperlink" Target="https://podminky.urs.cz/item/CS_URS_2022_02/766660717" TargetMode="External"/><Relationship Id="rId222" Type="http://schemas.openxmlformats.org/officeDocument/2006/relationships/hyperlink" Target="https://podminky.urs.cz/item/CS_URS_2022_02/776141121" TargetMode="External"/><Relationship Id="rId243" Type="http://schemas.openxmlformats.org/officeDocument/2006/relationships/hyperlink" Target="https://podminky.urs.cz/item/CS_URS_2022_02/783315101" TargetMode="External"/><Relationship Id="rId17" Type="http://schemas.openxmlformats.org/officeDocument/2006/relationships/hyperlink" Target="https://podminky.urs.cz/item/CS_URS_2022_02/275321411" TargetMode="External"/><Relationship Id="rId38" Type="http://schemas.openxmlformats.org/officeDocument/2006/relationships/hyperlink" Target="https://podminky.urs.cz/item/CS_URS_2022_02/317321511" TargetMode="External"/><Relationship Id="rId59" Type="http://schemas.openxmlformats.org/officeDocument/2006/relationships/hyperlink" Target="https://podminky.urs.cz/item/CS_URS_2022_02/411351022" TargetMode="External"/><Relationship Id="rId103" Type="http://schemas.openxmlformats.org/officeDocument/2006/relationships/hyperlink" Target="https://podminky.urs.cz/item/CS_URS_2022_02/632452441" TargetMode="External"/><Relationship Id="rId124" Type="http://schemas.openxmlformats.org/officeDocument/2006/relationships/hyperlink" Target="https://podminky.urs.cz/item/CS_URS_2022_02/962032231" TargetMode="External"/><Relationship Id="rId70" Type="http://schemas.openxmlformats.org/officeDocument/2006/relationships/hyperlink" Target="https://podminky.urs.cz/item/CS_URS_2022_02/611131101" TargetMode="External"/><Relationship Id="rId91" Type="http://schemas.openxmlformats.org/officeDocument/2006/relationships/hyperlink" Target="https://podminky.urs.cz/item/CS_URS_2022_02/629991011" TargetMode="External"/><Relationship Id="rId145" Type="http://schemas.openxmlformats.org/officeDocument/2006/relationships/hyperlink" Target="https://podminky.urs.cz/item/CS_URS_2022_02/997013211" TargetMode="External"/><Relationship Id="rId166" Type="http://schemas.openxmlformats.org/officeDocument/2006/relationships/hyperlink" Target="https://podminky.urs.cz/item/CS_URS_2022_02/712861703" TargetMode="External"/><Relationship Id="rId187" Type="http://schemas.openxmlformats.org/officeDocument/2006/relationships/hyperlink" Target="https://podminky.urs.cz/item/CS_URS_2022_02/998763401" TargetMode="External"/><Relationship Id="rId1" Type="http://schemas.openxmlformats.org/officeDocument/2006/relationships/hyperlink" Target="https://podminky.urs.cz/item/CS_URS_2022_02/113106121" TargetMode="External"/><Relationship Id="rId212" Type="http://schemas.openxmlformats.org/officeDocument/2006/relationships/hyperlink" Target="https://podminky.urs.cz/item/CS_URS_2022_02/767620128" TargetMode="External"/><Relationship Id="rId233" Type="http://schemas.openxmlformats.org/officeDocument/2006/relationships/hyperlink" Target="https://podminky.urs.cz/item/CS_URS_2022_02/781495211" TargetMode="External"/><Relationship Id="rId254" Type="http://schemas.openxmlformats.org/officeDocument/2006/relationships/hyperlink" Target="https://podminky.urs.cz/item/CS_URS_2022_02/998786201" TargetMode="External"/><Relationship Id="rId28" Type="http://schemas.openxmlformats.org/officeDocument/2006/relationships/hyperlink" Target="https://podminky.urs.cz/item/CS_URS_2022_02/311237341" TargetMode="External"/><Relationship Id="rId49" Type="http://schemas.openxmlformats.org/officeDocument/2006/relationships/hyperlink" Target="https://podminky.urs.cz/item/CS_URS_2022_02/319201321" TargetMode="External"/><Relationship Id="rId114" Type="http://schemas.openxmlformats.org/officeDocument/2006/relationships/hyperlink" Target="https://podminky.urs.cz/item/CS_URS_2022_02/941111131" TargetMode="External"/><Relationship Id="rId60" Type="http://schemas.openxmlformats.org/officeDocument/2006/relationships/hyperlink" Target="https://podminky.urs.cz/item/CS_URS_2022_02/411354315" TargetMode="External"/><Relationship Id="rId81" Type="http://schemas.openxmlformats.org/officeDocument/2006/relationships/hyperlink" Target="https://podminky.urs.cz/item/CS_URS_2022_02/622131121" TargetMode="External"/><Relationship Id="rId135" Type="http://schemas.openxmlformats.org/officeDocument/2006/relationships/hyperlink" Target="https://podminky.urs.cz/item/CS_URS_2022_02/971033351" TargetMode="External"/><Relationship Id="rId156" Type="http://schemas.openxmlformats.org/officeDocument/2006/relationships/hyperlink" Target="https://podminky.urs.cz/item/CS_URS_2022_02/711493122" TargetMode="External"/><Relationship Id="rId177" Type="http://schemas.openxmlformats.org/officeDocument/2006/relationships/hyperlink" Target="https://podminky.urs.cz/item/CS_URS_2022_02/762421230" TargetMode="External"/><Relationship Id="rId198" Type="http://schemas.openxmlformats.org/officeDocument/2006/relationships/hyperlink" Target="https://podminky.urs.cz/item/CS_URS_2022_02/766629213" TargetMode="External"/><Relationship Id="rId202" Type="http://schemas.openxmlformats.org/officeDocument/2006/relationships/hyperlink" Target="https://podminky.urs.cz/item/CS_URS_2022_02/766660728" TargetMode="External"/><Relationship Id="rId223" Type="http://schemas.openxmlformats.org/officeDocument/2006/relationships/hyperlink" Target="https://podminky.urs.cz/item/CS_URS_2022_02/776221111" TargetMode="External"/><Relationship Id="rId244" Type="http://schemas.openxmlformats.org/officeDocument/2006/relationships/hyperlink" Target="https://podminky.urs.cz/item/CS_URS_2022_02/783317101" TargetMode="External"/><Relationship Id="rId18" Type="http://schemas.openxmlformats.org/officeDocument/2006/relationships/hyperlink" Target="https://podminky.urs.cz/item/CS_URS_2022_02/275361821" TargetMode="External"/><Relationship Id="rId39" Type="http://schemas.openxmlformats.org/officeDocument/2006/relationships/hyperlink" Target="https://podminky.urs.cz/item/CS_URS_2022_02/317351107" TargetMode="External"/><Relationship Id="rId50" Type="http://schemas.openxmlformats.org/officeDocument/2006/relationships/hyperlink" Target="https://podminky.urs.cz/item/CS_URS_2022_02/338171111" TargetMode="External"/><Relationship Id="rId104" Type="http://schemas.openxmlformats.org/officeDocument/2006/relationships/hyperlink" Target="https://podminky.urs.cz/item/CS_URS_2022_02/633811111" TargetMode="External"/><Relationship Id="rId125" Type="http://schemas.openxmlformats.org/officeDocument/2006/relationships/hyperlink" Target="https://podminky.urs.cz/item/CS_URS_2022_02/962052211" TargetMode="External"/><Relationship Id="rId146" Type="http://schemas.openxmlformats.org/officeDocument/2006/relationships/hyperlink" Target="https://podminky.urs.cz/item/CS_URS_2022_02/997013501" TargetMode="External"/><Relationship Id="rId167" Type="http://schemas.openxmlformats.org/officeDocument/2006/relationships/hyperlink" Target="https://podminky.urs.cz/item/CS_URS_2022_02/712998202" TargetMode="External"/><Relationship Id="rId188" Type="http://schemas.openxmlformats.org/officeDocument/2006/relationships/hyperlink" Target="https://podminky.urs.cz/item/CS_URS_2022_02/764041323" TargetMode="External"/><Relationship Id="rId71" Type="http://schemas.openxmlformats.org/officeDocument/2006/relationships/hyperlink" Target="https://podminky.urs.cz/item/CS_URS_2022_02/611321141" TargetMode="External"/><Relationship Id="rId92" Type="http://schemas.openxmlformats.org/officeDocument/2006/relationships/hyperlink" Target="https://podminky.urs.cz/item/CS_URS_2022_02/629999011" TargetMode="External"/><Relationship Id="rId213" Type="http://schemas.openxmlformats.org/officeDocument/2006/relationships/hyperlink" Target="https://podminky.urs.cz/item/CS_URS_2022_02/767640111" TargetMode="External"/><Relationship Id="rId234" Type="http://schemas.openxmlformats.org/officeDocument/2006/relationships/hyperlink" Target="https://podminky.urs.cz/item/CS_URS_2022_02/781734112" TargetMode="External"/><Relationship Id="rId2" Type="http://schemas.openxmlformats.org/officeDocument/2006/relationships/hyperlink" Target="https://podminky.urs.cz/item/CS_URS_2022_02/113107130" TargetMode="External"/><Relationship Id="rId29" Type="http://schemas.openxmlformats.org/officeDocument/2006/relationships/hyperlink" Target="https://podminky.urs.cz/item/CS_URS_2022_02/311238660" TargetMode="External"/><Relationship Id="rId255" Type="http://schemas.openxmlformats.org/officeDocument/2006/relationships/hyperlink" Target="https://podminky.urs.cz/item/CS_URS_2022_02/789421544" TargetMode="External"/><Relationship Id="rId40" Type="http://schemas.openxmlformats.org/officeDocument/2006/relationships/hyperlink" Target="https://podminky.urs.cz/item/CS_URS_2022_02/317351108" TargetMode="External"/><Relationship Id="rId115" Type="http://schemas.openxmlformats.org/officeDocument/2006/relationships/hyperlink" Target="https://podminky.urs.cz/item/CS_URS_2022_02/941111231" TargetMode="External"/><Relationship Id="rId136" Type="http://schemas.openxmlformats.org/officeDocument/2006/relationships/hyperlink" Target="https://podminky.urs.cz/item/CS_URS_2022_02/971033371" TargetMode="External"/><Relationship Id="rId157" Type="http://schemas.openxmlformats.org/officeDocument/2006/relationships/hyperlink" Target="https://podminky.urs.cz/item/CS_URS_2022_02/998711201" TargetMode="External"/><Relationship Id="rId178" Type="http://schemas.openxmlformats.org/officeDocument/2006/relationships/hyperlink" Target="https://podminky.urs.cz/item/CS_URS_2022_02/998762201" TargetMode="External"/><Relationship Id="rId61" Type="http://schemas.openxmlformats.org/officeDocument/2006/relationships/hyperlink" Target="https://podminky.urs.cz/item/CS_URS_2022_02/411354316" TargetMode="External"/><Relationship Id="rId82" Type="http://schemas.openxmlformats.org/officeDocument/2006/relationships/hyperlink" Target="https://podminky.urs.cz/item/CS_URS_2022_02/622135001" TargetMode="External"/><Relationship Id="rId199" Type="http://schemas.openxmlformats.org/officeDocument/2006/relationships/hyperlink" Target="https://podminky.urs.cz/item/CS_URS_2022_02/766629214" TargetMode="External"/><Relationship Id="rId203" Type="http://schemas.openxmlformats.org/officeDocument/2006/relationships/hyperlink" Target="https://podminky.urs.cz/item/CS_URS_2022_02/766660729" TargetMode="External"/><Relationship Id="rId19" Type="http://schemas.openxmlformats.org/officeDocument/2006/relationships/hyperlink" Target="https://podminky.urs.cz/item/CS_URS_2022_02/279113145" TargetMode="External"/><Relationship Id="rId224" Type="http://schemas.openxmlformats.org/officeDocument/2006/relationships/hyperlink" Target="https://podminky.urs.cz/item/CS_URS_2022_02/776411111" TargetMode="External"/><Relationship Id="rId245" Type="http://schemas.openxmlformats.org/officeDocument/2006/relationships/hyperlink" Target="https://podminky.urs.cz/item/CS_URS_2022_02/783401311" TargetMode="External"/><Relationship Id="rId30" Type="http://schemas.openxmlformats.org/officeDocument/2006/relationships/hyperlink" Target="https://podminky.urs.cz/item/CS_URS_2022_02/311238912" TargetMode="External"/><Relationship Id="rId105" Type="http://schemas.openxmlformats.org/officeDocument/2006/relationships/hyperlink" Target="https://podminky.urs.cz/item/CS_URS_2022_02/634111116" TargetMode="External"/><Relationship Id="rId126" Type="http://schemas.openxmlformats.org/officeDocument/2006/relationships/hyperlink" Target="https://podminky.urs.cz/item/CS_URS_2022_02/963051113" TargetMode="External"/><Relationship Id="rId147" Type="http://schemas.openxmlformats.org/officeDocument/2006/relationships/hyperlink" Target="https://podminky.urs.cz/item/CS_URS_2022_02/997013509" TargetMode="External"/><Relationship Id="rId168" Type="http://schemas.openxmlformats.org/officeDocument/2006/relationships/hyperlink" Target="https://podminky.urs.cz/item/CS_URS_2022_02/998712201" TargetMode="External"/><Relationship Id="rId51" Type="http://schemas.openxmlformats.org/officeDocument/2006/relationships/hyperlink" Target="https://podminky.urs.cz/item/CS_URS_2022_02/340236212" TargetMode="External"/><Relationship Id="rId72" Type="http://schemas.openxmlformats.org/officeDocument/2006/relationships/hyperlink" Target="https://podminky.urs.cz/item/CS_URS_2022_02/612131101" TargetMode="External"/><Relationship Id="rId93" Type="http://schemas.openxmlformats.org/officeDocument/2006/relationships/hyperlink" Target="https://podminky.urs.cz/item/CS_URS_2022_02/631311135" TargetMode="External"/><Relationship Id="rId189" Type="http://schemas.openxmlformats.org/officeDocument/2006/relationships/hyperlink" Target="https://podminky.urs.cz/item/CS_URS_2022_02/764245306" TargetMode="External"/><Relationship Id="rId3" Type="http://schemas.openxmlformats.org/officeDocument/2006/relationships/hyperlink" Target="https://podminky.urs.cz/item/CS_URS_2022_02/113202111" TargetMode="External"/><Relationship Id="rId214" Type="http://schemas.openxmlformats.org/officeDocument/2006/relationships/hyperlink" Target="https://podminky.urs.cz/item/CS_URS_2022_02/767640221" TargetMode="External"/><Relationship Id="rId235" Type="http://schemas.openxmlformats.org/officeDocument/2006/relationships/hyperlink" Target="https://podminky.urs.cz/item/CS_URS_2022_02/781739191" TargetMode="External"/><Relationship Id="rId256" Type="http://schemas.openxmlformats.org/officeDocument/2006/relationships/drawing" Target="../drawings/drawing2.xml"/><Relationship Id="rId116" Type="http://schemas.openxmlformats.org/officeDocument/2006/relationships/hyperlink" Target="https://podminky.urs.cz/item/CS_URS_2022_02/941111831" TargetMode="External"/><Relationship Id="rId137" Type="http://schemas.openxmlformats.org/officeDocument/2006/relationships/hyperlink" Target="https://podminky.urs.cz/item/CS_URS_2022_02/971033381" TargetMode="External"/><Relationship Id="rId158" Type="http://schemas.openxmlformats.org/officeDocument/2006/relationships/hyperlink" Target="https://podminky.urs.cz/item/CS_URS_2022_02/712311101" TargetMode="External"/><Relationship Id="rId20" Type="http://schemas.openxmlformats.org/officeDocument/2006/relationships/hyperlink" Target="https://podminky.urs.cz/item/CS_URS_2022_02/279361821" TargetMode="External"/><Relationship Id="rId41" Type="http://schemas.openxmlformats.org/officeDocument/2006/relationships/hyperlink" Target="https://podminky.urs.cz/item/CS_URS_2022_02/317361821" TargetMode="External"/><Relationship Id="rId62" Type="http://schemas.openxmlformats.org/officeDocument/2006/relationships/hyperlink" Target="https://podminky.urs.cz/item/CS_URS_2022_02/411362021" TargetMode="External"/><Relationship Id="rId83" Type="http://schemas.openxmlformats.org/officeDocument/2006/relationships/hyperlink" Target="https://podminky.urs.cz/item/CS_URS_2022_02/622135091" TargetMode="External"/><Relationship Id="rId179" Type="http://schemas.openxmlformats.org/officeDocument/2006/relationships/hyperlink" Target="https://podminky.urs.cz/item/CS_URS_2022_02/763111718" TargetMode="External"/><Relationship Id="rId190" Type="http://schemas.openxmlformats.org/officeDocument/2006/relationships/hyperlink" Target="https://podminky.urs.cz/item/CS_URS_2022_02/764245307" TargetMode="External"/><Relationship Id="rId204" Type="http://schemas.openxmlformats.org/officeDocument/2006/relationships/hyperlink" Target="https://podminky.urs.cz/item/CS_URS_2022_02/766660741" TargetMode="External"/><Relationship Id="rId225" Type="http://schemas.openxmlformats.org/officeDocument/2006/relationships/hyperlink" Target="https://podminky.urs.cz/item/CS_URS_2022_02/776411112" TargetMode="External"/><Relationship Id="rId246" Type="http://schemas.openxmlformats.org/officeDocument/2006/relationships/hyperlink" Target="https://podminky.urs.cz/item/CS_URS_2022_02/783444101" TargetMode="External"/><Relationship Id="rId106" Type="http://schemas.openxmlformats.org/officeDocument/2006/relationships/hyperlink" Target="https://podminky.urs.cz/item/CS_URS_2022_02/634113115" TargetMode="External"/><Relationship Id="rId127" Type="http://schemas.openxmlformats.org/officeDocument/2006/relationships/hyperlink" Target="https://podminky.urs.cz/item/CS_URS_2022_02/965042221" TargetMode="External"/><Relationship Id="rId10" Type="http://schemas.openxmlformats.org/officeDocument/2006/relationships/hyperlink" Target="https://podminky.urs.cz/item/CS_URS_2022_02/174111102" TargetMode="External"/><Relationship Id="rId31" Type="http://schemas.openxmlformats.org/officeDocument/2006/relationships/hyperlink" Target="https://podminky.urs.cz/item/CS_URS_2022_02/317168053" TargetMode="External"/><Relationship Id="rId52" Type="http://schemas.openxmlformats.org/officeDocument/2006/relationships/hyperlink" Target="https://podminky.urs.cz/item/CS_URS_2022_02/342272225" TargetMode="External"/><Relationship Id="rId73" Type="http://schemas.openxmlformats.org/officeDocument/2006/relationships/hyperlink" Target="https://podminky.urs.cz/item/CS_URS_2022_02/612142001" TargetMode="External"/><Relationship Id="rId94" Type="http://schemas.openxmlformats.org/officeDocument/2006/relationships/hyperlink" Target="https://podminky.urs.cz/item/CS_URS_2022_02/631312141" TargetMode="External"/><Relationship Id="rId148" Type="http://schemas.openxmlformats.org/officeDocument/2006/relationships/hyperlink" Target="https://podminky.urs.cz/item/CS_URS_2022_02/997013609" TargetMode="External"/><Relationship Id="rId169" Type="http://schemas.openxmlformats.org/officeDocument/2006/relationships/hyperlink" Target="https://podminky.urs.cz/item/CS_URS_2022_02/713121111" TargetMode="External"/><Relationship Id="rId4" Type="http://schemas.openxmlformats.org/officeDocument/2006/relationships/hyperlink" Target="https://podminky.urs.cz/item/CS_URS_2022_02/121112003" TargetMode="External"/><Relationship Id="rId180" Type="http://schemas.openxmlformats.org/officeDocument/2006/relationships/hyperlink" Target="https://podminky.urs.cz/item/CS_URS_2022_02/763121415" TargetMode="External"/><Relationship Id="rId215" Type="http://schemas.openxmlformats.org/officeDocument/2006/relationships/hyperlink" Target="https://podminky.urs.cz/item/CS_URS_2022_02/767881141" TargetMode="External"/><Relationship Id="rId236" Type="http://schemas.openxmlformats.org/officeDocument/2006/relationships/hyperlink" Target="https://podminky.urs.cz/item/CS_URS_2022_02/99878120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3" Type="http://schemas.openxmlformats.org/officeDocument/2006/relationships/hyperlink" Target="https://podminky.urs.cz/item/CS_URS_2022_02/741122033" TargetMode="External"/><Relationship Id="rId18" Type="http://schemas.openxmlformats.org/officeDocument/2006/relationships/hyperlink" Target="https://podminky.urs.cz/item/CS_URS_2022_02/741310041" TargetMode="External"/><Relationship Id="rId26" Type="http://schemas.openxmlformats.org/officeDocument/2006/relationships/hyperlink" Target="https://podminky.urs.cz/item/CS_URS_2022_02/741313004" TargetMode="External"/><Relationship Id="rId39" Type="http://schemas.openxmlformats.org/officeDocument/2006/relationships/hyperlink" Target="https://podminky.urs.cz/item/CS_URS_2022_02/741420031" TargetMode="External"/><Relationship Id="rId21" Type="http://schemas.openxmlformats.org/officeDocument/2006/relationships/hyperlink" Target="https://podminky.urs.cz/item/CS_URS_2022_02/741310114" TargetMode="External"/><Relationship Id="rId34" Type="http://schemas.openxmlformats.org/officeDocument/2006/relationships/hyperlink" Target="https://podminky.urs.cz/item/CS_URS_2022_02/741372061" TargetMode="External"/><Relationship Id="rId42" Type="http://schemas.openxmlformats.org/officeDocument/2006/relationships/hyperlink" Target="https://podminky.urs.cz/item/CS_URS_2022_02/741920052" TargetMode="External"/><Relationship Id="rId47" Type="http://schemas.openxmlformats.org/officeDocument/2006/relationships/hyperlink" Target="https://podminky.urs.cz/item/CS_URS_2022_02/742330051" TargetMode="External"/><Relationship Id="rId50" Type="http://schemas.openxmlformats.org/officeDocument/2006/relationships/hyperlink" Target="https://podminky.urs.cz/item/CS_URS_2022_02/742350001" TargetMode="External"/><Relationship Id="rId55" Type="http://schemas.openxmlformats.org/officeDocument/2006/relationships/hyperlink" Target="https://podminky.urs.cz/item/CS_URS_2022_02/998742292" TargetMode="External"/><Relationship Id="rId7" Type="http://schemas.openxmlformats.org/officeDocument/2006/relationships/hyperlink" Target="https://podminky.urs.cz/item/CS_URS_2022_02/741122016" TargetMode="External"/><Relationship Id="rId2" Type="http://schemas.openxmlformats.org/officeDocument/2006/relationships/hyperlink" Target="https://podminky.urs.cz/item/CS_URS_2022_02/741112001" TargetMode="External"/><Relationship Id="rId16" Type="http://schemas.openxmlformats.org/officeDocument/2006/relationships/hyperlink" Target="https://podminky.urs.cz/item/CS_URS_2022_02/741210001" TargetMode="External"/><Relationship Id="rId29" Type="http://schemas.openxmlformats.org/officeDocument/2006/relationships/hyperlink" Target="https://podminky.urs.cz/item/CS_URS_2022_02/741313321" TargetMode="External"/><Relationship Id="rId11" Type="http://schemas.openxmlformats.org/officeDocument/2006/relationships/hyperlink" Target="https://podminky.urs.cz/item/CS_URS_2022_02/741122031" TargetMode="External"/><Relationship Id="rId24" Type="http://schemas.openxmlformats.org/officeDocument/2006/relationships/hyperlink" Target="https://podminky.urs.cz/item/CS_URS_2022_02/741311021" TargetMode="External"/><Relationship Id="rId32" Type="http://schemas.openxmlformats.org/officeDocument/2006/relationships/hyperlink" Target="https://podminky.urs.cz/item/CS_URS_2022_02/741330744" TargetMode="External"/><Relationship Id="rId37" Type="http://schemas.openxmlformats.org/officeDocument/2006/relationships/hyperlink" Target="https://podminky.urs.cz/item/CS_URS_2022_02/741410071" TargetMode="External"/><Relationship Id="rId40" Type="http://schemas.openxmlformats.org/officeDocument/2006/relationships/hyperlink" Target="https://podminky.urs.cz/item/CS_URS_2022_02/741811021" TargetMode="External"/><Relationship Id="rId45" Type="http://schemas.openxmlformats.org/officeDocument/2006/relationships/hyperlink" Target="https://podminky.urs.cz/item/CS_URS_2022_02/742121001" TargetMode="External"/><Relationship Id="rId53" Type="http://schemas.openxmlformats.org/officeDocument/2006/relationships/hyperlink" Target="https://podminky.urs.cz/item/CS_URS_2022_02/742350004" TargetMode="External"/><Relationship Id="rId5" Type="http://schemas.openxmlformats.org/officeDocument/2006/relationships/hyperlink" Target="https://podminky.urs.cz/item/CS_URS_2022_02/741112301" TargetMode="External"/><Relationship Id="rId19" Type="http://schemas.openxmlformats.org/officeDocument/2006/relationships/hyperlink" Target="https://podminky.urs.cz/item/CS_URS_2022_02/741310042" TargetMode="External"/><Relationship Id="rId4" Type="http://schemas.openxmlformats.org/officeDocument/2006/relationships/hyperlink" Target="https://podminky.urs.cz/item/CS_URS_2022_02/741112101" TargetMode="External"/><Relationship Id="rId9" Type="http://schemas.openxmlformats.org/officeDocument/2006/relationships/hyperlink" Target="https://podminky.urs.cz/item/CS_URS_2022_02/741122022" TargetMode="External"/><Relationship Id="rId14" Type="http://schemas.openxmlformats.org/officeDocument/2006/relationships/hyperlink" Target="https://podminky.urs.cz/item/CS_URS_2022_02/741132103" TargetMode="External"/><Relationship Id="rId22" Type="http://schemas.openxmlformats.org/officeDocument/2006/relationships/hyperlink" Target="https://podminky.urs.cz/item/CS_URS_2022_02/741310121" TargetMode="External"/><Relationship Id="rId27" Type="http://schemas.openxmlformats.org/officeDocument/2006/relationships/hyperlink" Target="https://podminky.urs.cz/item/CS_URS_2022_02/741313004" TargetMode="External"/><Relationship Id="rId30" Type="http://schemas.openxmlformats.org/officeDocument/2006/relationships/hyperlink" Target="https://podminky.urs.cz/item/CS_URS_2022_02/741320175" TargetMode="External"/><Relationship Id="rId35" Type="http://schemas.openxmlformats.org/officeDocument/2006/relationships/hyperlink" Target="https://podminky.urs.cz/item/CS_URS_2022_02/741372062" TargetMode="External"/><Relationship Id="rId43" Type="http://schemas.openxmlformats.org/officeDocument/2006/relationships/hyperlink" Target="https://podminky.urs.cz/item/CS_URS_2022_02/998741202" TargetMode="External"/><Relationship Id="rId48" Type="http://schemas.openxmlformats.org/officeDocument/2006/relationships/hyperlink" Target="https://podminky.urs.cz/item/CS_URS_2022_02/742330052" TargetMode="External"/><Relationship Id="rId56" Type="http://schemas.openxmlformats.org/officeDocument/2006/relationships/hyperlink" Target="https://podminky.urs.cz/item/CS_URS_2022_02/HZS2231" TargetMode="External"/><Relationship Id="rId8" Type="http://schemas.openxmlformats.org/officeDocument/2006/relationships/hyperlink" Target="https://podminky.urs.cz/item/CS_URS_2022_02/741122016" TargetMode="External"/><Relationship Id="rId51" Type="http://schemas.openxmlformats.org/officeDocument/2006/relationships/hyperlink" Target="https://podminky.urs.cz/item/CS_URS_2022_02/742350002" TargetMode="External"/><Relationship Id="rId3" Type="http://schemas.openxmlformats.org/officeDocument/2006/relationships/hyperlink" Target="https://podminky.urs.cz/item/CS_URS_2022_02/741112061" TargetMode="External"/><Relationship Id="rId12" Type="http://schemas.openxmlformats.org/officeDocument/2006/relationships/hyperlink" Target="https://podminky.urs.cz/item/CS_URS_2022_02/741122031" TargetMode="External"/><Relationship Id="rId17" Type="http://schemas.openxmlformats.org/officeDocument/2006/relationships/hyperlink" Target="https://podminky.urs.cz/item/CS_URS_2022_02/741210005" TargetMode="External"/><Relationship Id="rId25" Type="http://schemas.openxmlformats.org/officeDocument/2006/relationships/hyperlink" Target="https://podminky.urs.cz/item/CS_URS_2022_02/741313002" TargetMode="External"/><Relationship Id="rId33" Type="http://schemas.openxmlformats.org/officeDocument/2006/relationships/hyperlink" Target="https://podminky.urs.cz/item/CS_URS_2022_02/741372021" TargetMode="External"/><Relationship Id="rId38" Type="http://schemas.openxmlformats.org/officeDocument/2006/relationships/hyperlink" Target="https://podminky.urs.cz/item/CS_URS_2022_02/741420021" TargetMode="External"/><Relationship Id="rId46" Type="http://schemas.openxmlformats.org/officeDocument/2006/relationships/hyperlink" Target="https://podminky.urs.cz/item/CS_URS_2022_02/742330042" TargetMode="External"/><Relationship Id="rId20" Type="http://schemas.openxmlformats.org/officeDocument/2006/relationships/hyperlink" Target="https://podminky.urs.cz/item/CS_URS_2022_02/741310101" TargetMode="External"/><Relationship Id="rId41" Type="http://schemas.openxmlformats.org/officeDocument/2006/relationships/hyperlink" Target="https://podminky.urs.cz/item/CS_URS_2022_02/741811022" TargetMode="External"/><Relationship Id="rId54" Type="http://schemas.openxmlformats.org/officeDocument/2006/relationships/hyperlink" Target="https://podminky.urs.cz/item/CS_URS_2022_02/998742202" TargetMode="External"/><Relationship Id="rId1" Type="http://schemas.openxmlformats.org/officeDocument/2006/relationships/hyperlink" Target="https://podminky.urs.cz/item/CS_URS_2022_02/741810002" TargetMode="External"/><Relationship Id="rId6" Type="http://schemas.openxmlformats.org/officeDocument/2006/relationships/hyperlink" Target="https://podminky.urs.cz/item/CS_URS_2022_02/741122011" TargetMode="External"/><Relationship Id="rId15" Type="http://schemas.openxmlformats.org/officeDocument/2006/relationships/hyperlink" Target="https://podminky.urs.cz/item/CS_URS_2022_02/741132145" TargetMode="External"/><Relationship Id="rId23" Type="http://schemas.openxmlformats.org/officeDocument/2006/relationships/hyperlink" Target="https://podminky.urs.cz/item/CS_URS_2022_02/741310122" TargetMode="External"/><Relationship Id="rId28" Type="http://schemas.openxmlformats.org/officeDocument/2006/relationships/hyperlink" Target="https://podminky.urs.cz/item/CS_URS_2022_02/741313042" TargetMode="External"/><Relationship Id="rId36" Type="http://schemas.openxmlformats.org/officeDocument/2006/relationships/hyperlink" Target="https://podminky.urs.cz/item/CS_URS_2022_02/741372152" TargetMode="External"/><Relationship Id="rId49" Type="http://schemas.openxmlformats.org/officeDocument/2006/relationships/hyperlink" Target="https://podminky.urs.cz/item/CS_URS_2022_02/742330101" TargetMode="External"/><Relationship Id="rId57" Type="http://schemas.openxmlformats.org/officeDocument/2006/relationships/drawing" Target="../drawings/drawing6.xml"/><Relationship Id="rId10" Type="http://schemas.openxmlformats.org/officeDocument/2006/relationships/hyperlink" Target="https://podminky.urs.cz/item/CS_URS_2022_02/741122025" TargetMode="External"/><Relationship Id="rId31" Type="http://schemas.openxmlformats.org/officeDocument/2006/relationships/hyperlink" Target="https://podminky.urs.cz/item/CS_URS_2022_02/741330731" TargetMode="External"/><Relationship Id="rId44" Type="http://schemas.openxmlformats.org/officeDocument/2006/relationships/hyperlink" Target="https://podminky.urs.cz/item/CS_URS_2022_02/998741292" TargetMode="External"/><Relationship Id="rId52" Type="http://schemas.openxmlformats.org/officeDocument/2006/relationships/hyperlink" Target="https://podminky.urs.cz/item/CS_URS_2022_02/74235000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dminky.urs.cz/item/CS_URS_2022_02/741420022" TargetMode="External"/><Relationship Id="rId13" Type="http://schemas.openxmlformats.org/officeDocument/2006/relationships/hyperlink" Target="https://podminky.urs.cz/item/CS_URS_2022_02/741820012" TargetMode="External"/><Relationship Id="rId18" Type="http://schemas.openxmlformats.org/officeDocument/2006/relationships/hyperlink" Target="https://podminky.urs.cz/item/CS_URS_2022_02/460101111" TargetMode="External"/><Relationship Id="rId26" Type="http://schemas.openxmlformats.org/officeDocument/2006/relationships/hyperlink" Target="https://podminky.urs.cz/item/CS_URS_2022_02/065002000" TargetMode="External"/><Relationship Id="rId3" Type="http://schemas.openxmlformats.org/officeDocument/2006/relationships/hyperlink" Target="https://podminky.urs.cz/item/CS_URS_2022_02/741410021" TargetMode="External"/><Relationship Id="rId21" Type="http://schemas.openxmlformats.org/officeDocument/2006/relationships/hyperlink" Target="https://podminky.urs.cz/item/CS_URS_2022_02/HZS2231" TargetMode="External"/><Relationship Id="rId7" Type="http://schemas.openxmlformats.org/officeDocument/2006/relationships/hyperlink" Target="https://podminky.urs.cz/item/CS_URS_2022_02/741420021" TargetMode="External"/><Relationship Id="rId12" Type="http://schemas.openxmlformats.org/officeDocument/2006/relationships/hyperlink" Target="https://podminky.urs.cz/item/CS_URS_2022_02/741820001" TargetMode="External"/><Relationship Id="rId17" Type="http://schemas.openxmlformats.org/officeDocument/2006/relationships/hyperlink" Target="https://podminky.urs.cz/item/CS_URS_2022_02/460070754" TargetMode="External"/><Relationship Id="rId25" Type="http://schemas.openxmlformats.org/officeDocument/2006/relationships/hyperlink" Target="https://podminky.urs.cz/item/CS_URS_2022_02/013354000" TargetMode="External"/><Relationship Id="rId2" Type="http://schemas.openxmlformats.org/officeDocument/2006/relationships/hyperlink" Target="https://podminky.urs.cz/item/CS_URS_2022_02/741810001" TargetMode="External"/><Relationship Id="rId16" Type="http://schemas.openxmlformats.org/officeDocument/2006/relationships/hyperlink" Target="https://podminky.urs.cz/item/CS_URS_2022_02/460030011" TargetMode="External"/><Relationship Id="rId20" Type="http://schemas.openxmlformats.org/officeDocument/2006/relationships/hyperlink" Target="https://podminky.urs.cz/item/CS_URS_2022_02/460620002" TargetMode="External"/><Relationship Id="rId1" Type="http://schemas.openxmlformats.org/officeDocument/2006/relationships/hyperlink" Target="https://podminky.urs.cz/item/CS_URS_2022_02/945421112" TargetMode="External"/><Relationship Id="rId6" Type="http://schemas.openxmlformats.org/officeDocument/2006/relationships/hyperlink" Target="https://podminky.urs.cz/item/CS_URS_2022_02/741420002" TargetMode="External"/><Relationship Id="rId11" Type="http://schemas.openxmlformats.org/officeDocument/2006/relationships/hyperlink" Target="https://podminky.urs.cz/item/CS_URS_2022_02/741430005" TargetMode="External"/><Relationship Id="rId24" Type="http://schemas.openxmlformats.org/officeDocument/2006/relationships/hyperlink" Target="https://podminky.urs.cz/item/CS_URS_2022_02/013334000" TargetMode="External"/><Relationship Id="rId5" Type="http://schemas.openxmlformats.org/officeDocument/2006/relationships/hyperlink" Target="https://podminky.urs.cz/item/CS_URS_2022_02/741420001" TargetMode="External"/><Relationship Id="rId15" Type="http://schemas.openxmlformats.org/officeDocument/2006/relationships/hyperlink" Target="https://podminky.urs.cz/item/CS_URS_2022_02/998741292" TargetMode="External"/><Relationship Id="rId23" Type="http://schemas.openxmlformats.org/officeDocument/2006/relationships/hyperlink" Target="https://podminky.urs.cz/item/CS_URS_2022_02/013324000" TargetMode="External"/><Relationship Id="rId28" Type="http://schemas.openxmlformats.org/officeDocument/2006/relationships/drawing" Target="../drawings/drawing7.xml"/><Relationship Id="rId10" Type="http://schemas.openxmlformats.org/officeDocument/2006/relationships/hyperlink" Target="https://podminky.urs.cz/item/CS_URS_2022_02/741420083" TargetMode="External"/><Relationship Id="rId19" Type="http://schemas.openxmlformats.org/officeDocument/2006/relationships/hyperlink" Target="https://podminky.urs.cz/item/CS_URS_2022_02/460431142" TargetMode="External"/><Relationship Id="rId4" Type="http://schemas.openxmlformats.org/officeDocument/2006/relationships/hyperlink" Target="https://podminky.urs.cz/item/CS_URS_2022_02/741410041" TargetMode="External"/><Relationship Id="rId9" Type="http://schemas.openxmlformats.org/officeDocument/2006/relationships/hyperlink" Target="https://podminky.urs.cz/item/CS_URS_2022_02/741420054" TargetMode="External"/><Relationship Id="rId14" Type="http://schemas.openxmlformats.org/officeDocument/2006/relationships/hyperlink" Target="https://podminky.urs.cz/item/CS_URS_2022_02/998741203" TargetMode="External"/><Relationship Id="rId22" Type="http://schemas.openxmlformats.org/officeDocument/2006/relationships/hyperlink" Target="https://podminky.urs.cz/item/CS_URS_2022_02/013254000" TargetMode="External"/><Relationship Id="rId27" Type="http://schemas.openxmlformats.org/officeDocument/2006/relationships/hyperlink" Target="https://podminky.urs.cz/item/CS_URS_2022_02/081103000"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podminky.urs.cz/item/CS_URS_2021_02/HZS223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podminky.urs.cz/item/CS_URS_2022_02/045002000" TargetMode="External"/><Relationship Id="rId2" Type="http://schemas.openxmlformats.org/officeDocument/2006/relationships/hyperlink" Target="https://podminky.urs.cz/item/CS_URS_2022_02/030001000" TargetMode="External"/><Relationship Id="rId1" Type="http://schemas.openxmlformats.org/officeDocument/2006/relationships/hyperlink" Target="https://podminky.urs.cz/item/CS_URS_2022_02/012103000" TargetMode="External"/><Relationship Id="rId5" Type="http://schemas.openxmlformats.org/officeDocument/2006/relationships/drawing" Target="../drawings/drawing9.xml"/><Relationship Id="rId4" Type="http://schemas.openxmlformats.org/officeDocument/2006/relationships/hyperlink" Target="https://podminky.urs.cz/item/CS_URS_2022_02/013254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5"/>
  <sheetViews>
    <sheetView showGridLines="0" topLeftCell="A40"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6" t="s">
        <v>0</v>
      </c>
      <c r="AZ1" s="16" t="s">
        <v>1</v>
      </c>
      <c r="BA1" s="16" t="s">
        <v>2</v>
      </c>
      <c r="BB1" s="16" t="s">
        <v>3</v>
      </c>
      <c r="BT1" s="16" t="s">
        <v>4</v>
      </c>
      <c r="BU1" s="16" t="s">
        <v>4</v>
      </c>
      <c r="BV1" s="16" t="s">
        <v>5</v>
      </c>
    </row>
    <row r="2" spans="1:74" ht="36.950000000000003" customHeight="1">
      <c r="AR2" s="299" t="s">
        <v>6</v>
      </c>
      <c r="AS2" s="286"/>
      <c r="AT2" s="286"/>
      <c r="AU2" s="286"/>
      <c r="AV2" s="286"/>
      <c r="AW2" s="286"/>
      <c r="AX2" s="286"/>
      <c r="AY2" s="286"/>
      <c r="AZ2" s="286"/>
      <c r="BA2" s="286"/>
      <c r="BB2" s="286"/>
      <c r="BC2" s="286"/>
      <c r="BD2" s="286"/>
      <c r="BE2" s="286"/>
      <c r="BS2" s="17" t="s">
        <v>7</v>
      </c>
      <c r="BT2" s="17" t="s">
        <v>8</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7</v>
      </c>
      <c r="BT3" s="17" t="s">
        <v>9</v>
      </c>
    </row>
    <row r="4" spans="1:74" ht="24.95" customHeight="1">
      <c r="B4" s="20"/>
      <c r="D4" s="21" t="s">
        <v>10</v>
      </c>
      <c r="AR4" s="20"/>
      <c r="AS4" s="22" t="s">
        <v>11</v>
      </c>
      <c r="BS4" s="17" t="s">
        <v>12</v>
      </c>
    </row>
    <row r="5" spans="1:74" ht="12" customHeight="1">
      <c r="B5" s="20"/>
      <c r="D5" s="23" t="s">
        <v>13</v>
      </c>
      <c r="K5" s="285" t="s">
        <v>14</v>
      </c>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R5" s="20"/>
      <c r="BS5" s="17" t="s">
        <v>7</v>
      </c>
    </row>
    <row r="6" spans="1:74" ht="36.950000000000003" customHeight="1">
      <c r="B6" s="20"/>
      <c r="D6" s="25" t="s">
        <v>15</v>
      </c>
      <c r="K6" s="287" t="s">
        <v>16</v>
      </c>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R6" s="20"/>
      <c r="BS6" s="17" t="s">
        <v>7</v>
      </c>
    </row>
    <row r="7" spans="1:74" ht="12" customHeight="1">
      <c r="B7" s="20"/>
      <c r="D7" s="26" t="s">
        <v>17</v>
      </c>
      <c r="K7" s="24" t="s">
        <v>18</v>
      </c>
      <c r="AK7" s="26" t="s">
        <v>19</v>
      </c>
      <c r="AN7" s="24" t="s">
        <v>3</v>
      </c>
      <c r="AR7" s="20"/>
      <c r="BS7" s="17" t="s">
        <v>7</v>
      </c>
    </row>
    <row r="8" spans="1:74" ht="12" customHeight="1">
      <c r="B8" s="20"/>
      <c r="D8" s="26" t="s">
        <v>20</v>
      </c>
      <c r="K8" s="24" t="s">
        <v>21</v>
      </c>
      <c r="AK8" s="26" t="s">
        <v>22</v>
      </c>
      <c r="AN8" s="24" t="s">
        <v>23</v>
      </c>
      <c r="AR8" s="20"/>
      <c r="BS8" s="17" t="s">
        <v>7</v>
      </c>
    </row>
    <row r="9" spans="1:74" ht="14.45" customHeight="1">
      <c r="B9" s="20"/>
      <c r="AR9" s="20"/>
      <c r="BS9" s="17" t="s">
        <v>7</v>
      </c>
    </row>
    <row r="10" spans="1:74" ht="12" customHeight="1">
      <c r="B10" s="20"/>
      <c r="D10" s="26" t="s">
        <v>24</v>
      </c>
      <c r="AK10" s="26" t="s">
        <v>25</v>
      </c>
      <c r="AN10" s="24" t="s">
        <v>3</v>
      </c>
      <c r="AR10" s="20"/>
      <c r="BS10" s="17" t="s">
        <v>7</v>
      </c>
    </row>
    <row r="11" spans="1:74" ht="18.399999999999999" customHeight="1">
      <c r="B11" s="20"/>
      <c r="E11" s="24" t="s">
        <v>26</v>
      </c>
      <c r="AK11" s="26" t="s">
        <v>27</v>
      </c>
      <c r="AN11" s="24" t="s">
        <v>3</v>
      </c>
      <c r="AR11" s="20"/>
      <c r="BS11" s="17" t="s">
        <v>7</v>
      </c>
    </row>
    <row r="12" spans="1:74" ht="6.95" customHeight="1">
      <c r="B12" s="20"/>
      <c r="AR12" s="20"/>
      <c r="BS12" s="17" t="s">
        <v>7</v>
      </c>
    </row>
    <row r="13" spans="1:74" ht="12" customHeight="1">
      <c r="B13" s="20"/>
      <c r="D13" s="26" t="s">
        <v>28</v>
      </c>
      <c r="AK13" s="26" t="s">
        <v>25</v>
      </c>
      <c r="AN13" s="24" t="s">
        <v>3</v>
      </c>
      <c r="AR13" s="20"/>
      <c r="BS13" s="17" t="s">
        <v>7</v>
      </c>
    </row>
    <row r="14" spans="1:74" ht="12.75">
      <c r="B14" s="20"/>
      <c r="E14" s="24" t="s">
        <v>29</v>
      </c>
      <c r="AK14" s="26" t="s">
        <v>27</v>
      </c>
      <c r="AN14" s="24" t="s">
        <v>3</v>
      </c>
      <c r="AR14" s="20"/>
      <c r="BS14" s="17" t="s">
        <v>7</v>
      </c>
    </row>
    <row r="15" spans="1:74" ht="6.95" customHeight="1">
      <c r="B15" s="20"/>
      <c r="AR15" s="20"/>
      <c r="BS15" s="17" t="s">
        <v>4</v>
      </c>
    </row>
    <row r="16" spans="1:74" ht="12" customHeight="1">
      <c r="B16" s="20"/>
      <c r="D16" s="26" t="s">
        <v>30</v>
      </c>
      <c r="AK16" s="26" t="s">
        <v>25</v>
      </c>
      <c r="AN16" s="24" t="s">
        <v>3</v>
      </c>
      <c r="AR16" s="20"/>
      <c r="BS16" s="17" t="s">
        <v>4</v>
      </c>
    </row>
    <row r="17" spans="2:71" ht="18.399999999999999" customHeight="1">
      <c r="B17" s="20"/>
      <c r="E17" s="24" t="s">
        <v>31</v>
      </c>
      <c r="AK17" s="26" t="s">
        <v>27</v>
      </c>
      <c r="AN17" s="24" t="s">
        <v>3</v>
      </c>
      <c r="AR17" s="20"/>
      <c r="BS17" s="17" t="s">
        <v>32</v>
      </c>
    </row>
    <row r="18" spans="2:71" ht="6.95" customHeight="1">
      <c r="B18" s="20"/>
      <c r="AR18" s="20"/>
      <c r="BS18" s="17" t="s">
        <v>7</v>
      </c>
    </row>
    <row r="19" spans="2:71" ht="12" customHeight="1">
      <c r="B19" s="20"/>
      <c r="D19" s="26" t="s">
        <v>33</v>
      </c>
      <c r="AK19" s="26" t="s">
        <v>25</v>
      </c>
      <c r="AN19" s="24" t="s">
        <v>3</v>
      </c>
      <c r="AR19" s="20"/>
      <c r="BS19" s="17" t="s">
        <v>7</v>
      </c>
    </row>
    <row r="20" spans="2:71" ht="18.399999999999999" customHeight="1">
      <c r="B20" s="20"/>
      <c r="E20" s="24" t="s">
        <v>29</v>
      </c>
      <c r="AK20" s="26" t="s">
        <v>27</v>
      </c>
      <c r="AN20" s="24" t="s">
        <v>3</v>
      </c>
      <c r="AR20" s="20"/>
      <c r="BS20" s="17" t="s">
        <v>4</v>
      </c>
    </row>
    <row r="21" spans="2:71" ht="6.95" customHeight="1">
      <c r="B21" s="20"/>
      <c r="AR21" s="20"/>
    </row>
    <row r="22" spans="2:71" ht="12" customHeight="1">
      <c r="B22" s="20"/>
      <c r="D22" s="26" t="s">
        <v>34</v>
      </c>
      <c r="AR22" s="20"/>
    </row>
    <row r="23" spans="2:71" ht="47.25" customHeight="1">
      <c r="B23" s="20"/>
      <c r="E23" s="288" t="s">
        <v>35</v>
      </c>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R23" s="20"/>
    </row>
    <row r="24" spans="2:71" ht="6.95" customHeight="1">
      <c r="B24" s="20"/>
      <c r="AR24" s="20"/>
    </row>
    <row r="25" spans="2:71" ht="6.95" customHeight="1">
      <c r="B25" s="20"/>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20"/>
    </row>
    <row r="26" spans="2:71" s="1" customFormat="1" ht="25.9" customHeight="1">
      <c r="B26" s="29"/>
      <c r="D26" s="30" t="s">
        <v>36</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289">
        <f>ROUND(AG54,2)</f>
        <v>0</v>
      </c>
      <c r="AL26" s="290"/>
      <c r="AM26" s="290"/>
      <c r="AN26" s="290"/>
      <c r="AO26" s="290"/>
      <c r="AR26" s="29"/>
    </row>
    <row r="27" spans="2:71" s="1" customFormat="1" ht="6.95" customHeight="1">
      <c r="B27" s="29"/>
      <c r="AR27" s="29"/>
    </row>
    <row r="28" spans="2:71" s="1" customFormat="1" ht="12.75">
      <c r="B28" s="29"/>
      <c r="L28" s="291" t="s">
        <v>37</v>
      </c>
      <c r="M28" s="291"/>
      <c r="N28" s="291"/>
      <c r="O28" s="291"/>
      <c r="P28" s="291"/>
      <c r="W28" s="291" t="s">
        <v>38</v>
      </c>
      <c r="X28" s="291"/>
      <c r="Y28" s="291"/>
      <c r="Z28" s="291"/>
      <c r="AA28" s="291"/>
      <c r="AB28" s="291"/>
      <c r="AC28" s="291"/>
      <c r="AD28" s="291"/>
      <c r="AE28" s="291"/>
      <c r="AK28" s="291" t="s">
        <v>39</v>
      </c>
      <c r="AL28" s="291"/>
      <c r="AM28" s="291"/>
      <c r="AN28" s="291"/>
      <c r="AO28" s="291"/>
      <c r="AR28" s="29"/>
    </row>
    <row r="29" spans="2:71" s="2" customFormat="1" ht="14.45" customHeight="1">
      <c r="B29" s="33"/>
      <c r="D29" s="26" t="s">
        <v>40</v>
      </c>
      <c r="F29" s="26" t="s">
        <v>41</v>
      </c>
      <c r="L29" s="292">
        <v>0.21</v>
      </c>
      <c r="M29" s="293"/>
      <c r="N29" s="293"/>
      <c r="O29" s="293"/>
      <c r="P29" s="293"/>
      <c r="W29" s="294">
        <f>ROUND(AZ54, 2)</f>
        <v>0</v>
      </c>
      <c r="X29" s="293"/>
      <c r="Y29" s="293"/>
      <c r="Z29" s="293"/>
      <c r="AA29" s="293"/>
      <c r="AB29" s="293"/>
      <c r="AC29" s="293"/>
      <c r="AD29" s="293"/>
      <c r="AE29" s="293"/>
      <c r="AK29" s="294">
        <f>ROUND(AV54, 2)</f>
        <v>0</v>
      </c>
      <c r="AL29" s="293"/>
      <c r="AM29" s="293"/>
      <c r="AN29" s="293"/>
      <c r="AO29" s="293"/>
      <c r="AR29" s="33"/>
    </row>
    <row r="30" spans="2:71" s="2" customFormat="1" ht="14.45" customHeight="1">
      <c r="B30" s="33"/>
      <c r="F30" s="26" t="s">
        <v>42</v>
      </c>
      <c r="L30" s="292">
        <v>0.15</v>
      </c>
      <c r="M30" s="293"/>
      <c r="N30" s="293"/>
      <c r="O30" s="293"/>
      <c r="P30" s="293"/>
      <c r="W30" s="294">
        <f>ROUND(BA54, 2)</f>
        <v>0</v>
      </c>
      <c r="X30" s="293"/>
      <c r="Y30" s="293"/>
      <c r="Z30" s="293"/>
      <c r="AA30" s="293"/>
      <c r="AB30" s="293"/>
      <c r="AC30" s="293"/>
      <c r="AD30" s="293"/>
      <c r="AE30" s="293"/>
      <c r="AK30" s="294">
        <f>ROUND(AW54, 2)</f>
        <v>0</v>
      </c>
      <c r="AL30" s="293"/>
      <c r="AM30" s="293"/>
      <c r="AN30" s="293"/>
      <c r="AO30" s="293"/>
      <c r="AR30" s="33"/>
    </row>
    <row r="31" spans="2:71" s="2" customFormat="1" ht="14.45" hidden="1" customHeight="1">
      <c r="B31" s="33"/>
      <c r="F31" s="26" t="s">
        <v>43</v>
      </c>
      <c r="L31" s="292">
        <v>0.21</v>
      </c>
      <c r="M31" s="293"/>
      <c r="N31" s="293"/>
      <c r="O31" s="293"/>
      <c r="P31" s="293"/>
      <c r="W31" s="294">
        <f>ROUND(BB54, 2)</f>
        <v>0</v>
      </c>
      <c r="X31" s="293"/>
      <c r="Y31" s="293"/>
      <c r="Z31" s="293"/>
      <c r="AA31" s="293"/>
      <c r="AB31" s="293"/>
      <c r="AC31" s="293"/>
      <c r="AD31" s="293"/>
      <c r="AE31" s="293"/>
      <c r="AK31" s="294">
        <v>0</v>
      </c>
      <c r="AL31" s="293"/>
      <c r="AM31" s="293"/>
      <c r="AN31" s="293"/>
      <c r="AO31" s="293"/>
      <c r="AR31" s="33"/>
    </row>
    <row r="32" spans="2:71" s="2" customFormat="1" ht="14.45" hidden="1" customHeight="1">
      <c r="B32" s="33"/>
      <c r="F32" s="26" t="s">
        <v>44</v>
      </c>
      <c r="L32" s="292">
        <v>0.15</v>
      </c>
      <c r="M32" s="293"/>
      <c r="N32" s="293"/>
      <c r="O32" s="293"/>
      <c r="P32" s="293"/>
      <c r="W32" s="294">
        <f>ROUND(BC54, 2)</f>
        <v>0</v>
      </c>
      <c r="X32" s="293"/>
      <c r="Y32" s="293"/>
      <c r="Z32" s="293"/>
      <c r="AA32" s="293"/>
      <c r="AB32" s="293"/>
      <c r="AC32" s="293"/>
      <c r="AD32" s="293"/>
      <c r="AE32" s="293"/>
      <c r="AK32" s="294">
        <v>0</v>
      </c>
      <c r="AL32" s="293"/>
      <c r="AM32" s="293"/>
      <c r="AN32" s="293"/>
      <c r="AO32" s="293"/>
      <c r="AR32" s="33"/>
    </row>
    <row r="33" spans="2:44" s="2" customFormat="1" ht="14.45" hidden="1" customHeight="1">
      <c r="B33" s="33"/>
      <c r="F33" s="26" t="s">
        <v>45</v>
      </c>
      <c r="L33" s="292">
        <v>0</v>
      </c>
      <c r="M33" s="293"/>
      <c r="N33" s="293"/>
      <c r="O33" s="293"/>
      <c r="P33" s="293"/>
      <c r="W33" s="294">
        <f>ROUND(BD54, 2)</f>
        <v>0</v>
      </c>
      <c r="X33" s="293"/>
      <c r="Y33" s="293"/>
      <c r="Z33" s="293"/>
      <c r="AA33" s="293"/>
      <c r="AB33" s="293"/>
      <c r="AC33" s="293"/>
      <c r="AD33" s="293"/>
      <c r="AE33" s="293"/>
      <c r="AK33" s="294">
        <v>0</v>
      </c>
      <c r="AL33" s="293"/>
      <c r="AM33" s="293"/>
      <c r="AN33" s="293"/>
      <c r="AO33" s="293"/>
      <c r="AR33" s="33"/>
    </row>
    <row r="34" spans="2:44" s="1" customFormat="1" ht="6.95" customHeight="1">
      <c r="B34" s="29"/>
      <c r="AR34" s="29"/>
    </row>
    <row r="35" spans="2:44" s="1" customFormat="1" ht="25.9" customHeight="1">
      <c r="B35" s="29"/>
      <c r="C35" s="34"/>
      <c r="D35" s="35" t="s">
        <v>46</v>
      </c>
      <c r="E35" s="36"/>
      <c r="F35" s="36"/>
      <c r="G35" s="36"/>
      <c r="H35" s="36"/>
      <c r="I35" s="36"/>
      <c r="J35" s="36"/>
      <c r="K35" s="36"/>
      <c r="L35" s="36"/>
      <c r="M35" s="36"/>
      <c r="N35" s="36"/>
      <c r="O35" s="36"/>
      <c r="P35" s="36"/>
      <c r="Q35" s="36"/>
      <c r="R35" s="36"/>
      <c r="S35" s="36"/>
      <c r="T35" s="37" t="s">
        <v>47</v>
      </c>
      <c r="U35" s="36"/>
      <c r="V35" s="36"/>
      <c r="W35" s="36"/>
      <c r="X35" s="298" t="s">
        <v>48</v>
      </c>
      <c r="Y35" s="296"/>
      <c r="Z35" s="296"/>
      <c r="AA35" s="296"/>
      <c r="AB35" s="296"/>
      <c r="AC35" s="36"/>
      <c r="AD35" s="36"/>
      <c r="AE35" s="36"/>
      <c r="AF35" s="36"/>
      <c r="AG35" s="36"/>
      <c r="AH35" s="36"/>
      <c r="AI35" s="36"/>
      <c r="AJ35" s="36"/>
      <c r="AK35" s="295">
        <f>SUM(AK26:AK33)</f>
        <v>0</v>
      </c>
      <c r="AL35" s="296"/>
      <c r="AM35" s="296"/>
      <c r="AN35" s="296"/>
      <c r="AO35" s="297"/>
      <c r="AP35" s="34"/>
      <c r="AQ35" s="34"/>
      <c r="AR35" s="29"/>
    </row>
    <row r="36" spans="2:44" s="1" customFormat="1" ht="6.95" customHeight="1">
      <c r="B36" s="29"/>
      <c r="AR36" s="29"/>
    </row>
    <row r="37" spans="2:44" s="1" customFormat="1" ht="6.95" customHeight="1">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29"/>
    </row>
    <row r="41" spans="2:44" s="1" customFormat="1" ht="6.95" customHeight="1">
      <c r="B41" s="40"/>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29"/>
    </row>
    <row r="42" spans="2:44" s="1" customFormat="1" ht="24.95" customHeight="1">
      <c r="B42" s="29"/>
      <c r="C42" s="21" t="s">
        <v>49</v>
      </c>
      <c r="AR42" s="29"/>
    </row>
    <row r="43" spans="2:44" s="1" customFormat="1" ht="6.95" customHeight="1">
      <c r="B43" s="29"/>
      <c r="AR43" s="29"/>
    </row>
    <row r="44" spans="2:44" s="3" customFormat="1" ht="12" customHeight="1">
      <c r="B44" s="42"/>
      <c r="C44" s="26" t="s">
        <v>13</v>
      </c>
      <c r="L44" s="3" t="str">
        <f>K5</f>
        <v>DJEM2264/1</v>
      </c>
      <c r="AR44" s="42"/>
    </row>
    <row r="45" spans="2:44" s="4" customFormat="1" ht="36.950000000000003" customHeight="1">
      <c r="B45" s="43"/>
      <c r="C45" s="44" t="s">
        <v>15</v>
      </c>
      <c r="L45" s="263" t="str">
        <f>K6</f>
        <v>Přístavba odborné učebny pro výuku přípravy pokrmů pro I. II. stupeň ZŠ Dub nad Moravou</v>
      </c>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R45" s="43"/>
    </row>
    <row r="46" spans="2:44" s="1" customFormat="1" ht="6.95" customHeight="1">
      <c r="B46" s="29"/>
      <c r="AR46" s="29"/>
    </row>
    <row r="47" spans="2:44" s="1" customFormat="1" ht="12" customHeight="1">
      <c r="B47" s="29"/>
      <c r="C47" s="26" t="s">
        <v>20</v>
      </c>
      <c r="L47" s="45" t="str">
        <f>IF(K8="","",K8)</f>
        <v>Dub nad Moravou</v>
      </c>
      <c r="AI47" s="26" t="s">
        <v>22</v>
      </c>
      <c r="AM47" s="265" t="str">
        <f>IF(AN8= "","",AN8)</f>
        <v>7. 9. 2022</v>
      </c>
      <c r="AN47" s="265"/>
      <c r="AR47" s="29"/>
    </row>
    <row r="48" spans="2:44" s="1" customFormat="1" ht="6.95" customHeight="1">
      <c r="B48" s="29"/>
      <c r="AR48" s="29"/>
    </row>
    <row r="49" spans="1:91" s="1" customFormat="1" ht="15.2" customHeight="1">
      <c r="B49" s="29"/>
      <c r="C49" s="26" t="s">
        <v>24</v>
      </c>
      <c r="L49" s="3" t="str">
        <f>IF(E11= "","",E11)</f>
        <v>ZŠ a MŠ, příspěvková organizace Dub n/M</v>
      </c>
      <c r="AI49" s="26" t="s">
        <v>30</v>
      </c>
      <c r="AM49" s="266" t="str">
        <f>IF(E17="","",E17)</f>
        <v>Bořivoj Kovář</v>
      </c>
      <c r="AN49" s="267"/>
      <c r="AO49" s="267"/>
      <c r="AP49" s="267"/>
      <c r="AR49" s="29"/>
      <c r="AS49" s="268" t="s">
        <v>50</v>
      </c>
      <c r="AT49" s="269"/>
      <c r="AU49" s="47"/>
      <c r="AV49" s="47"/>
      <c r="AW49" s="47"/>
      <c r="AX49" s="47"/>
      <c r="AY49" s="47"/>
      <c r="AZ49" s="47"/>
      <c r="BA49" s="47"/>
      <c r="BB49" s="47"/>
      <c r="BC49" s="47"/>
      <c r="BD49" s="48"/>
    </row>
    <row r="50" spans="1:91" s="1" customFormat="1" ht="15.2" customHeight="1">
      <c r="B50" s="29"/>
      <c r="C50" s="26" t="s">
        <v>28</v>
      </c>
      <c r="L50" s="3" t="str">
        <f>IF(E14="","",E14)</f>
        <v xml:space="preserve"> </v>
      </c>
      <c r="AI50" s="26" t="s">
        <v>33</v>
      </c>
      <c r="AM50" s="266" t="str">
        <f>IF(E20="","",E20)</f>
        <v xml:space="preserve"> </v>
      </c>
      <c r="AN50" s="267"/>
      <c r="AO50" s="267"/>
      <c r="AP50" s="267"/>
      <c r="AR50" s="29"/>
      <c r="AS50" s="270"/>
      <c r="AT50" s="271"/>
      <c r="BD50" s="50"/>
    </row>
    <row r="51" spans="1:91" s="1" customFormat="1" ht="10.9" customHeight="1">
      <c r="B51" s="29"/>
      <c r="AR51" s="29"/>
      <c r="AS51" s="270"/>
      <c r="AT51" s="271"/>
      <c r="BD51" s="50"/>
    </row>
    <row r="52" spans="1:91" s="1" customFormat="1" ht="29.25" customHeight="1">
      <c r="B52" s="29"/>
      <c r="C52" s="272" t="s">
        <v>51</v>
      </c>
      <c r="D52" s="273"/>
      <c r="E52" s="273"/>
      <c r="F52" s="273"/>
      <c r="G52" s="273"/>
      <c r="H52" s="51"/>
      <c r="I52" s="274" t="s">
        <v>52</v>
      </c>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5" t="s">
        <v>53</v>
      </c>
      <c r="AH52" s="273"/>
      <c r="AI52" s="273"/>
      <c r="AJ52" s="273"/>
      <c r="AK52" s="273"/>
      <c r="AL52" s="273"/>
      <c r="AM52" s="273"/>
      <c r="AN52" s="274" t="s">
        <v>54</v>
      </c>
      <c r="AO52" s="273"/>
      <c r="AP52" s="273"/>
      <c r="AQ52" s="52" t="s">
        <v>55</v>
      </c>
      <c r="AR52" s="29"/>
      <c r="AS52" s="53" t="s">
        <v>56</v>
      </c>
      <c r="AT52" s="54" t="s">
        <v>57</v>
      </c>
      <c r="AU52" s="54" t="s">
        <v>58</v>
      </c>
      <c r="AV52" s="54" t="s">
        <v>59</v>
      </c>
      <c r="AW52" s="54" t="s">
        <v>60</v>
      </c>
      <c r="AX52" s="54" t="s">
        <v>61</v>
      </c>
      <c r="AY52" s="54" t="s">
        <v>62</v>
      </c>
      <c r="AZ52" s="54" t="s">
        <v>63</v>
      </c>
      <c r="BA52" s="54" t="s">
        <v>64</v>
      </c>
      <c r="BB52" s="54" t="s">
        <v>65</v>
      </c>
      <c r="BC52" s="54" t="s">
        <v>66</v>
      </c>
      <c r="BD52" s="55" t="s">
        <v>67</v>
      </c>
    </row>
    <row r="53" spans="1:91" s="1" customFormat="1" ht="10.9" customHeight="1">
      <c r="B53" s="29"/>
      <c r="AR53" s="29"/>
      <c r="AS53" s="56"/>
      <c r="AT53" s="47"/>
      <c r="AU53" s="47"/>
      <c r="AV53" s="47"/>
      <c r="AW53" s="47"/>
      <c r="AX53" s="47"/>
      <c r="AY53" s="47"/>
      <c r="AZ53" s="47"/>
      <c r="BA53" s="47"/>
      <c r="BB53" s="47"/>
      <c r="BC53" s="47"/>
      <c r="BD53" s="48"/>
    </row>
    <row r="54" spans="1:91" s="5" customFormat="1" ht="32.450000000000003" customHeight="1">
      <c r="B54" s="57"/>
      <c r="C54" s="58" t="s">
        <v>68</v>
      </c>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283">
        <f>ROUND(AG55+SUM(AG56:AG59)+AG63,2)</f>
        <v>0</v>
      </c>
      <c r="AH54" s="283"/>
      <c r="AI54" s="283"/>
      <c r="AJ54" s="283"/>
      <c r="AK54" s="283"/>
      <c r="AL54" s="283"/>
      <c r="AM54" s="283"/>
      <c r="AN54" s="284">
        <f t="shared" ref="AN54:AN63" si="0">SUM(AG54,AT54)</f>
        <v>0</v>
      </c>
      <c r="AO54" s="284"/>
      <c r="AP54" s="284"/>
      <c r="AQ54" s="61" t="s">
        <v>3</v>
      </c>
      <c r="AR54" s="57"/>
      <c r="AS54" s="62">
        <f>ROUND(AS55+SUM(AS56:AS59)+AS63,2)</f>
        <v>0</v>
      </c>
      <c r="AT54" s="63">
        <f t="shared" ref="AT54:AT63" si="1">ROUND(SUM(AV54:AW54),2)</f>
        <v>0</v>
      </c>
      <c r="AU54" s="64">
        <f>ROUND(AU55+SUM(AU56:AU59)+AU63,5)</f>
        <v>4914.0269500000004</v>
      </c>
      <c r="AV54" s="63">
        <f>ROUND(AZ54*L29,2)</f>
        <v>0</v>
      </c>
      <c r="AW54" s="63">
        <f>ROUND(BA54*L30,2)</f>
        <v>0</v>
      </c>
      <c r="AX54" s="63">
        <f>ROUND(BB54*L29,2)</f>
        <v>0</v>
      </c>
      <c r="AY54" s="63">
        <f>ROUND(BC54*L30,2)</f>
        <v>0</v>
      </c>
      <c r="AZ54" s="63">
        <f>ROUND(AZ55+SUM(AZ56:AZ59)+AZ63,2)</f>
        <v>0</v>
      </c>
      <c r="BA54" s="63">
        <f>ROUND(BA55+SUM(BA56:BA59)+BA63,2)</f>
        <v>0</v>
      </c>
      <c r="BB54" s="63">
        <f>ROUND(BB55+SUM(BB56:BB59)+BB63,2)</f>
        <v>0</v>
      </c>
      <c r="BC54" s="63">
        <f>ROUND(BC55+SUM(BC56:BC59)+BC63,2)</f>
        <v>0</v>
      </c>
      <c r="BD54" s="65">
        <f>ROUND(BD55+SUM(BD56:BD59)+BD63,2)</f>
        <v>0</v>
      </c>
      <c r="BS54" s="66" t="s">
        <v>69</v>
      </c>
      <c r="BT54" s="66" t="s">
        <v>70</v>
      </c>
      <c r="BU54" s="67" t="s">
        <v>71</v>
      </c>
      <c r="BV54" s="66" t="s">
        <v>72</v>
      </c>
      <c r="BW54" s="66" t="s">
        <v>5</v>
      </c>
      <c r="BX54" s="66" t="s">
        <v>73</v>
      </c>
      <c r="CL54" s="66" t="s">
        <v>18</v>
      </c>
    </row>
    <row r="55" spans="1:91" s="6" customFormat="1" ht="16.5" customHeight="1">
      <c r="A55" s="68" t="s">
        <v>74</v>
      </c>
      <c r="B55" s="69"/>
      <c r="C55" s="70"/>
      <c r="D55" s="278" t="s">
        <v>75</v>
      </c>
      <c r="E55" s="278"/>
      <c r="F55" s="278"/>
      <c r="G55" s="278"/>
      <c r="H55" s="278"/>
      <c r="I55" s="71"/>
      <c r="J55" s="278" t="s">
        <v>76</v>
      </c>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6">
        <f>'D.1.1 - Architektonicko-s...'!J30</f>
        <v>0</v>
      </c>
      <c r="AH55" s="277"/>
      <c r="AI55" s="277"/>
      <c r="AJ55" s="277"/>
      <c r="AK55" s="277"/>
      <c r="AL55" s="277"/>
      <c r="AM55" s="277"/>
      <c r="AN55" s="276">
        <f t="shared" si="0"/>
        <v>0</v>
      </c>
      <c r="AO55" s="277"/>
      <c r="AP55" s="277"/>
      <c r="AQ55" s="72" t="s">
        <v>77</v>
      </c>
      <c r="AR55" s="69"/>
      <c r="AS55" s="73">
        <v>0</v>
      </c>
      <c r="AT55" s="74">
        <f t="shared" si="1"/>
        <v>0</v>
      </c>
      <c r="AU55" s="75">
        <f>'D.1.1 - Architektonicko-s...'!P104</f>
        <v>3632.7639950000003</v>
      </c>
      <c r="AV55" s="74">
        <f>'D.1.1 - Architektonicko-s...'!J33</f>
        <v>0</v>
      </c>
      <c r="AW55" s="74">
        <f>'D.1.1 - Architektonicko-s...'!J34</f>
        <v>0</v>
      </c>
      <c r="AX55" s="74">
        <f>'D.1.1 - Architektonicko-s...'!J35</f>
        <v>0</v>
      </c>
      <c r="AY55" s="74">
        <f>'D.1.1 - Architektonicko-s...'!J36</f>
        <v>0</v>
      </c>
      <c r="AZ55" s="74">
        <f>'D.1.1 - Architektonicko-s...'!F33</f>
        <v>0</v>
      </c>
      <c r="BA55" s="74">
        <f>'D.1.1 - Architektonicko-s...'!F34</f>
        <v>0</v>
      </c>
      <c r="BB55" s="74">
        <f>'D.1.1 - Architektonicko-s...'!F35</f>
        <v>0</v>
      </c>
      <c r="BC55" s="74">
        <f>'D.1.1 - Architektonicko-s...'!F36</f>
        <v>0</v>
      </c>
      <c r="BD55" s="76">
        <f>'D.1.1 - Architektonicko-s...'!F37</f>
        <v>0</v>
      </c>
      <c r="BT55" s="77" t="s">
        <v>78</v>
      </c>
      <c r="BV55" s="77" t="s">
        <v>72</v>
      </c>
      <c r="BW55" s="77" t="s">
        <v>79</v>
      </c>
      <c r="BX55" s="77" t="s">
        <v>5</v>
      </c>
      <c r="CL55" s="77" t="s">
        <v>3</v>
      </c>
      <c r="CM55" s="77" t="s">
        <v>80</v>
      </c>
    </row>
    <row r="56" spans="1:91" s="6" customFormat="1" ht="16.5" customHeight="1">
      <c r="A56" s="68" t="s">
        <v>74</v>
      </c>
      <c r="B56" s="69"/>
      <c r="C56" s="70"/>
      <c r="D56" s="278" t="s">
        <v>81</v>
      </c>
      <c r="E56" s="278"/>
      <c r="F56" s="278"/>
      <c r="G56" s="278"/>
      <c r="H56" s="278"/>
      <c r="I56" s="71"/>
      <c r="J56" s="278" t="s">
        <v>82</v>
      </c>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6">
        <f>'D.1.4a - Vzduchotechnika'!J30</f>
        <v>0</v>
      </c>
      <c r="AH56" s="277"/>
      <c r="AI56" s="277"/>
      <c r="AJ56" s="277"/>
      <c r="AK56" s="277"/>
      <c r="AL56" s="277"/>
      <c r="AM56" s="277"/>
      <c r="AN56" s="276">
        <f t="shared" si="0"/>
        <v>0</v>
      </c>
      <c r="AO56" s="277"/>
      <c r="AP56" s="277"/>
      <c r="AQ56" s="72" t="s">
        <v>77</v>
      </c>
      <c r="AR56" s="69"/>
      <c r="AS56" s="73">
        <v>0</v>
      </c>
      <c r="AT56" s="74">
        <f t="shared" si="1"/>
        <v>0</v>
      </c>
      <c r="AU56" s="75">
        <f>'D.1.4a - Vzduchotechnika'!P84</f>
        <v>182.26010399999998</v>
      </c>
      <c r="AV56" s="74">
        <f>'D.1.4a - Vzduchotechnika'!J33</f>
        <v>0</v>
      </c>
      <c r="AW56" s="74">
        <f>'D.1.4a - Vzduchotechnika'!J34</f>
        <v>0</v>
      </c>
      <c r="AX56" s="74">
        <f>'D.1.4a - Vzduchotechnika'!J35</f>
        <v>0</v>
      </c>
      <c r="AY56" s="74">
        <f>'D.1.4a - Vzduchotechnika'!J36</f>
        <v>0</v>
      </c>
      <c r="AZ56" s="74">
        <f>'D.1.4a - Vzduchotechnika'!F33</f>
        <v>0</v>
      </c>
      <c r="BA56" s="74">
        <f>'D.1.4a - Vzduchotechnika'!F34</f>
        <v>0</v>
      </c>
      <c r="BB56" s="74">
        <f>'D.1.4a - Vzduchotechnika'!F35</f>
        <v>0</v>
      </c>
      <c r="BC56" s="74">
        <f>'D.1.4a - Vzduchotechnika'!F36</f>
        <v>0</v>
      </c>
      <c r="BD56" s="76">
        <f>'D.1.4a - Vzduchotechnika'!F37</f>
        <v>0</v>
      </c>
      <c r="BT56" s="77" t="s">
        <v>78</v>
      </c>
      <c r="BV56" s="77" t="s">
        <v>72</v>
      </c>
      <c r="BW56" s="77" t="s">
        <v>83</v>
      </c>
      <c r="BX56" s="77" t="s">
        <v>5</v>
      </c>
      <c r="CL56" s="77" t="s">
        <v>3</v>
      </c>
      <c r="CM56" s="77" t="s">
        <v>80</v>
      </c>
    </row>
    <row r="57" spans="1:91" s="6" customFormat="1" ht="16.5" customHeight="1">
      <c r="A57" s="68" t="s">
        <v>74</v>
      </c>
      <c r="B57" s="69"/>
      <c r="C57" s="70"/>
      <c r="D57" s="278" t="s">
        <v>84</v>
      </c>
      <c r="E57" s="278"/>
      <c r="F57" s="278"/>
      <c r="G57" s="278"/>
      <c r="H57" s="278"/>
      <c r="I57" s="71"/>
      <c r="J57" s="278" t="s">
        <v>85</v>
      </c>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6">
        <f>'D.1.4b - Zařízení zdravot...'!J30</f>
        <v>0</v>
      </c>
      <c r="AH57" s="277"/>
      <c r="AI57" s="277"/>
      <c r="AJ57" s="277"/>
      <c r="AK57" s="277"/>
      <c r="AL57" s="277"/>
      <c r="AM57" s="277"/>
      <c r="AN57" s="276">
        <f t="shared" si="0"/>
        <v>0</v>
      </c>
      <c r="AO57" s="277"/>
      <c r="AP57" s="277"/>
      <c r="AQ57" s="72" t="s">
        <v>77</v>
      </c>
      <c r="AR57" s="69"/>
      <c r="AS57" s="73">
        <v>0</v>
      </c>
      <c r="AT57" s="74">
        <f t="shared" si="1"/>
        <v>0</v>
      </c>
      <c r="AU57" s="75">
        <f>'D.1.4b - Zařízení zdravot...'!P84</f>
        <v>171.71144799999999</v>
      </c>
      <c r="AV57" s="74">
        <f>'D.1.4b - Zařízení zdravot...'!J33</f>
        <v>0</v>
      </c>
      <c r="AW57" s="74">
        <f>'D.1.4b - Zařízení zdravot...'!J34</f>
        <v>0</v>
      </c>
      <c r="AX57" s="74">
        <f>'D.1.4b - Zařízení zdravot...'!J35</f>
        <v>0</v>
      </c>
      <c r="AY57" s="74">
        <f>'D.1.4b - Zařízení zdravot...'!J36</f>
        <v>0</v>
      </c>
      <c r="AZ57" s="74">
        <f>'D.1.4b - Zařízení zdravot...'!F33</f>
        <v>0</v>
      </c>
      <c r="BA57" s="74">
        <f>'D.1.4b - Zařízení zdravot...'!F34</f>
        <v>0</v>
      </c>
      <c r="BB57" s="74">
        <f>'D.1.4b - Zařízení zdravot...'!F35</f>
        <v>0</v>
      </c>
      <c r="BC57" s="74">
        <f>'D.1.4b - Zařízení zdravot...'!F36</f>
        <v>0</v>
      </c>
      <c r="BD57" s="76">
        <f>'D.1.4b - Zařízení zdravot...'!F37</f>
        <v>0</v>
      </c>
      <c r="BT57" s="77" t="s">
        <v>78</v>
      </c>
      <c r="BV57" s="77" t="s">
        <v>72</v>
      </c>
      <c r="BW57" s="77" t="s">
        <v>86</v>
      </c>
      <c r="BX57" s="77" t="s">
        <v>5</v>
      </c>
      <c r="CL57" s="77" t="s">
        <v>3</v>
      </c>
      <c r="CM57" s="77" t="s">
        <v>80</v>
      </c>
    </row>
    <row r="58" spans="1:91" s="6" customFormat="1" ht="16.5" customHeight="1">
      <c r="A58" s="68" t="s">
        <v>74</v>
      </c>
      <c r="B58" s="69"/>
      <c r="C58" s="70"/>
      <c r="D58" s="278" t="s">
        <v>87</v>
      </c>
      <c r="E58" s="278"/>
      <c r="F58" s="278"/>
      <c r="G58" s="278"/>
      <c r="H58" s="278"/>
      <c r="I58" s="71"/>
      <c r="J58" s="278" t="s">
        <v>88</v>
      </c>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6">
        <f>'D.1.4c - Zařízení pro vyt...'!J30</f>
        <v>0</v>
      </c>
      <c r="AH58" s="277"/>
      <c r="AI58" s="277"/>
      <c r="AJ58" s="277"/>
      <c r="AK58" s="277"/>
      <c r="AL58" s="277"/>
      <c r="AM58" s="277"/>
      <c r="AN58" s="276">
        <f t="shared" si="0"/>
        <v>0</v>
      </c>
      <c r="AO58" s="277"/>
      <c r="AP58" s="277"/>
      <c r="AQ58" s="72" t="s">
        <v>77</v>
      </c>
      <c r="AR58" s="69"/>
      <c r="AS58" s="73">
        <v>0</v>
      </c>
      <c r="AT58" s="74">
        <f t="shared" si="1"/>
        <v>0</v>
      </c>
      <c r="AU58" s="75">
        <f>'D.1.4c - Zařízení pro vyt...'!P83</f>
        <v>3.1199999999999997</v>
      </c>
      <c r="AV58" s="74">
        <f>'D.1.4c - Zařízení pro vyt...'!J33</f>
        <v>0</v>
      </c>
      <c r="AW58" s="74">
        <f>'D.1.4c - Zařízení pro vyt...'!J34</f>
        <v>0</v>
      </c>
      <c r="AX58" s="74">
        <f>'D.1.4c - Zařízení pro vyt...'!J35</f>
        <v>0</v>
      </c>
      <c r="AY58" s="74">
        <f>'D.1.4c - Zařízení pro vyt...'!J36</f>
        <v>0</v>
      </c>
      <c r="AZ58" s="74">
        <f>'D.1.4c - Zařízení pro vyt...'!F33</f>
        <v>0</v>
      </c>
      <c r="BA58" s="74">
        <f>'D.1.4c - Zařízení pro vyt...'!F34</f>
        <v>0</v>
      </c>
      <c r="BB58" s="74">
        <f>'D.1.4c - Zařízení pro vyt...'!F35</f>
        <v>0</v>
      </c>
      <c r="BC58" s="74">
        <f>'D.1.4c - Zařízení pro vyt...'!F36</f>
        <v>0</v>
      </c>
      <c r="BD58" s="76">
        <f>'D.1.4c - Zařízení pro vyt...'!F37</f>
        <v>0</v>
      </c>
      <c r="BT58" s="77" t="s">
        <v>78</v>
      </c>
      <c r="BV58" s="77" t="s">
        <v>72</v>
      </c>
      <c r="BW58" s="77" t="s">
        <v>89</v>
      </c>
      <c r="BX58" s="77" t="s">
        <v>5</v>
      </c>
      <c r="CL58" s="77" t="s">
        <v>3</v>
      </c>
      <c r="CM58" s="77" t="s">
        <v>80</v>
      </c>
    </row>
    <row r="59" spans="1:91" s="6" customFormat="1" ht="16.5" customHeight="1">
      <c r="B59" s="69"/>
      <c r="C59" s="70"/>
      <c r="D59" s="278" t="s">
        <v>90</v>
      </c>
      <c r="E59" s="278"/>
      <c r="F59" s="278"/>
      <c r="G59" s="278"/>
      <c r="H59" s="278"/>
      <c r="I59" s="71"/>
      <c r="J59" s="278" t="s">
        <v>91</v>
      </c>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9">
        <f>ROUND(SUM(AG60:AG62),2)</f>
        <v>0</v>
      </c>
      <c r="AH59" s="277"/>
      <c r="AI59" s="277"/>
      <c r="AJ59" s="277"/>
      <c r="AK59" s="277"/>
      <c r="AL59" s="277"/>
      <c r="AM59" s="277"/>
      <c r="AN59" s="276">
        <f t="shared" si="0"/>
        <v>0</v>
      </c>
      <c r="AO59" s="277"/>
      <c r="AP59" s="277"/>
      <c r="AQ59" s="72" t="s">
        <v>77</v>
      </c>
      <c r="AR59" s="69"/>
      <c r="AS59" s="73">
        <f>ROUND(SUM(AS60:AS62),2)</f>
        <v>0</v>
      </c>
      <c r="AT59" s="74">
        <f t="shared" si="1"/>
        <v>0</v>
      </c>
      <c r="AU59" s="75">
        <f>ROUND(SUM(AU60:AU62),5)</f>
        <v>924.17139999999995</v>
      </c>
      <c r="AV59" s="74">
        <f>ROUND(AZ59*L29,2)</f>
        <v>0</v>
      </c>
      <c r="AW59" s="74">
        <f>ROUND(BA59*L30,2)</f>
        <v>0</v>
      </c>
      <c r="AX59" s="74">
        <f>ROUND(BB59*L29,2)</f>
        <v>0</v>
      </c>
      <c r="AY59" s="74">
        <f>ROUND(BC59*L30,2)</f>
        <v>0</v>
      </c>
      <c r="AZ59" s="74">
        <f>ROUND(SUM(AZ60:AZ62),2)</f>
        <v>0</v>
      </c>
      <c r="BA59" s="74">
        <f>ROUND(SUM(BA60:BA62),2)</f>
        <v>0</v>
      </c>
      <c r="BB59" s="74">
        <f>ROUND(SUM(BB60:BB62),2)</f>
        <v>0</v>
      </c>
      <c r="BC59" s="74">
        <f>ROUND(SUM(BC60:BC62),2)</f>
        <v>0</v>
      </c>
      <c r="BD59" s="76">
        <f>ROUND(SUM(BD60:BD62),2)</f>
        <v>0</v>
      </c>
      <c r="BS59" s="77" t="s">
        <v>69</v>
      </c>
      <c r="BT59" s="77" t="s">
        <v>78</v>
      </c>
      <c r="BU59" s="77" t="s">
        <v>71</v>
      </c>
      <c r="BV59" s="77" t="s">
        <v>72</v>
      </c>
      <c r="BW59" s="77" t="s">
        <v>92</v>
      </c>
      <c r="BX59" s="77" t="s">
        <v>5</v>
      </c>
      <c r="CL59" s="77" t="s">
        <v>3</v>
      </c>
      <c r="CM59" s="77" t="s">
        <v>70</v>
      </c>
    </row>
    <row r="60" spans="1:91" s="3" customFormat="1" ht="16.5" customHeight="1">
      <c r="A60" s="68" t="s">
        <v>74</v>
      </c>
      <c r="B60" s="42"/>
      <c r="C60" s="9"/>
      <c r="D60" s="9"/>
      <c r="E60" s="282" t="s">
        <v>93</v>
      </c>
      <c r="F60" s="282"/>
      <c r="G60" s="282"/>
      <c r="H60" s="282"/>
      <c r="I60" s="282"/>
      <c r="J60" s="9"/>
      <c r="K60" s="282" t="s">
        <v>91</v>
      </c>
      <c r="L60" s="282"/>
      <c r="M60" s="282"/>
      <c r="N60" s="282"/>
      <c r="O60" s="282"/>
      <c r="P60" s="282"/>
      <c r="Q60" s="282"/>
      <c r="R60" s="282"/>
      <c r="S60" s="282"/>
      <c r="T60" s="282"/>
      <c r="U60" s="282"/>
      <c r="V60" s="282"/>
      <c r="W60" s="282"/>
      <c r="X60" s="282"/>
      <c r="Y60" s="282"/>
      <c r="Z60" s="282"/>
      <c r="AA60" s="282"/>
      <c r="AB60" s="282"/>
      <c r="AC60" s="282"/>
      <c r="AD60" s="282"/>
      <c r="AE60" s="282"/>
      <c r="AF60" s="282"/>
      <c r="AG60" s="280">
        <f>'01 - Zařízení silnoprodé ...'!J32</f>
        <v>0</v>
      </c>
      <c r="AH60" s="281"/>
      <c r="AI60" s="281"/>
      <c r="AJ60" s="281"/>
      <c r="AK60" s="281"/>
      <c r="AL60" s="281"/>
      <c r="AM60" s="281"/>
      <c r="AN60" s="280">
        <f t="shared" si="0"/>
        <v>0</v>
      </c>
      <c r="AO60" s="281"/>
      <c r="AP60" s="281"/>
      <c r="AQ60" s="78" t="s">
        <v>94</v>
      </c>
      <c r="AR60" s="42"/>
      <c r="AS60" s="79">
        <v>0</v>
      </c>
      <c r="AT60" s="80">
        <f t="shared" si="1"/>
        <v>0</v>
      </c>
      <c r="AU60" s="81">
        <f>'01 - Zařízení silnoprodé ...'!P102</f>
        <v>714.49440000000004</v>
      </c>
      <c r="AV60" s="80">
        <f>'01 - Zařízení silnoprodé ...'!J35</f>
        <v>0</v>
      </c>
      <c r="AW60" s="80">
        <f>'01 - Zařízení silnoprodé ...'!J36</f>
        <v>0</v>
      </c>
      <c r="AX60" s="80">
        <f>'01 - Zařízení silnoprodé ...'!J37</f>
        <v>0</v>
      </c>
      <c r="AY60" s="80">
        <f>'01 - Zařízení silnoprodé ...'!J38</f>
        <v>0</v>
      </c>
      <c r="AZ60" s="80">
        <f>'01 - Zařízení silnoprodé ...'!F35</f>
        <v>0</v>
      </c>
      <c r="BA60" s="80">
        <f>'01 - Zařízení silnoprodé ...'!F36</f>
        <v>0</v>
      </c>
      <c r="BB60" s="80">
        <f>'01 - Zařízení silnoprodé ...'!F37</f>
        <v>0</v>
      </c>
      <c r="BC60" s="80">
        <f>'01 - Zařízení silnoprodé ...'!F38</f>
        <v>0</v>
      </c>
      <c r="BD60" s="82">
        <f>'01 - Zařízení silnoprodé ...'!F39</f>
        <v>0</v>
      </c>
      <c r="BT60" s="24" t="s">
        <v>80</v>
      </c>
      <c r="BV60" s="24" t="s">
        <v>72</v>
      </c>
      <c r="BW60" s="24" t="s">
        <v>95</v>
      </c>
      <c r="BX60" s="24" t="s">
        <v>92</v>
      </c>
      <c r="CL60" s="24" t="s">
        <v>96</v>
      </c>
    </row>
    <row r="61" spans="1:91" s="3" customFormat="1" ht="16.5" customHeight="1">
      <c r="A61" s="68" t="s">
        <v>74</v>
      </c>
      <c r="B61" s="42"/>
      <c r="C61" s="9"/>
      <c r="D61" s="9"/>
      <c r="E61" s="282" t="s">
        <v>97</v>
      </c>
      <c r="F61" s="282"/>
      <c r="G61" s="282"/>
      <c r="H61" s="282"/>
      <c r="I61" s="282"/>
      <c r="J61" s="9"/>
      <c r="K61" s="282" t="s">
        <v>98</v>
      </c>
      <c r="L61" s="282"/>
      <c r="M61" s="282"/>
      <c r="N61" s="282"/>
      <c r="O61" s="282"/>
      <c r="P61" s="282"/>
      <c r="Q61" s="282"/>
      <c r="R61" s="282"/>
      <c r="S61" s="282"/>
      <c r="T61" s="282"/>
      <c r="U61" s="282"/>
      <c r="V61" s="282"/>
      <c r="W61" s="282"/>
      <c r="X61" s="282"/>
      <c r="Y61" s="282"/>
      <c r="Z61" s="282"/>
      <c r="AA61" s="282"/>
      <c r="AB61" s="282"/>
      <c r="AC61" s="282"/>
      <c r="AD61" s="282"/>
      <c r="AE61" s="282"/>
      <c r="AF61" s="282"/>
      <c r="AG61" s="280">
        <f>'02 - Uzemnění a ochrana p...'!J32</f>
        <v>0</v>
      </c>
      <c r="AH61" s="281"/>
      <c r="AI61" s="281"/>
      <c r="AJ61" s="281"/>
      <c r="AK61" s="281"/>
      <c r="AL61" s="281"/>
      <c r="AM61" s="281"/>
      <c r="AN61" s="280">
        <f t="shared" si="0"/>
        <v>0</v>
      </c>
      <c r="AO61" s="281"/>
      <c r="AP61" s="281"/>
      <c r="AQ61" s="78" t="s">
        <v>94</v>
      </c>
      <c r="AR61" s="42"/>
      <c r="AS61" s="79">
        <v>0</v>
      </c>
      <c r="AT61" s="80">
        <f t="shared" si="1"/>
        <v>0</v>
      </c>
      <c r="AU61" s="81">
        <f>'02 - Uzemnění a ochrana p...'!P101</f>
        <v>201.84900000000002</v>
      </c>
      <c r="AV61" s="80">
        <f>'02 - Uzemnění a ochrana p...'!J35</f>
        <v>0</v>
      </c>
      <c r="AW61" s="80">
        <f>'02 - Uzemnění a ochrana p...'!J36</f>
        <v>0</v>
      </c>
      <c r="AX61" s="80">
        <f>'02 - Uzemnění a ochrana p...'!J37</f>
        <v>0</v>
      </c>
      <c r="AY61" s="80">
        <f>'02 - Uzemnění a ochrana p...'!J38</f>
        <v>0</v>
      </c>
      <c r="AZ61" s="80">
        <f>'02 - Uzemnění a ochrana p...'!F35</f>
        <v>0</v>
      </c>
      <c r="BA61" s="80">
        <f>'02 - Uzemnění a ochrana p...'!F36</f>
        <v>0</v>
      </c>
      <c r="BB61" s="80">
        <f>'02 - Uzemnění a ochrana p...'!F37</f>
        <v>0</v>
      </c>
      <c r="BC61" s="80">
        <f>'02 - Uzemnění a ochrana p...'!F38</f>
        <v>0</v>
      </c>
      <c r="BD61" s="82">
        <f>'02 - Uzemnění a ochrana p...'!F39</f>
        <v>0</v>
      </c>
      <c r="BT61" s="24" t="s">
        <v>80</v>
      </c>
      <c r="BV61" s="24" t="s">
        <v>72</v>
      </c>
      <c r="BW61" s="24" t="s">
        <v>99</v>
      </c>
      <c r="BX61" s="24" t="s">
        <v>92</v>
      </c>
      <c r="CL61" s="24" t="s">
        <v>96</v>
      </c>
    </row>
    <row r="62" spans="1:91" s="3" customFormat="1" ht="23.25" customHeight="1">
      <c r="A62" s="68" t="s">
        <v>74</v>
      </c>
      <c r="B62" s="42"/>
      <c r="C62" s="9"/>
      <c r="D62" s="9"/>
      <c r="E62" s="282" t="s">
        <v>100</v>
      </c>
      <c r="F62" s="282"/>
      <c r="G62" s="282"/>
      <c r="H62" s="282"/>
      <c r="I62" s="282"/>
      <c r="J62" s="9"/>
      <c r="K62" s="282" t="s">
        <v>101</v>
      </c>
      <c r="L62" s="282"/>
      <c r="M62" s="282"/>
      <c r="N62" s="282"/>
      <c r="O62" s="282"/>
      <c r="P62" s="282"/>
      <c r="Q62" s="282"/>
      <c r="R62" s="282"/>
      <c r="S62" s="282"/>
      <c r="T62" s="282"/>
      <c r="U62" s="282"/>
      <c r="V62" s="282"/>
      <c r="W62" s="282"/>
      <c r="X62" s="282"/>
      <c r="Y62" s="282"/>
      <c r="Z62" s="282"/>
      <c r="AA62" s="282"/>
      <c r="AB62" s="282"/>
      <c r="AC62" s="282"/>
      <c r="AD62" s="282"/>
      <c r="AE62" s="282"/>
      <c r="AF62" s="282"/>
      <c r="AG62" s="280">
        <f>'03 - Dodatek č.1 ze dne 3...'!J32</f>
        <v>0</v>
      </c>
      <c r="AH62" s="281"/>
      <c r="AI62" s="281"/>
      <c r="AJ62" s="281"/>
      <c r="AK62" s="281"/>
      <c r="AL62" s="281"/>
      <c r="AM62" s="281"/>
      <c r="AN62" s="280">
        <f t="shared" si="0"/>
        <v>0</v>
      </c>
      <c r="AO62" s="281"/>
      <c r="AP62" s="281"/>
      <c r="AQ62" s="78" t="s">
        <v>94</v>
      </c>
      <c r="AR62" s="42"/>
      <c r="AS62" s="79">
        <v>0</v>
      </c>
      <c r="AT62" s="80">
        <f t="shared" si="1"/>
        <v>0</v>
      </c>
      <c r="AU62" s="81">
        <f>'03 - Dodatek č.1 ze dne 3...'!P88</f>
        <v>7.8280000000000003</v>
      </c>
      <c r="AV62" s="80">
        <f>'03 - Dodatek č.1 ze dne 3...'!J35</f>
        <v>0</v>
      </c>
      <c r="AW62" s="80">
        <f>'03 - Dodatek č.1 ze dne 3...'!J36</f>
        <v>0</v>
      </c>
      <c r="AX62" s="80">
        <f>'03 - Dodatek č.1 ze dne 3...'!J37</f>
        <v>0</v>
      </c>
      <c r="AY62" s="80">
        <f>'03 - Dodatek č.1 ze dne 3...'!J38</f>
        <v>0</v>
      </c>
      <c r="AZ62" s="80">
        <f>'03 - Dodatek č.1 ze dne 3...'!F35</f>
        <v>0</v>
      </c>
      <c r="BA62" s="80">
        <f>'03 - Dodatek č.1 ze dne 3...'!F36</f>
        <v>0</v>
      </c>
      <c r="BB62" s="80">
        <f>'03 - Dodatek č.1 ze dne 3...'!F37</f>
        <v>0</v>
      </c>
      <c r="BC62" s="80">
        <f>'03 - Dodatek č.1 ze dne 3...'!F38</f>
        <v>0</v>
      </c>
      <c r="BD62" s="82">
        <f>'03 - Dodatek č.1 ze dne 3...'!F39</f>
        <v>0</v>
      </c>
      <c r="BT62" s="24" t="s">
        <v>80</v>
      </c>
      <c r="BV62" s="24" t="s">
        <v>72</v>
      </c>
      <c r="BW62" s="24" t="s">
        <v>102</v>
      </c>
      <c r="BX62" s="24" t="s">
        <v>92</v>
      </c>
      <c r="CL62" s="24" t="s">
        <v>96</v>
      </c>
    </row>
    <row r="63" spans="1:91" s="6" customFormat="1" ht="16.5" customHeight="1">
      <c r="A63" s="68" t="s">
        <v>74</v>
      </c>
      <c r="B63" s="69"/>
      <c r="C63" s="70"/>
      <c r="D63" s="278" t="s">
        <v>103</v>
      </c>
      <c r="E63" s="278"/>
      <c r="F63" s="278"/>
      <c r="G63" s="278"/>
      <c r="H63" s="278"/>
      <c r="I63" s="71"/>
      <c r="J63" s="278" t="s">
        <v>104</v>
      </c>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6">
        <f>'VRN - Vedlejší rozpočtové...'!J30</f>
        <v>0</v>
      </c>
      <c r="AH63" s="277"/>
      <c r="AI63" s="277"/>
      <c r="AJ63" s="277"/>
      <c r="AK63" s="277"/>
      <c r="AL63" s="277"/>
      <c r="AM63" s="277"/>
      <c r="AN63" s="276">
        <f t="shared" si="0"/>
        <v>0</v>
      </c>
      <c r="AO63" s="277"/>
      <c r="AP63" s="277"/>
      <c r="AQ63" s="72" t="s">
        <v>105</v>
      </c>
      <c r="AR63" s="69"/>
      <c r="AS63" s="83">
        <v>0</v>
      </c>
      <c r="AT63" s="84">
        <f t="shared" si="1"/>
        <v>0</v>
      </c>
      <c r="AU63" s="85">
        <f>'VRN - Vedlejší rozpočtové...'!P83</f>
        <v>0</v>
      </c>
      <c r="AV63" s="84">
        <f>'VRN - Vedlejší rozpočtové...'!J33</f>
        <v>0</v>
      </c>
      <c r="AW63" s="84">
        <f>'VRN - Vedlejší rozpočtové...'!J34</f>
        <v>0</v>
      </c>
      <c r="AX63" s="84">
        <f>'VRN - Vedlejší rozpočtové...'!J35</f>
        <v>0</v>
      </c>
      <c r="AY63" s="84">
        <f>'VRN - Vedlejší rozpočtové...'!J36</f>
        <v>0</v>
      </c>
      <c r="AZ63" s="84">
        <f>'VRN - Vedlejší rozpočtové...'!F33</f>
        <v>0</v>
      </c>
      <c r="BA63" s="84">
        <f>'VRN - Vedlejší rozpočtové...'!F34</f>
        <v>0</v>
      </c>
      <c r="BB63" s="84">
        <f>'VRN - Vedlejší rozpočtové...'!F35</f>
        <v>0</v>
      </c>
      <c r="BC63" s="84">
        <f>'VRN - Vedlejší rozpočtové...'!F36</f>
        <v>0</v>
      </c>
      <c r="BD63" s="86">
        <f>'VRN - Vedlejší rozpočtové...'!F37</f>
        <v>0</v>
      </c>
      <c r="BT63" s="77" t="s">
        <v>78</v>
      </c>
      <c r="BV63" s="77" t="s">
        <v>72</v>
      </c>
      <c r="BW63" s="77" t="s">
        <v>106</v>
      </c>
      <c r="BX63" s="77" t="s">
        <v>5</v>
      </c>
      <c r="CL63" s="77" t="s">
        <v>3</v>
      </c>
      <c r="CM63" s="77" t="s">
        <v>80</v>
      </c>
    </row>
    <row r="64" spans="1:91" s="1" customFormat="1" ht="30" customHeight="1">
      <c r="B64" s="29"/>
      <c r="AR64" s="29"/>
    </row>
    <row r="65" spans="2:44" s="1" customFormat="1" ht="6.95" customHeight="1">
      <c r="B65" s="38"/>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29"/>
    </row>
  </sheetData>
  <mergeCells count="72">
    <mergeCell ref="AR2:BE2"/>
    <mergeCell ref="L33:P33"/>
    <mergeCell ref="W33:AE33"/>
    <mergeCell ref="AK33:AO33"/>
    <mergeCell ref="AK35:AO35"/>
    <mergeCell ref="X35:AB35"/>
    <mergeCell ref="W31:AE31"/>
    <mergeCell ref="AK31:AO31"/>
    <mergeCell ref="L31:P31"/>
    <mergeCell ref="L32:P32"/>
    <mergeCell ref="W32:AE32"/>
    <mergeCell ref="AK32:AO32"/>
    <mergeCell ref="L29:P29"/>
    <mergeCell ref="W29:AE29"/>
    <mergeCell ref="AK29:AO29"/>
    <mergeCell ref="AK30:AO30"/>
    <mergeCell ref="L30:P30"/>
    <mergeCell ref="W30:AE30"/>
    <mergeCell ref="K5:AO5"/>
    <mergeCell ref="K6:AO6"/>
    <mergeCell ref="E23:AN23"/>
    <mergeCell ref="AK26:AO26"/>
    <mergeCell ref="L28:P28"/>
    <mergeCell ref="W28:AE28"/>
    <mergeCell ref="AK28:AO28"/>
    <mergeCell ref="AN62:AP62"/>
    <mergeCell ref="AG62:AM62"/>
    <mergeCell ref="E62:I62"/>
    <mergeCell ref="K62:AF62"/>
    <mergeCell ref="AN63:AP63"/>
    <mergeCell ref="AG63:AM63"/>
    <mergeCell ref="D63:H63"/>
    <mergeCell ref="J63:AF63"/>
    <mergeCell ref="AN60:AP60"/>
    <mergeCell ref="AG60:AM60"/>
    <mergeCell ref="E60:I60"/>
    <mergeCell ref="K60:AF60"/>
    <mergeCell ref="AN61:AP61"/>
    <mergeCell ref="AG61:AM61"/>
    <mergeCell ref="E61:I61"/>
    <mergeCell ref="K61:AF61"/>
    <mergeCell ref="AN58:AP58"/>
    <mergeCell ref="AG58:AM58"/>
    <mergeCell ref="J58:AF58"/>
    <mergeCell ref="D58:H58"/>
    <mergeCell ref="AN59:AP59"/>
    <mergeCell ref="AG59:AM59"/>
    <mergeCell ref="D59:H59"/>
    <mergeCell ref="J59:AF59"/>
    <mergeCell ref="J56:AF56"/>
    <mergeCell ref="D56:H56"/>
    <mergeCell ref="AN56:AP56"/>
    <mergeCell ref="AG56:AM56"/>
    <mergeCell ref="J57:AF57"/>
    <mergeCell ref="AG57:AM57"/>
    <mergeCell ref="D57:H57"/>
    <mergeCell ref="AN57:AP57"/>
    <mergeCell ref="C52:G52"/>
    <mergeCell ref="AN52:AP52"/>
    <mergeCell ref="AG52:AM52"/>
    <mergeCell ref="I52:AF52"/>
    <mergeCell ref="AN55:AP55"/>
    <mergeCell ref="D55:H55"/>
    <mergeCell ref="AG55:AM55"/>
    <mergeCell ref="J55:AF55"/>
    <mergeCell ref="AG54:AM54"/>
    <mergeCell ref="AN54:AP54"/>
    <mergeCell ref="L45:AO45"/>
    <mergeCell ref="AM47:AN47"/>
    <mergeCell ref="AM49:AP49"/>
    <mergeCell ref="AS49:AT51"/>
    <mergeCell ref="AM50:AP50"/>
  </mergeCells>
  <hyperlinks>
    <hyperlink ref="A55" location="'D.1.1 - Architektonicko-s...'!C2" display="/" xr:uid="{00000000-0004-0000-0000-000000000000}"/>
    <hyperlink ref="A56" location="'D.1.4a - Vzduchotechnika'!C2" display="/" xr:uid="{00000000-0004-0000-0000-000001000000}"/>
    <hyperlink ref="A57" location="'D.1.4b - Zařízení zdravot...'!C2" display="/" xr:uid="{00000000-0004-0000-0000-000002000000}"/>
    <hyperlink ref="A58" location="'D.1.4c - Zařízení pro vyt...'!C2" display="/" xr:uid="{00000000-0004-0000-0000-000003000000}"/>
    <hyperlink ref="A60" location="'01 - Zařízení silnoprodé ...'!C2" display="/" xr:uid="{00000000-0004-0000-0000-000004000000}"/>
    <hyperlink ref="A61" location="'02 - Uzemnění a ochrana p...'!C2" display="/" xr:uid="{00000000-0004-0000-0000-000005000000}"/>
    <hyperlink ref="A62" location="'03 - Dodatek č.1 ze dne 3...'!C2" display="/" xr:uid="{00000000-0004-0000-0000-000006000000}"/>
    <hyperlink ref="A63" location="'VRN - Vedlejší rozpočtové...'!C2" display="/" xr:uid="{00000000-0004-0000-0000-000007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18"/>
  <sheetViews>
    <sheetView showGridLines="0" zoomScale="110" zoomScaleNormal="110" workbookViewId="0"/>
  </sheetViews>
  <sheetFormatPr defaultRowHeight="15"/>
  <cols>
    <col min="1" max="1" width="8.33203125" style="184" customWidth="1"/>
    <col min="2" max="2" width="1.6640625" style="184" customWidth="1"/>
    <col min="3" max="4" width="5" style="184" customWidth="1"/>
    <col min="5" max="5" width="11.6640625" style="184" customWidth="1"/>
    <col min="6" max="6" width="9.1640625" style="184" customWidth="1"/>
    <col min="7" max="7" width="5" style="184" customWidth="1"/>
    <col min="8" max="8" width="77.83203125" style="184" customWidth="1"/>
    <col min="9" max="10" width="20" style="184" customWidth="1"/>
    <col min="11" max="11" width="1.6640625" style="184" customWidth="1"/>
  </cols>
  <sheetData>
    <row r="1" spans="2:11" customFormat="1" ht="37.5" customHeight="1"/>
    <row r="2" spans="2:11" customFormat="1" ht="7.5" customHeight="1">
      <c r="B2" s="185"/>
      <c r="C2" s="186"/>
      <c r="D2" s="186"/>
      <c r="E2" s="186"/>
      <c r="F2" s="186"/>
      <c r="G2" s="186"/>
      <c r="H2" s="186"/>
      <c r="I2" s="186"/>
      <c r="J2" s="186"/>
      <c r="K2" s="187"/>
    </row>
    <row r="3" spans="2:11" s="15" customFormat="1" ht="45" customHeight="1">
      <c r="B3" s="188"/>
      <c r="C3" s="304" t="s">
        <v>3875</v>
      </c>
      <c r="D3" s="304"/>
      <c r="E3" s="304"/>
      <c r="F3" s="304"/>
      <c r="G3" s="304"/>
      <c r="H3" s="304"/>
      <c r="I3" s="304"/>
      <c r="J3" s="304"/>
      <c r="K3" s="189"/>
    </row>
    <row r="4" spans="2:11" customFormat="1" ht="25.5" customHeight="1">
      <c r="B4" s="190"/>
      <c r="C4" s="309" t="s">
        <v>3876</v>
      </c>
      <c r="D4" s="309"/>
      <c r="E4" s="309"/>
      <c r="F4" s="309"/>
      <c r="G4" s="309"/>
      <c r="H4" s="309"/>
      <c r="I4" s="309"/>
      <c r="J4" s="309"/>
      <c r="K4" s="191"/>
    </row>
    <row r="5" spans="2:11" customFormat="1" ht="5.25" customHeight="1">
      <c r="B5" s="190"/>
      <c r="C5" s="192"/>
      <c r="D5" s="192"/>
      <c r="E5" s="192"/>
      <c r="F5" s="192"/>
      <c r="G5" s="192"/>
      <c r="H5" s="192"/>
      <c r="I5" s="192"/>
      <c r="J5" s="192"/>
      <c r="K5" s="191"/>
    </row>
    <row r="6" spans="2:11" customFormat="1" ht="15" customHeight="1">
      <c r="B6" s="190"/>
      <c r="C6" s="308" t="s">
        <v>3877</v>
      </c>
      <c r="D6" s="308"/>
      <c r="E6" s="308"/>
      <c r="F6" s="308"/>
      <c r="G6" s="308"/>
      <c r="H6" s="308"/>
      <c r="I6" s="308"/>
      <c r="J6" s="308"/>
      <c r="K6" s="191"/>
    </row>
    <row r="7" spans="2:11" customFormat="1" ht="15" customHeight="1">
      <c r="B7" s="194"/>
      <c r="C7" s="308" t="s">
        <v>3878</v>
      </c>
      <c r="D7" s="308"/>
      <c r="E7" s="308"/>
      <c r="F7" s="308"/>
      <c r="G7" s="308"/>
      <c r="H7" s="308"/>
      <c r="I7" s="308"/>
      <c r="J7" s="308"/>
      <c r="K7" s="191"/>
    </row>
    <row r="8" spans="2:11" customFormat="1" ht="12.75" customHeight="1">
      <c r="B8" s="194"/>
      <c r="C8" s="193"/>
      <c r="D8" s="193"/>
      <c r="E8" s="193"/>
      <c r="F8" s="193"/>
      <c r="G8" s="193"/>
      <c r="H8" s="193"/>
      <c r="I8" s="193"/>
      <c r="J8" s="193"/>
      <c r="K8" s="191"/>
    </row>
    <row r="9" spans="2:11" customFormat="1" ht="15" customHeight="1">
      <c r="B9" s="194"/>
      <c r="C9" s="308" t="s">
        <v>3879</v>
      </c>
      <c r="D9" s="308"/>
      <c r="E9" s="308"/>
      <c r="F9" s="308"/>
      <c r="G9" s="308"/>
      <c r="H9" s="308"/>
      <c r="I9" s="308"/>
      <c r="J9" s="308"/>
      <c r="K9" s="191"/>
    </row>
    <row r="10" spans="2:11" customFormat="1" ht="15" customHeight="1">
      <c r="B10" s="194"/>
      <c r="C10" s="193"/>
      <c r="D10" s="308" t="s">
        <v>3880</v>
      </c>
      <c r="E10" s="308"/>
      <c r="F10" s="308"/>
      <c r="G10" s="308"/>
      <c r="H10" s="308"/>
      <c r="I10" s="308"/>
      <c r="J10" s="308"/>
      <c r="K10" s="191"/>
    </row>
    <row r="11" spans="2:11" customFormat="1" ht="15" customHeight="1">
      <c r="B11" s="194"/>
      <c r="C11" s="195"/>
      <c r="D11" s="308" t="s">
        <v>3881</v>
      </c>
      <c r="E11" s="308"/>
      <c r="F11" s="308"/>
      <c r="G11" s="308"/>
      <c r="H11" s="308"/>
      <c r="I11" s="308"/>
      <c r="J11" s="308"/>
      <c r="K11" s="191"/>
    </row>
    <row r="12" spans="2:11" customFormat="1" ht="15" customHeight="1">
      <c r="B12" s="194"/>
      <c r="C12" s="195"/>
      <c r="D12" s="193"/>
      <c r="E12" s="193"/>
      <c r="F12" s="193"/>
      <c r="G12" s="193"/>
      <c r="H12" s="193"/>
      <c r="I12" s="193"/>
      <c r="J12" s="193"/>
      <c r="K12" s="191"/>
    </row>
    <row r="13" spans="2:11" customFormat="1" ht="15" customHeight="1">
      <c r="B13" s="194"/>
      <c r="C13" s="195"/>
      <c r="D13" s="196" t="s">
        <v>3882</v>
      </c>
      <c r="E13" s="193"/>
      <c r="F13" s="193"/>
      <c r="G13" s="193"/>
      <c r="H13" s="193"/>
      <c r="I13" s="193"/>
      <c r="J13" s="193"/>
      <c r="K13" s="191"/>
    </row>
    <row r="14" spans="2:11" customFormat="1" ht="12.75" customHeight="1">
      <c r="B14" s="194"/>
      <c r="C14" s="195"/>
      <c r="D14" s="195"/>
      <c r="E14" s="195"/>
      <c r="F14" s="195"/>
      <c r="G14" s="195"/>
      <c r="H14" s="195"/>
      <c r="I14" s="195"/>
      <c r="J14" s="195"/>
      <c r="K14" s="191"/>
    </row>
    <row r="15" spans="2:11" customFormat="1" ht="15" customHeight="1">
      <c r="B15" s="194"/>
      <c r="C15" s="195"/>
      <c r="D15" s="308" t="s">
        <v>3883</v>
      </c>
      <c r="E15" s="308"/>
      <c r="F15" s="308"/>
      <c r="G15" s="308"/>
      <c r="H15" s="308"/>
      <c r="I15" s="308"/>
      <c r="J15" s="308"/>
      <c r="K15" s="191"/>
    </row>
    <row r="16" spans="2:11" customFormat="1" ht="15" customHeight="1">
      <c r="B16" s="194"/>
      <c r="C16" s="195"/>
      <c r="D16" s="308" t="s">
        <v>3884</v>
      </c>
      <c r="E16" s="308"/>
      <c r="F16" s="308"/>
      <c r="G16" s="308"/>
      <c r="H16" s="308"/>
      <c r="I16" s="308"/>
      <c r="J16" s="308"/>
      <c r="K16" s="191"/>
    </row>
    <row r="17" spans="2:11" customFormat="1" ht="15" customHeight="1">
      <c r="B17" s="194"/>
      <c r="C17" s="195"/>
      <c r="D17" s="308" t="s">
        <v>3885</v>
      </c>
      <c r="E17" s="308"/>
      <c r="F17" s="308"/>
      <c r="G17" s="308"/>
      <c r="H17" s="308"/>
      <c r="I17" s="308"/>
      <c r="J17" s="308"/>
      <c r="K17" s="191"/>
    </row>
    <row r="18" spans="2:11" customFormat="1" ht="15" customHeight="1">
      <c r="B18" s="194"/>
      <c r="C18" s="195"/>
      <c r="D18" s="195"/>
      <c r="E18" s="197" t="s">
        <v>77</v>
      </c>
      <c r="F18" s="308" t="s">
        <v>3886</v>
      </c>
      <c r="G18" s="308"/>
      <c r="H18" s="308"/>
      <c r="I18" s="308"/>
      <c r="J18" s="308"/>
      <c r="K18" s="191"/>
    </row>
    <row r="19" spans="2:11" customFormat="1" ht="15" customHeight="1">
      <c r="B19" s="194"/>
      <c r="C19" s="195"/>
      <c r="D19" s="195"/>
      <c r="E19" s="197" t="s">
        <v>3887</v>
      </c>
      <c r="F19" s="308" t="s">
        <v>3888</v>
      </c>
      <c r="G19" s="308"/>
      <c r="H19" s="308"/>
      <c r="I19" s="308"/>
      <c r="J19" s="308"/>
      <c r="K19" s="191"/>
    </row>
    <row r="20" spans="2:11" customFormat="1" ht="15" customHeight="1">
      <c r="B20" s="194"/>
      <c r="C20" s="195"/>
      <c r="D20" s="195"/>
      <c r="E20" s="197" t="s">
        <v>3889</v>
      </c>
      <c r="F20" s="308" t="s">
        <v>3890</v>
      </c>
      <c r="G20" s="308"/>
      <c r="H20" s="308"/>
      <c r="I20" s="308"/>
      <c r="J20" s="308"/>
      <c r="K20" s="191"/>
    </row>
    <row r="21" spans="2:11" customFormat="1" ht="15" customHeight="1">
      <c r="B21" s="194"/>
      <c r="C21" s="195"/>
      <c r="D21" s="195"/>
      <c r="E21" s="197" t="s">
        <v>105</v>
      </c>
      <c r="F21" s="308" t="s">
        <v>3891</v>
      </c>
      <c r="G21" s="308"/>
      <c r="H21" s="308"/>
      <c r="I21" s="308"/>
      <c r="J21" s="308"/>
      <c r="K21" s="191"/>
    </row>
    <row r="22" spans="2:11" customFormat="1" ht="15" customHeight="1">
      <c r="B22" s="194"/>
      <c r="C22" s="195"/>
      <c r="D22" s="195"/>
      <c r="E22" s="197" t="s">
        <v>3892</v>
      </c>
      <c r="F22" s="308" t="s">
        <v>3893</v>
      </c>
      <c r="G22" s="308"/>
      <c r="H22" s="308"/>
      <c r="I22" s="308"/>
      <c r="J22" s="308"/>
      <c r="K22" s="191"/>
    </row>
    <row r="23" spans="2:11" customFormat="1" ht="15" customHeight="1">
      <c r="B23" s="194"/>
      <c r="C23" s="195"/>
      <c r="D23" s="195"/>
      <c r="E23" s="197" t="s">
        <v>94</v>
      </c>
      <c r="F23" s="308" t="s">
        <v>3894</v>
      </c>
      <c r="G23" s="308"/>
      <c r="H23" s="308"/>
      <c r="I23" s="308"/>
      <c r="J23" s="308"/>
      <c r="K23" s="191"/>
    </row>
    <row r="24" spans="2:11" customFormat="1" ht="12.75" customHeight="1">
      <c r="B24" s="194"/>
      <c r="C24" s="195"/>
      <c r="D24" s="195"/>
      <c r="E24" s="195"/>
      <c r="F24" s="195"/>
      <c r="G24" s="195"/>
      <c r="H24" s="195"/>
      <c r="I24" s="195"/>
      <c r="J24" s="195"/>
      <c r="K24" s="191"/>
    </row>
    <row r="25" spans="2:11" customFormat="1" ht="15" customHeight="1">
      <c r="B25" s="194"/>
      <c r="C25" s="308" t="s">
        <v>3895</v>
      </c>
      <c r="D25" s="308"/>
      <c r="E25" s="308"/>
      <c r="F25" s="308"/>
      <c r="G25" s="308"/>
      <c r="H25" s="308"/>
      <c r="I25" s="308"/>
      <c r="J25" s="308"/>
      <c r="K25" s="191"/>
    </row>
    <row r="26" spans="2:11" customFormat="1" ht="15" customHeight="1">
      <c r="B26" s="194"/>
      <c r="C26" s="308" t="s">
        <v>3896</v>
      </c>
      <c r="D26" s="308"/>
      <c r="E26" s="308"/>
      <c r="F26" s="308"/>
      <c r="G26" s="308"/>
      <c r="H26" s="308"/>
      <c r="I26" s="308"/>
      <c r="J26" s="308"/>
      <c r="K26" s="191"/>
    </row>
    <row r="27" spans="2:11" customFormat="1" ht="15" customHeight="1">
      <c r="B27" s="194"/>
      <c r="C27" s="193"/>
      <c r="D27" s="308" t="s">
        <v>3897</v>
      </c>
      <c r="E27" s="308"/>
      <c r="F27" s="308"/>
      <c r="G27" s="308"/>
      <c r="H27" s="308"/>
      <c r="I27" s="308"/>
      <c r="J27" s="308"/>
      <c r="K27" s="191"/>
    </row>
    <row r="28" spans="2:11" customFormat="1" ht="15" customHeight="1">
      <c r="B28" s="194"/>
      <c r="C28" s="195"/>
      <c r="D28" s="308" t="s">
        <v>3898</v>
      </c>
      <c r="E28" s="308"/>
      <c r="F28" s="308"/>
      <c r="G28" s="308"/>
      <c r="H28" s="308"/>
      <c r="I28" s="308"/>
      <c r="J28" s="308"/>
      <c r="K28" s="191"/>
    </row>
    <row r="29" spans="2:11" customFormat="1" ht="12.75" customHeight="1">
      <c r="B29" s="194"/>
      <c r="C29" s="195"/>
      <c r="D29" s="195"/>
      <c r="E29" s="195"/>
      <c r="F29" s="195"/>
      <c r="G29" s="195"/>
      <c r="H29" s="195"/>
      <c r="I29" s="195"/>
      <c r="J29" s="195"/>
      <c r="K29" s="191"/>
    </row>
    <row r="30" spans="2:11" customFormat="1" ht="15" customHeight="1">
      <c r="B30" s="194"/>
      <c r="C30" s="195"/>
      <c r="D30" s="308" t="s">
        <v>3899</v>
      </c>
      <c r="E30" s="308"/>
      <c r="F30" s="308"/>
      <c r="G30" s="308"/>
      <c r="H30" s="308"/>
      <c r="I30" s="308"/>
      <c r="J30" s="308"/>
      <c r="K30" s="191"/>
    </row>
    <row r="31" spans="2:11" customFormat="1" ht="15" customHeight="1">
      <c r="B31" s="194"/>
      <c r="C31" s="195"/>
      <c r="D31" s="308" t="s">
        <v>3900</v>
      </c>
      <c r="E31" s="308"/>
      <c r="F31" s="308"/>
      <c r="G31" s="308"/>
      <c r="H31" s="308"/>
      <c r="I31" s="308"/>
      <c r="J31" s="308"/>
      <c r="K31" s="191"/>
    </row>
    <row r="32" spans="2:11" customFormat="1" ht="12.75" customHeight="1">
      <c r="B32" s="194"/>
      <c r="C32" s="195"/>
      <c r="D32" s="195"/>
      <c r="E32" s="195"/>
      <c r="F32" s="195"/>
      <c r="G32" s="195"/>
      <c r="H32" s="195"/>
      <c r="I32" s="195"/>
      <c r="J32" s="195"/>
      <c r="K32" s="191"/>
    </row>
    <row r="33" spans="2:11" customFormat="1" ht="15" customHeight="1">
      <c r="B33" s="194"/>
      <c r="C33" s="195"/>
      <c r="D33" s="308" t="s">
        <v>3901</v>
      </c>
      <c r="E33" s="308"/>
      <c r="F33" s="308"/>
      <c r="G33" s="308"/>
      <c r="H33" s="308"/>
      <c r="I33" s="308"/>
      <c r="J33" s="308"/>
      <c r="K33" s="191"/>
    </row>
    <row r="34" spans="2:11" customFormat="1" ht="15" customHeight="1">
      <c r="B34" s="194"/>
      <c r="C34" s="195"/>
      <c r="D34" s="308" t="s">
        <v>3902</v>
      </c>
      <c r="E34" s="308"/>
      <c r="F34" s="308"/>
      <c r="G34" s="308"/>
      <c r="H34" s="308"/>
      <c r="I34" s="308"/>
      <c r="J34" s="308"/>
      <c r="K34" s="191"/>
    </row>
    <row r="35" spans="2:11" customFormat="1" ht="15" customHeight="1">
      <c r="B35" s="194"/>
      <c r="C35" s="195"/>
      <c r="D35" s="308" t="s">
        <v>3903</v>
      </c>
      <c r="E35" s="308"/>
      <c r="F35" s="308"/>
      <c r="G35" s="308"/>
      <c r="H35" s="308"/>
      <c r="I35" s="308"/>
      <c r="J35" s="308"/>
      <c r="K35" s="191"/>
    </row>
    <row r="36" spans="2:11" customFormat="1" ht="15" customHeight="1">
      <c r="B36" s="194"/>
      <c r="C36" s="195"/>
      <c r="D36" s="193"/>
      <c r="E36" s="196" t="s">
        <v>141</v>
      </c>
      <c r="F36" s="193"/>
      <c r="G36" s="308" t="s">
        <v>3904</v>
      </c>
      <c r="H36" s="308"/>
      <c r="I36" s="308"/>
      <c r="J36" s="308"/>
      <c r="K36" s="191"/>
    </row>
    <row r="37" spans="2:11" customFormat="1" ht="30.75" customHeight="1">
      <c r="B37" s="194"/>
      <c r="C37" s="195"/>
      <c r="D37" s="193"/>
      <c r="E37" s="196" t="s">
        <v>3905</v>
      </c>
      <c r="F37" s="193"/>
      <c r="G37" s="308" t="s">
        <v>3906</v>
      </c>
      <c r="H37" s="308"/>
      <c r="I37" s="308"/>
      <c r="J37" s="308"/>
      <c r="K37" s="191"/>
    </row>
    <row r="38" spans="2:11" customFormat="1" ht="15" customHeight="1">
      <c r="B38" s="194"/>
      <c r="C38" s="195"/>
      <c r="D38" s="193"/>
      <c r="E38" s="196" t="s">
        <v>51</v>
      </c>
      <c r="F38" s="193"/>
      <c r="G38" s="308" t="s">
        <v>3907</v>
      </c>
      <c r="H38" s="308"/>
      <c r="I38" s="308"/>
      <c r="J38" s="308"/>
      <c r="K38" s="191"/>
    </row>
    <row r="39" spans="2:11" customFormat="1" ht="15" customHeight="1">
      <c r="B39" s="194"/>
      <c r="C39" s="195"/>
      <c r="D39" s="193"/>
      <c r="E39" s="196" t="s">
        <v>52</v>
      </c>
      <c r="F39" s="193"/>
      <c r="G39" s="308" t="s">
        <v>3908</v>
      </c>
      <c r="H39" s="308"/>
      <c r="I39" s="308"/>
      <c r="J39" s="308"/>
      <c r="K39" s="191"/>
    </row>
    <row r="40" spans="2:11" customFormat="1" ht="15" customHeight="1">
      <c r="B40" s="194"/>
      <c r="C40" s="195"/>
      <c r="D40" s="193"/>
      <c r="E40" s="196" t="s">
        <v>142</v>
      </c>
      <c r="F40" s="193"/>
      <c r="G40" s="308" t="s">
        <v>3909</v>
      </c>
      <c r="H40" s="308"/>
      <c r="I40" s="308"/>
      <c r="J40" s="308"/>
      <c r="K40" s="191"/>
    </row>
    <row r="41" spans="2:11" customFormat="1" ht="15" customHeight="1">
      <c r="B41" s="194"/>
      <c r="C41" s="195"/>
      <c r="D41" s="193"/>
      <c r="E41" s="196" t="s">
        <v>143</v>
      </c>
      <c r="F41" s="193"/>
      <c r="G41" s="308" t="s">
        <v>3910</v>
      </c>
      <c r="H41" s="308"/>
      <c r="I41" s="308"/>
      <c r="J41" s="308"/>
      <c r="K41" s="191"/>
    </row>
    <row r="42" spans="2:11" customFormat="1" ht="15" customHeight="1">
      <c r="B42" s="194"/>
      <c r="C42" s="195"/>
      <c r="D42" s="193"/>
      <c r="E42" s="196" t="s">
        <v>3911</v>
      </c>
      <c r="F42" s="193"/>
      <c r="G42" s="308" t="s">
        <v>3912</v>
      </c>
      <c r="H42" s="308"/>
      <c r="I42" s="308"/>
      <c r="J42" s="308"/>
      <c r="K42" s="191"/>
    </row>
    <row r="43" spans="2:11" customFormat="1" ht="15" customHeight="1">
      <c r="B43" s="194"/>
      <c r="C43" s="195"/>
      <c r="D43" s="193"/>
      <c r="E43" s="196"/>
      <c r="F43" s="193"/>
      <c r="G43" s="308" t="s">
        <v>3913</v>
      </c>
      <c r="H43" s="308"/>
      <c r="I43" s="308"/>
      <c r="J43" s="308"/>
      <c r="K43" s="191"/>
    </row>
    <row r="44" spans="2:11" customFormat="1" ht="15" customHeight="1">
      <c r="B44" s="194"/>
      <c r="C44" s="195"/>
      <c r="D44" s="193"/>
      <c r="E44" s="196" t="s">
        <v>3914</v>
      </c>
      <c r="F44" s="193"/>
      <c r="G44" s="308" t="s">
        <v>3915</v>
      </c>
      <c r="H44" s="308"/>
      <c r="I44" s="308"/>
      <c r="J44" s="308"/>
      <c r="K44" s="191"/>
    </row>
    <row r="45" spans="2:11" customFormat="1" ht="15" customHeight="1">
      <c r="B45" s="194"/>
      <c r="C45" s="195"/>
      <c r="D45" s="193"/>
      <c r="E45" s="196" t="s">
        <v>145</v>
      </c>
      <c r="F45" s="193"/>
      <c r="G45" s="308" t="s">
        <v>3916</v>
      </c>
      <c r="H45" s="308"/>
      <c r="I45" s="308"/>
      <c r="J45" s="308"/>
      <c r="K45" s="191"/>
    </row>
    <row r="46" spans="2:11" customFormat="1" ht="12.75" customHeight="1">
      <c r="B46" s="194"/>
      <c r="C46" s="195"/>
      <c r="D46" s="193"/>
      <c r="E46" s="193"/>
      <c r="F46" s="193"/>
      <c r="G46" s="193"/>
      <c r="H46" s="193"/>
      <c r="I46" s="193"/>
      <c r="J46" s="193"/>
      <c r="K46" s="191"/>
    </row>
    <row r="47" spans="2:11" customFormat="1" ht="15" customHeight="1">
      <c r="B47" s="194"/>
      <c r="C47" s="195"/>
      <c r="D47" s="308" t="s">
        <v>3917</v>
      </c>
      <c r="E47" s="308"/>
      <c r="F47" s="308"/>
      <c r="G47" s="308"/>
      <c r="H47" s="308"/>
      <c r="I47" s="308"/>
      <c r="J47" s="308"/>
      <c r="K47" s="191"/>
    </row>
    <row r="48" spans="2:11" customFormat="1" ht="15" customHeight="1">
      <c r="B48" s="194"/>
      <c r="C48" s="195"/>
      <c r="D48" s="195"/>
      <c r="E48" s="308" t="s">
        <v>3918</v>
      </c>
      <c r="F48" s="308"/>
      <c r="G48" s="308"/>
      <c r="H48" s="308"/>
      <c r="I48" s="308"/>
      <c r="J48" s="308"/>
      <c r="K48" s="191"/>
    </row>
    <row r="49" spans="2:11" customFormat="1" ht="15" customHeight="1">
      <c r="B49" s="194"/>
      <c r="C49" s="195"/>
      <c r="D49" s="195"/>
      <c r="E49" s="308" t="s">
        <v>3919</v>
      </c>
      <c r="F49" s="308"/>
      <c r="G49" s="308"/>
      <c r="H49" s="308"/>
      <c r="I49" s="308"/>
      <c r="J49" s="308"/>
      <c r="K49" s="191"/>
    </row>
    <row r="50" spans="2:11" customFormat="1" ht="15" customHeight="1">
      <c r="B50" s="194"/>
      <c r="C50" s="195"/>
      <c r="D50" s="195"/>
      <c r="E50" s="308" t="s">
        <v>3920</v>
      </c>
      <c r="F50" s="308"/>
      <c r="G50" s="308"/>
      <c r="H50" s="308"/>
      <c r="I50" s="308"/>
      <c r="J50" s="308"/>
      <c r="K50" s="191"/>
    </row>
    <row r="51" spans="2:11" customFormat="1" ht="15" customHeight="1">
      <c r="B51" s="194"/>
      <c r="C51" s="195"/>
      <c r="D51" s="308" t="s">
        <v>3921</v>
      </c>
      <c r="E51" s="308"/>
      <c r="F51" s="308"/>
      <c r="G51" s="308"/>
      <c r="H51" s="308"/>
      <c r="I51" s="308"/>
      <c r="J51" s="308"/>
      <c r="K51" s="191"/>
    </row>
    <row r="52" spans="2:11" customFormat="1" ht="25.5" customHeight="1">
      <c r="B52" s="190"/>
      <c r="C52" s="309" t="s">
        <v>3922</v>
      </c>
      <c r="D52" s="309"/>
      <c r="E52" s="309"/>
      <c r="F52" s="309"/>
      <c r="G52" s="309"/>
      <c r="H52" s="309"/>
      <c r="I52" s="309"/>
      <c r="J52" s="309"/>
      <c r="K52" s="191"/>
    </row>
    <row r="53" spans="2:11" customFormat="1" ht="5.25" customHeight="1">
      <c r="B53" s="190"/>
      <c r="C53" s="192"/>
      <c r="D53" s="192"/>
      <c r="E53" s="192"/>
      <c r="F53" s="192"/>
      <c r="G53" s="192"/>
      <c r="H53" s="192"/>
      <c r="I53" s="192"/>
      <c r="J53" s="192"/>
      <c r="K53" s="191"/>
    </row>
    <row r="54" spans="2:11" customFormat="1" ht="15" customHeight="1">
      <c r="B54" s="190"/>
      <c r="C54" s="308" t="s">
        <v>3923</v>
      </c>
      <c r="D54" s="308"/>
      <c r="E54" s="308"/>
      <c r="F54" s="308"/>
      <c r="G54" s="308"/>
      <c r="H54" s="308"/>
      <c r="I54" s="308"/>
      <c r="J54" s="308"/>
      <c r="K54" s="191"/>
    </row>
    <row r="55" spans="2:11" customFormat="1" ht="15" customHeight="1">
      <c r="B55" s="190"/>
      <c r="C55" s="308" t="s">
        <v>3924</v>
      </c>
      <c r="D55" s="308"/>
      <c r="E55" s="308"/>
      <c r="F55" s="308"/>
      <c r="G55" s="308"/>
      <c r="H55" s="308"/>
      <c r="I55" s="308"/>
      <c r="J55" s="308"/>
      <c r="K55" s="191"/>
    </row>
    <row r="56" spans="2:11" customFormat="1" ht="12.75" customHeight="1">
      <c r="B56" s="190"/>
      <c r="C56" s="193"/>
      <c r="D56" s="193"/>
      <c r="E56" s="193"/>
      <c r="F56" s="193"/>
      <c r="G56" s="193"/>
      <c r="H56" s="193"/>
      <c r="I56" s="193"/>
      <c r="J56" s="193"/>
      <c r="K56" s="191"/>
    </row>
    <row r="57" spans="2:11" customFormat="1" ht="15" customHeight="1">
      <c r="B57" s="190"/>
      <c r="C57" s="308" t="s">
        <v>3925</v>
      </c>
      <c r="D57" s="308"/>
      <c r="E57" s="308"/>
      <c r="F57" s="308"/>
      <c r="G57" s="308"/>
      <c r="H57" s="308"/>
      <c r="I57" s="308"/>
      <c r="J57" s="308"/>
      <c r="K57" s="191"/>
    </row>
    <row r="58" spans="2:11" customFormat="1" ht="15" customHeight="1">
      <c r="B58" s="190"/>
      <c r="C58" s="195"/>
      <c r="D58" s="308" t="s">
        <v>3926</v>
      </c>
      <c r="E58" s="308"/>
      <c r="F58" s="308"/>
      <c r="G58" s="308"/>
      <c r="H58" s="308"/>
      <c r="I58" s="308"/>
      <c r="J58" s="308"/>
      <c r="K58" s="191"/>
    </row>
    <row r="59" spans="2:11" customFormat="1" ht="15" customHeight="1">
      <c r="B59" s="190"/>
      <c r="C59" s="195"/>
      <c r="D59" s="308" t="s">
        <v>3927</v>
      </c>
      <c r="E59" s="308"/>
      <c r="F59" s="308"/>
      <c r="G59" s="308"/>
      <c r="H59" s="308"/>
      <c r="I59" s="308"/>
      <c r="J59" s="308"/>
      <c r="K59" s="191"/>
    </row>
    <row r="60" spans="2:11" customFormat="1" ht="15" customHeight="1">
      <c r="B60" s="190"/>
      <c r="C60" s="195"/>
      <c r="D60" s="308" t="s">
        <v>3928</v>
      </c>
      <c r="E60" s="308"/>
      <c r="F60" s="308"/>
      <c r="G60" s="308"/>
      <c r="H60" s="308"/>
      <c r="I60" s="308"/>
      <c r="J60" s="308"/>
      <c r="K60" s="191"/>
    </row>
    <row r="61" spans="2:11" customFormat="1" ht="15" customHeight="1">
      <c r="B61" s="190"/>
      <c r="C61" s="195"/>
      <c r="D61" s="308" t="s">
        <v>3929</v>
      </c>
      <c r="E61" s="308"/>
      <c r="F61" s="308"/>
      <c r="G61" s="308"/>
      <c r="H61" s="308"/>
      <c r="I61" s="308"/>
      <c r="J61" s="308"/>
      <c r="K61" s="191"/>
    </row>
    <row r="62" spans="2:11" customFormat="1" ht="15" customHeight="1">
      <c r="B62" s="190"/>
      <c r="C62" s="195"/>
      <c r="D62" s="310" t="s">
        <v>3930</v>
      </c>
      <c r="E62" s="310"/>
      <c r="F62" s="310"/>
      <c r="G62" s="310"/>
      <c r="H62" s="310"/>
      <c r="I62" s="310"/>
      <c r="J62" s="310"/>
      <c r="K62" s="191"/>
    </row>
    <row r="63" spans="2:11" customFormat="1" ht="15" customHeight="1">
      <c r="B63" s="190"/>
      <c r="C63" s="195"/>
      <c r="D63" s="308" t="s">
        <v>3931</v>
      </c>
      <c r="E63" s="308"/>
      <c r="F63" s="308"/>
      <c r="G63" s="308"/>
      <c r="H63" s="308"/>
      <c r="I63" s="308"/>
      <c r="J63" s="308"/>
      <c r="K63" s="191"/>
    </row>
    <row r="64" spans="2:11" customFormat="1" ht="12.75" customHeight="1">
      <c r="B64" s="190"/>
      <c r="C64" s="195"/>
      <c r="D64" s="195"/>
      <c r="E64" s="198"/>
      <c r="F64" s="195"/>
      <c r="G64" s="195"/>
      <c r="H64" s="195"/>
      <c r="I64" s="195"/>
      <c r="J64" s="195"/>
      <c r="K64" s="191"/>
    </row>
    <row r="65" spans="2:11" customFormat="1" ht="15" customHeight="1">
      <c r="B65" s="190"/>
      <c r="C65" s="195"/>
      <c r="D65" s="308" t="s">
        <v>3932</v>
      </c>
      <c r="E65" s="308"/>
      <c r="F65" s="308"/>
      <c r="G65" s="308"/>
      <c r="H65" s="308"/>
      <c r="I65" s="308"/>
      <c r="J65" s="308"/>
      <c r="K65" s="191"/>
    </row>
    <row r="66" spans="2:11" customFormat="1" ht="15" customHeight="1">
      <c r="B66" s="190"/>
      <c r="C66" s="195"/>
      <c r="D66" s="310" t="s">
        <v>3933</v>
      </c>
      <c r="E66" s="310"/>
      <c r="F66" s="310"/>
      <c r="G66" s="310"/>
      <c r="H66" s="310"/>
      <c r="I66" s="310"/>
      <c r="J66" s="310"/>
      <c r="K66" s="191"/>
    </row>
    <row r="67" spans="2:11" customFormat="1" ht="15" customHeight="1">
      <c r="B67" s="190"/>
      <c r="C67" s="195"/>
      <c r="D67" s="308" t="s">
        <v>3934</v>
      </c>
      <c r="E67" s="308"/>
      <c r="F67" s="308"/>
      <c r="G67" s="308"/>
      <c r="H67" s="308"/>
      <c r="I67" s="308"/>
      <c r="J67" s="308"/>
      <c r="K67" s="191"/>
    </row>
    <row r="68" spans="2:11" customFormat="1" ht="15" customHeight="1">
      <c r="B68" s="190"/>
      <c r="C68" s="195"/>
      <c r="D68" s="308" t="s">
        <v>3935</v>
      </c>
      <c r="E68" s="308"/>
      <c r="F68" s="308"/>
      <c r="G68" s="308"/>
      <c r="H68" s="308"/>
      <c r="I68" s="308"/>
      <c r="J68" s="308"/>
      <c r="K68" s="191"/>
    </row>
    <row r="69" spans="2:11" customFormat="1" ht="15" customHeight="1">
      <c r="B69" s="190"/>
      <c r="C69" s="195"/>
      <c r="D69" s="308" t="s">
        <v>3936</v>
      </c>
      <c r="E69" s="308"/>
      <c r="F69" s="308"/>
      <c r="G69" s="308"/>
      <c r="H69" s="308"/>
      <c r="I69" s="308"/>
      <c r="J69" s="308"/>
      <c r="K69" s="191"/>
    </row>
    <row r="70" spans="2:11" customFormat="1" ht="15" customHeight="1">
      <c r="B70" s="190"/>
      <c r="C70" s="195"/>
      <c r="D70" s="308" t="s">
        <v>3937</v>
      </c>
      <c r="E70" s="308"/>
      <c r="F70" s="308"/>
      <c r="G70" s="308"/>
      <c r="H70" s="308"/>
      <c r="I70" s="308"/>
      <c r="J70" s="308"/>
      <c r="K70" s="191"/>
    </row>
    <row r="71" spans="2:11" customFormat="1" ht="12.75" customHeight="1">
      <c r="B71" s="199"/>
      <c r="C71" s="200"/>
      <c r="D71" s="200"/>
      <c r="E71" s="200"/>
      <c r="F71" s="200"/>
      <c r="G71" s="200"/>
      <c r="H71" s="200"/>
      <c r="I71" s="200"/>
      <c r="J71" s="200"/>
      <c r="K71" s="201"/>
    </row>
    <row r="72" spans="2:11" customFormat="1" ht="18.75" customHeight="1">
      <c r="B72" s="202"/>
      <c r="C72" s="202"/>
      <c r="D72" s="202"/>
      <c r="E72" s="202"/>
      <c r="F72" s="202"/>
      <c r="G72" s="202"/>
      <c r="H72" s="202"/>
      <c r="I72" s="202"/>
      <c r="J72" s="202"/>
      <c r="K72" s="203"/>
    </row>
    <row r="73" spans="2:11" customFormat="1" ht="18.75" customHeight="1">
      <c r="B73" s="203"/>
      <c r="C73" s="203"/>
      <c r="D73" s="203"/>
      <c r="E73" s="203"/>
      <c r="F73" s="203"/>
      <c r="G73" s="203"/>
      <c r="H73" s="203"/>
      <c r="I73" s="203"/>
      <c r="J73" s="203"/>
      <c r="K73" s="203"/>
    </row>
    <row r="74" spans="2:11" customFormat="1" ht="7.5" customHeight="1">
      <c r="B74" s="204"/>
      <c r="C74" s="205"/>
      <c r="D74" s="205"/>
      <c r="E74" s="205"/>
      <c r="F74" s="205"/>
      <c r="G74" s="205"/>
      <c r="H74" s="205"/>
      <c r="I74" s="205"/>
      <c r="J74" s="205"/>
      <c r="K74" s="206"/>
    </row>
    <row r="75" spans="2:11" customFormat="1" ht="45" customHeight="1">
      <c r="B75" s="207"/>
      <c r="C75" s="303" t="s">
        <v>3938</v>
      </c>
      <c r="D75" s="303"/>
      <c r="E75" s="303"/>
      <c r="F75" s="303"/>
      <c r="G75" s="303"/>
      <c r="H75" s="303"/>
      <c r="I75" s="303"/>
      <c r="J75" s="303"/>
      <c r="K75" s="208"/>
    </row>
    <row r="76" spans="2:11" customFormat="1" ht="17.25" customHeight="1">
      <c r="B76" s="207"/>
      <c r="C76" s="209" t="s">
        <v>3939</v>
      </c>
      <c r="D76" s="209"/>
      <c r="E76" s="209"/>
      <c r="F76" s="209" t="s">
        <v>3940</v>
      </c>
      <c r="G76" s="210"/>
      <c r="H76" s="209" t="s">
        <v>52</v>
      </c>
      <c r="I76" s="209" t="s">
        <v>55</v>
      </c>
      <c r="J76" s="209" t="s">
        <v>3941</v>
      </c>
      <c r="K76" s="208"/>
    </row>
    <row r="77" spans="2:11" customFormat="1" ht="17.25" customHeight="1">
      <c r="B77" s="207"/>
      <c r="C77" s="211" t="s">
        <v>3942</v>
      </c>
      <c r="D77" s="211"/>
      <c r="E77" s="211"/>
      <c r="F77" s="212" t="s">
        <v>3943</v>
      </c>
      <c r="G77" s="213"/>
      <c r="H77" s="211"/>
      <c r="I77" s="211"/>
      <c r="J77" s="211" t="s">
        <v>3944</v>
      </c>
      <c r="K77" s="208"/>
    </row>
    <row r="78" spans="2:11" customFormat="1" ht="5.25" customHeight="1">
      <c r="B78" s="207"/>
      <c r="C78" s="214"/>
      <c r="D78" s="214"/>
      <c r="E78" s="214"/>
      <c r="F78" s="214"/>
      <c r="G78" s="215"/>
      <c r="H78" s="214"/>
      <c r="I78" s="214"/>
      <c r="J78" s="214"/>
      <c r="K78" s="208"/>
    </row>
    <row r="79" spans="2:11" customFormat="1" ht="15" customHeight="1">
      <c r="B79" s="207"/>
      <c r="C79" s="196" t="s">
        <v>51</v>
      </c>
      <c r="D79" s="216"/>
      <c r="E79" s="216"/>
      <c r="F79" s="217" t="s">
        <v>3945</v>
      </c>
      <c r="G79" s="218"/>
      <c r="H79" s="196" t="s">
        <v>3946</v>
      </c>
      <c r="I79" s="196" t="s">
        <v>3947</v>
      </c>
      <c r="J79" s="196">
        <v>20</v>
      </c>
      <c r="K79" s="208"/>
    </row>
    <row r="80" spans="2:11" customFormat="1" ht="15" customHeight="1">
      <c r="B80" s="207"/>
      <c r="C80" s="196" t="s">
        <v>3948</v>
      </c>
      <c r="D80" s="196"/>
      <c r="E80" s="196"/>
      <c r="F80" s="217" t="s">
        <v>3945</v>
      </c>
      <c r="G80" s="218"/>
      <c r="H80" s="196" t="s">
        <v>3949</v>
      </c>
      <c r="I80" s="196" t="s">
        <v>3947</v>
      </c>
      <c r="J80" s="196">
        <v>120</v>
      </c>
      <c r="K80" s="208"/>
    </row>
    <row r="81" spans="2:11" customFormat="1" ht="15" customHeight="1">
      <c r="B81" s="219"/>
      <c r="C81" s="196" t="s">
        <v>3950</v>
      </c>
      <c r="D81" s="196"/>
      <c r="E81" s="196"/>
      <c r="F81" s="217" t="s">
        <v>3951</v>
      </c>
      <c r="G81" s="218"/>
      <c r="H81" s="196" t="s">
        <v>3952</v>
      </c>
      <c r="I81" s="196" t="s">
        <v>3947</v>
      </c>
      <c r="J81" s="196">
        <v>50</v>
      </c>
      <c r="K81" s="208"/>
    </row>
    <row r="82" spans="2:11" customFormat="1" ht="15" customHeight="1">
      <c r="B82" s="219"/>
      <c r="C82" s="196" t="s">
        <v>3953</v>
      </c>
      <c r="D82" s="196"/>
      <c r="E82" s="196"/>
      <c r="F82" s="217" t="s">
        <v>3945</v>
      </c>
      <c r="G82" s="218"/>
      <c r="H82" s="196" t="s">
        <v>3954</v>
      </c>
      <c r="I82" s="196" t="s">
        <v>3955</v>
      </c>
      <c r="J82" s="196"/>
      <c r="K82" s="208"/>
    </row>
    <row r="83" spans="2:11" customFormat="1" ht="15" customHeight="1">
      <c r="B83" s="219"/>
      <c r="C83" s="196" t="s">
        <v>3956</v>
      </c>
      <c r="D83" s="196"/>
      <c r="E83" s="196"/>
      <c r="F83" s="217" t="s">
        <v>3951</v>
      </c>
      <c r="G83" s="196"/>
      <c r="H83" s="196" t="s">
        <v>3957</v>
      </c>
      <c r="I83" s="196" t="s">
        <v>3947</v>
      </c>
      <c r="J83" s="196">
        <v>15</v>
      </c>
      <c r="K83" s="208"/>
    </row>
    <row r="84" spans="2:11" customFormat="1" ht="15" customHeight="1">
      <c r="B84" s="219"/>
      <c r="C84" s="196" t="s">
        <v>3958</v>
      </c>
      <c r="D84" s="196"/>
      <c r="E84" s="196"/>
      <c r="F84" s="217" t="s">
        <v>3951</v>
      </c>
      <c r="G84" s="196"/>
      <c r="H84" s="196" t="s">
        <v>3959</v>
      </c>
      <c r="I84" s="196" t="s">
        <v>3947</v>
      </c>
      <c r="J84" s="196">
        <v>15</v>
      </c>
      <c r="K84" s="208"/>
    </row>
    <row r="85" spans="2:11" customFormat="1" ht="15" customHeight="1">
      <c r="B85" s="219"/>
      <c r="C85" s="196" t="s">
        <v>3960</v>
      </c>
      <c r="D85" s="196"/>
      <c r="E85" s="196"/>
      <c r="F85" s="217" t="s">
        <v>3951</v>
      </c>
      <c r="G85" s="196"/>
      <c r="H85" s="196" t="s">
        <v>3961</v>
      </c>
      <c r="I85" s="196" t="s">
        <v>3947</v>
      </c>
      <c r="J85" s="196">
        <v>20</v>
      </c>
      <c r="K85" s="208"/>
    </row>
    <row r="86" spans="2:11" customFormat="1" ht="15" customHeight="1">
      <c r="B86" s="219"/>
      <c r="C86" s="196" t="s">
        <v>3962</v>
      </c>
      <c r="D86" s="196"/>
      <c r="E86" s="196"/>
      <c r="F86" s="217" t="s">
        <v>3951</v>
      </c>
      <c r="G86" s="196"/>
      <c r="H86" s="196" t="s">
        <v>3963</v>
      </c>
      <c r="I86" s="196" t="s">
        <v>3947</v>
      </c>
      <c r="J86" s="196">
        <v>20</v>
      </c>
      <c r="K86" s="208"/>
    </row>
    <row r="87" spans="2:11" customFormat="1" ht="15" customHeight="1">
      <c r="B87" s="219"/>
      <c r="C87" s="196" t="s">
        <v>3964</v>
      </c>
      <c r="D87" s="196"/>
      <c r="E87" s="196"/>
      <c r="F87" s="217" t="s">
        <v>3951</v>
      </c>
      <c r="G87" s="218"/>
      <c r="H87" s="196" t="s">
        <v>3965</v>
      </c>
      <c r="I87" s="196" t="s">
        <v>3947</v>
      </c>
      <c r="J87" s="196">
        <v>50</v>
      </c>
      <c r="K87" s="208"/>
    </row>
    <row r="88" spans="2:11" customFormat="1" ht="15" customHeight="1">
      <c r="B88" s="219"/>
      <c r="C88" s="196" t="s">
        <v>3966</v>
      </c>
      <c r="D88" s="196"/>
      <c r="E88" s="196"/>
      <c r="F88" s="217" t="s">
        <v>3951</v>
      </c>
      <c r="G88" s="218"/>
      <c r="H88" s="196" t="s">
        <v>3967</v>
      </c>
      <c r="I88" s="196" t="s">
        <v>3947</v>
      </c>
      <c r="J88" s="196">
        <v>20</v>
      </c>
      <c r="K88" s="208"/>
    </row>
    <row r="89" spans="2:11" customFormat="1" ht="15" customHeight="1">
      <c r="B89" s="219"/>
      <c r="C89" s="196" t="s">
        <v>3968</v>
      </c>
      <c r="D89" s="196"/>
      <c r="E89" s="196"/>
      <c r="F89" s="217" t="s">
        <v>3951</v>
      </c>
      <c r="G89" s="218"/>
      <c r="H89" s="196" t="s">
        <v>3969</v>
      </c>
      <c r="I89" s="196" t="s">
        <v>3947</v>
      </c>
      <c r="J89" s="196">
        <v>20</v>
      </c>
      <c r="K89" s="208"/>
    </row>
    <row r="90" spans="2:11" customFormat="1" ht="15" customHeight="1">
      <c r="B90" s="219"/>
      <c r="C90" s="196" t="s">
        <v>3970</v>
      </c>
      <c r="D90" s="196"/>
      <c r="E90" s="196"/>
      <c r="F90" s="217" t="s">
        <v>3951</v>
      </c>
      <c r="G90" s="218"/>
      <c r="H90" s="196" t="s">
        <v>3971</v>
      </c>
      <c r="I90" s="196" t="s">
        <v>3947</v>
      </c>
      <c r="J90" s="196">
        <v>50</v>
      </c>
      <c r="K90" s="208"/>
    </row>
    <row r="91" spans="2:11" customFormat="1" ht="15" customHeight="1">
      <c r="B91" s="219"/>
      <c r="C91" s="196" t="s">
        <v>3972</v>
      </c>
      <c r="D91" s="196"/>
      <c r="E91" s="196"/>
      <c r="F91" s="217" t="s">
        <v>3951</v>
      </c>
      <c r="G91" s="218"/>
      <c r="H91" s="196" t="s">
        <v>3972</v>
      </c>
      <c r="I91" s="196" t="s">
        <v>3947</v>
      </c>
      <c r="J91" s="196">
        <v>50</v>
      </c>
      <c r="K91" s="208"/>
    </row>
    <row r="92" spans="2:11" customFormat="1" ht="15" customHeight="1">
      <c r="B92" s="219"/>
      <c r="C92" s="196" t="s">
        <v>3973</v>
      </c>
      <c r="D92" s="196"/>
      <c r="E92" s="196"/>
      <c r="F92" s="217" t="s">
        <v>3951</v>
      </c>
      <c r="G92" s="218"/>
      <c r="H92" s="196" t="s">
        <v>3974</v>
      </c>
      <c r="I92" s="196" t="s">
        <v>3947</v>
      </c>
      <c r="J92" s="196">
        <v>255</v>
      </c>
      <c r="K92" s="208"/>
    </row>
    <row r="93" spans="2:11" customFormat="1" ht="15" customHeight="1">
      <c r="B93" s="219"/>
      <c r="C93" s="196" t="s">
        <v>3975</v>
      </c>
      <c r="D93" s="196"/>
      <c r="E93" s="196"/>
      <c r="F93" s="217" t="s">
        <v>3945</v>
      </c>
      <c r="G93" s="218"/>
      <c r="H93" s="196" t="s">
        <v>3976</v>
      </c>
      <c r="I93" s="196" t="s">
        <v>3977</v>
      </c>
      <c r="J93" s="196"/>
      <c r="K93" s="208"/>
    </row>
    <row r="94" spans="2:11" customFormat="1" ht="15" customHeight="1">
      <c r="B94" s="219"/>
      <c r="C94" s="196" t="s">
        <v>3978</v>
      </c>
      <c r="D94" s="196"/>
      <c r="E94" s="196"/>
      <c r="F94" s="217" t="s">
        <v>3945</v>
      </c>
      <c r="G94" s="218"/>
      <c r="H94" s="196" t="s">
        <v>3979</v>
      </c>
      <c r="I94" s="196" t="s">
        <v>3980</v>
      </c>
      <c r="J94" s="196"/>
      <c r="K94" s="208"/>
    </row>
    <row r="95" spans="2:11" customFormat="1" ht="15" customHeight="1">
      <c r="B95" s="219"/>
      <c r="C95" s="196" t="s">
        <v>3981</v>
      </c>
      <c r="D95" s="196"/>
      <c r="E95" s="196"/>
      <c r="F95" s="217" t="s">
        <v>3945</v>
      </c>
      <c r="G95" s="218"/>
      <c r="H95" s="196" t="s">
        <v>3981</v>
      </c>
      <c r="I95" s="196" t="s">
        <v>3980</v>
      </c>
      <c r="J95" s="196"/>
      <c r="K95" s="208"/>
    </row>
    <row r="96" spans="2:11" customFormat="1" ht="15" customHeight="1">
      <c r="B96" s="219"/>
      <c r="C96" s="196" t="s">
        <v>36</v>
      </c>
      <c r="D96" s="196"/>
      <c r="E96" s="196"/>
      <c r="F96" s="217" t="s">
        <v>3945</v>
      </c>
      <c r="G96" s="218"/>
      <c r="H96" s="196" t="s">
        <v>3982</v>
      </c>
      <c r="I96" s="196" t="s">
        <v>3980</v>
      </c>
      <c r="J96" s="196"/>
      <c r="K96" s="208"/>
    </row>
    <row r="97" spans="2:11" customFormat="1" ht="15" customHeight="1">
      <c r="B97" s="219"/>
      <c r="C97" s="196" t="s">
        <v>46</v>
      </c>
      <c r="D97" s="196"/>
      <c r="E97" s="196"/>
      <c r="F97" s="217" t="s">
        <v>3945</v>
      </c>
      <c r="G97" s="218"/>
      <c r="H97" s="196" t="s">
        <v>3983</v>
      </c>
      <c r="I97" s="196" t="s">
        <v>3980</v>
      </c>
      <c r="J97" s="196"/>
      <c r="K97" s="208"/>
    </row>
    <row r="98" spans="2:11" customFormat="1" ht="15" customHeight="1">
      <c r="B98" s="220"/>
      <c r="C98" s="221"/>
      <c r="D98" s="221"/>
      <c r="E98" s="221"/>
      <c r="F98" s="221"/>
      <c r="G98" s="221"/>
      <c r="H98" s="221"/>
      <c r="I98" s="221"/>
      <c r="J98" s="221"/>
      <c r="K98" s="222"/>
    </row>
    <row r="99" spans="2:11" customFormat="1" ht="18.75" customHeight="1">
      <c r="B99" s="223"/>
      <c r="C99" s="224"/>
      <c r="D99" s="224"/>
      <c r="E99" s="224"/>
      <c r="F99" s="224"/>
      <c r="G99" s="224"/>
      <c r="H99" s="224"/>
      <c r="I99" s="224"/>
      <c r="J99" s="224"/>
      <c r="K99" s="223"/>
    </row>
    <row r="100" spans="2:11" customFormat="1" ht="18.75" customHeight="1">
      <c r="B100" s="203"/>
      <c r="C100" s="203"/>
      <c r="D100" s="203"/>
      <c r="E100" s="203"/>
      <c r="F100" s="203"/>
      <c r="G100" s="203"/>
      <c r="H100" s="203"/>
      <c r="I100" s="203"/>
      <c r="J100" s="203"/>
      <c r="K100" s="203"/>
    </row>
    <row r="101" spans="2:11" customFormat="1" ht="7.5" customHeight="1">
      <c r="B101" s="204"/>
      <c r="C101" s="205"/>
      <c r="D101" s="205"/>
      <c r="E101" s="205"/>
      <c r="F101" s="205"/>
      <c r="G101" s="205"/>
      <c r="H101" s="205"/>
      <c r="I101" s="205"/>
      <c r="J101" s="205"/>
      <c r="K101" s="206"/>
    </row>
    <row r="102" spans="2:11" customFormat="1" ht="45" customHeight="1">
      <c r="B102" s="207"/>
      <c r="C102" s="303" t="s">
        <v>3984</v>
      </c>
      <c r="D102" s="303"/>
      <c r="E102" s="303"/>
      <c r="F102" s="303"/>
      <c r="G102" s="303"/>
      <c r="H102" s="303"/>
      <c r="I102" s="303"/>
      <c r="J102" s="303"/>
      <c r="K102" s="208"/>
    </row>
    <row r="103" spans="2:11" customFormat="1" ht="17.25" customHeight="1">
      <c r="B103" s="207"/>
      <c r="C103" s="209" t="s">
        <v>3939</v>
      </c>
      <c r="D103" s="209"/>
      <c r="E103" s="209"/>
      <c r="F103" s="209" t="s">
        <v>3940</v>
      </c>
      <c r="G103" s="210"/>
      <c r="H103" s="209" t="s">
        <v>52</v>
      </c>
      <c r="I103" s="209" t="s">
        <v>55</v>
      </c>
      <c r="J103" s="209" t="s">
        <v>3941</v>
      </c>
      <c r="K103" s="208"/>
    </row>
    <row r="104" spans="2:11" customFormat="1" ht="17.25" customHeight="1">
      <c r="B104" s="207"/>
      <c r="C104" s="211" t="s">
        <v>3942</v>
      </c>
      <c r="D104" s="211"/>
      <c r="E104" s="211"/>
      <c r="F104" s="212" t="s">
        <v>3943</v>
      </c>
      <c r="G104" s="213"/>
      <c r="H104" s="211"/>
      <c r="I104" s="211"/>
      <c r="J104" s="211" t="s">
        <v>3944</v>
      </c>
      <c r="K104" s="208"/>
    </row>
    <row r="105" spans="2:11" customFormat="1" ht="5.25" customHeight="1">
      <c r="B105" s="207"/>
      <c r="C105" s="209"/>
      <c r="D105" s="209"/>
      <c r="E105" s="209"/>
      <c r="F105" s="209"/>
      <c r="G105" s="225"/>
      <c r="H105" s="209"/>
      <c r="I105" s="209"/>
      <c r="J105" s="209"/>
      <c r="K105" s="208"/>
    </row>
    <row r="106" spans="2:11" customFormat="1" ht="15" customHeight="1">
      <c r="B106" s="207"/>
      <c r="C106" s="196" t="s">
        <v>51</v>
      </c>
      <c r="D106" s="216"/>
      <c r="E106" s="216"/>
      <c r="F106" s="217" t="s">
        <v>3945</v>
      </c>
      <c r="G106" s="196"/>
      <c r="H106" s="196" t="s">
        <v>3985</v>
      </c>
      <c r="I106" s="196" t="s">
        <v>3947</v>
      </c>
      <c r="J106" s="196">
        <v>20</v>
      </c>
      <c r="K106" s="208"/>
    </row>
    <row r="107" spans="2:11" customFormat="1" ht="15" customHeight="1">
      <c r="B107" s="207"/>
      <c r="C107" s="196" t="s">
        <v>3948</v>
      </c>
      <c r="D107" s="196"/>
      <c r="E107" s="196"/>
      <c r="F107" s="217" t="s">
        <v>3945</v>
      </c>
      <c r="G107" s="196"/>
      <c r="H107" s="196" t="s">
        <v>3985</v>
      </c>
      <c r="I107" s="196" t="s">
        <v>3947</v>
      </c>
      <c r="J107" s="196">
        <v>120</v>
      </c>
      <c r="K107" s="208"/>
    </row>
    <row r="108" spans="2:11" customFormat="1" ht="15" customHeight="1">
      <c r="B108" s="219"/>
      <c r="C108" s="196" t="s">
        <v>3950</v>
      </c>
      <c r="D108" s="196"/>
      <c r="E108" s="196"/>
      <c r="F108" s="217" t="s">
        <v>3951</v>
      </c>
      <c r="G108" s="196"/>
      <c r="H108" s="196" t="s">
        <v>3985</v>
      </c>
      <c r="I108" s="196" t="s">
        <v>3947</v>
      </c>
      <c r="J108" s="196">
        <v>50</v>
      </c>
      <c r="K108" s="208"/>
    </row>
    <row r="109" spans="2:11" customFormat="1" ht="15" customHeight="1">
      <c r="B109" s="219"/>
      <c r="C109" s="196" t="s">
        <v>3953</v>
      </c>
      <c r="D109" s="196"/>
      <c r="E109" s="196"/>
      <c r="F109" s="217" t="s">
        <v>3945</v>
      </c>
      <c r="G109" s="196"/>
      <c r="H109" s="196" t="s">
        <v>3985</v>
      </c>
      <c r="I109" s="196" t="s">
        <v>3955</v>
      </c>
      <c r="J109" s="196"/>
      <c r="K109" s="208"/>
    </row>
    <row r="110" spans="2:11" customFormat="1" ht="15" customHeight="1">
      <c r="B110" s="219"/>
      <c r="C110" s="196" t="s">
        <v>3964</v>
      </c>
      <c r="D110" s="196"/>
      <c r="E110" s="196"/>
      <c r="F110" s="217" t="s">
        <v>3951</v>
      </c>
      <c r="G110" s="196"/>
      <c r="H110" s="196" t="s">
        <v>3985</v>
      </c>
      <c r="I110" s="196" t="s">
        <v>3947</v>
      </c>
      <c r="J110" s="196">
        <v>50</v>
      </c>
      <c r="K110" s="208"/>
    </row>
    <row r="111" spans="2:11" customFormat="1" ht="15" customHeight="1">
      <c r="B111" s="219"/>
      <c r="C111" s="196" t="s">
        <v>3972</v>
      </c>
      <c r="D111" s="196"/>
      <c r="E111" s="196"/>
      <c r="F111" s="217" t="s">
        <v>3951</v>
      </c>
      <c r="G111" s="196"/>
      <c r="H111" s="196" t="s">
        <v>3985</v>
      </c>
      <c r="I111" s="196" t="s">
        <v>3947</v>
      </c>
      <c r="J111" s="196">
        <v>50</v>
      </c>
      <c r="K111" s="208"/>
    </row>
    <row r="112" spans="2:11" customFormat="1" ht="15" customHeight="1">
      <c r="B112" s="219"/>
      <c r="C112" s="196" t="s">
        <v>3970</v>
      </c>
      <c r="D112" s="196"/>
      <c r="E112" s="196"/>
      <c r="F112" s="217" t="s">
        <v>3951</v>
      </c>
      <c r="G112" s="196"/>
      <c r="H112" s="196" t="s">
        <v>3985</v>
      </c>
      <c r="I112" s="196" t="s">
        <v>3947</v>
      </c>
      <c r="J112" s="196">
        <v>50</v>
      </c>
      <c r="K112" s="208"/>
    </row>
    <row r="113" spans="2:11" customFormat="1" ht="15" customHeight="1">
      <c r="B113" s="219"/>
      <c r="C113" s="196" t="s">
        <v>51</v>
      </c>
      <c r="D113" s="196"/>
      <c r="E113" s="196"/>
      <c r="F113" s="217" t="s">
        <v>3945</v>
      </c>
      <c r="G113" s="196"/>
      <c r="H113" s="196" t="s">
        <v>3986</v>
      </c>
      <c r="I113" s="196" t="s">
        <v>3947</v>
      </c>
      <c r="J113" s="196">
        <v>20</v>
      </c>
      <c r="K113" s="208"/>
    </row>
    <row r="114" spans="2:11" customFormat="1" ht="15" customHeight="1">
      <c r="B114" s="219"/>
      <c r="C114" s="196" t="s">
        <v>3987</v>
      </c>
      <c r="D114" s="196"/>
      <c r="E114" s="196"/>
      <c r="F114" s="217" t="s">
        <v>3945</v>
      </c>
      <c r="G114" s="196"/>
      <c r="H114" s="196" t="s">
        <v>3988</v>
      </c>
      <c r="I114" s="196" t="s">
        <v>3947</v>
      </c>
      <c r="J114" s="196">
        <v>120</v>
      </c>
      <c r="K114" s="208"/>
    </row>
    <row r="115" spans="2:11" customFormat="1" ht="15" customHeight="1">
      <c r="B115" s="219"/>
      <c r="C115" s="196" t="s">
        <v>36</v>
      </c>
      <c r="D115" s="196"/>
      <c r="E115" s="196"/>
      <c r="F115" s="217" t="s">
        <v>3945</v>
      </c>
      <c r="G115" s="196"/>
      <c r="H115" s="196" t="s">
        <v>3989</v>
      </c>
      <c r="I115" s="196" t="s">
        <v>3980</v>
      </c>
      <c r="J115" s="196"/>
      <c r="K115" s="208"/>
    </row>
    <row r="116" spans="2:11" customFormat="1" ht="15" customHeight="1">
      <c r="B116" s="219"/>
      <c r="C116" s="196" t="s">
        <v>46</v>
      </c>
      <c r="D116" s="196"/>
      <c r="E116" s="196"/>
      <c r="F116" s="217" t="s">
        <v>3945</v>
      </c>
      <c r="G116" s="196"/>
      <c r="H116" s="196" t="s">
        <v>3990</v>
      </c>
      <c r="I116" s="196" t="s">
        <v>3980</v>
      </c>
      <c r="J116" s="196"/>
      <c r="K116" s="208"/>
    </row>
    <row r="117" spans="2:11" customFormat="1" ht="15" customHeight="1">
      <c r="B117" s="219"/>
      <c r="C117" s="196" t="s">
        <v>55</v>
      </c>
      <c r="D117" s="196"/>
      <c r="E117" s="196"/>
      <c r="F117" s="217" t="s">
        <v>3945</v>
      </c>
      <c r="G117" s="196"/>
      <c r="H117" s="196" t="s">
        <v>3991</v>
      </c>
      <c r="I117" s="196" t="s">
        <v>3992</v>
      </c>
      <c r="J117" s="196"/>
      <c r="K117" s="208"/>
    </row>
    <row r="118" spans="2:11" customFormat="1" ht="15" customHeight="1">
      <c r="B118" s="220"/>
      <c r="C118" s="226"/>
      <c r="D118" s="226"/>
      <c r="E118" s="226"/>
      <c r="F118" s="226"/>
      <c r="G118" s="226"/>
      <c r="H118" s="226"/>
      <c r="I118" s="226"/>
      <c r="J118" s="226"/>
      <c r="K118" s="222"/>
    </row>
    <row r="119" spans="2:11" customFormat="1" ht="18.75" customHeight="1">
      <c r="B119" s="227"/>
      <c r="C119" s="228"/>
      <c r="D119" s="228"/>
      <c r="E119" s="228"/>
      <c r="F119" s="229"/>
      <c r="G119" s="228"/>
      <c r="H119" s="228"/>
      <c r="I119" s="228"/>
      <c r="J119" s="228"/>
      <c r="K119" s="227"/>
    </row>
    <row r="120" spans="2:11" customFormat="1" ht="18.75" customHeight="1">
      <c r="B120" s="203"/>
      <c r="C120" s="203"/>
      <c r="D120" s="203"/>
      <c r="E120" s="203"/>
      <c r="F120" s="203"/>
      <c r="G120" s="203"/>
      <c r="H120" s="203"/>
      <c r="I120" s="203"/>
      <c r="J120" s="203"/>
      <c r="K120" s="203"/>
    </row>
    <row r="121" spans="2:11" customFormat="1" ht="7.5" customHeight="1">
      <c r="B121" s="230"/>
      <c r="C121" s="231"/>
      <c r="D121" s="231"/>
      <c r="E121" s="231"/>
      <c r="F121" s="231"/>
      <c r="G121" s="231"/>
      <c r="H121" s="231"/>
      <c r="I121" s="231"/>
      <c r="J121" s="231"/>
      <c r="K121" s="232"/>
    </row>
    <row r="122" spans="2:11" customFormat="1" ht="45" customHeight="1">
      <c r="B122" s="233"/>
      <c r="C122" s="304" t="s">
        <v>3993</v>
      </c>
      <c r="D122" s="304"/>
      <c r="E122" s="304"/>
      <c r="F122" s="304"/>
      <c r="G122" s="304"/>
      <c r="H122" s="304"/>
      <c r="I122" s="304"/>
      <c r="J122" s="304"/>
      <c r="K122" s="234"/>
    </row>
    <row r="123" spans="2:11" customFormat="1" ht="17.25" customHeight="1">
      <c r="B123" s="235"/>
      <c r="C123" s="209" t="s">
        <v>3939</v>
      </c>
      <c r="D123" s="209"/>
      <c r="E123" s="209"/>
      <c r="F123" s="209" t="s">
        <v>3940</v>
      </c>
      <c r="G123" s="210"/>
      <c r="H123" s="209" t="s">
        <v>52</v>
      </c>
      <c r="I123" s="209" t="s">
        <v>55</v>
      </c>
      <c r="J123" s="209" t="s">
        <v>3941</v>
      </c>
      <c r="K123" s="236"/>
    </row>
    <row r="124" spans="2:11" customFormat="1" ht="17.25" customHeight="1">
      <c r="B124" s="235"/>
      <c r="C124" s="211" t="s">
        <v>3942</v>
      </c>
      <c r="D124" s="211"/>
      <c r="E124" s="211"/>
      <c r="F124" s="212" t="s">
        <v>3943</v>
      </c>
      <c r="G124" s="213"/>
      <c r="H124" s="211"/>
      <c r="I124" s="211"/>
      <c r="J124" s="211" t="s">
        <v>3944</v>
      </c>
      <c r="K124" s="236"/>
    </row>
    <row r="125" spans="2:11" customFormat="1" ht="5.25" customHeight="1">
      <c r="B125" s="237"/>
      <c r="C125" s="214"/>
      <c r="D125" s="214"/>
      <c r="E125" s="214"/>
      <c r="F125" s="214"/>
      <c r="G125" s="238"/>
      <c r="H125" s="214"/>
      <c r="I125" s="214"/>
      <c r="J125" s="214"/>
      <c r="K125" s="239"/>
    </row>
    <row r="126" spans="2:11" customFormat="1" ht="15" customHeight="1">
      <c r="B126" s="237"/>
      <c r="C126" s="196" t="s">
        <v>3948</v>
      </c>
      <c r="D126" s="216"/>
      <c r="E126" s="216"/>
      <c r="F126" s="217" t="s">
        <v>3945</v>
      </c>
      <c r="G126" s="196"/>
      <c r="H126" s="196" t="s">
        <v>3985</v>
      </c>
      <c r="I126" s="196" t="s">
        <v>3947</v>
      </c>
      <c r="J126" s="196">
        <v>120</v>
      </c>
      <c r="K126" s="240"/>
    </row>
    <row r="127" spans="2:11" customFormat="1" ht="15" customHeight="1">
      <c r="B127" s="237"/>
      <c r="C127" s="196" t="s">
        <v>3994</v>
      </c>
      <c r="D127" s="196"/>
      <c r="E127" s="196"/>
      <c r="F127" s="217" t="s">
        <v>3945</v>
      </c>
      <c r="G127" s="196"/>
      <c r="H127" s="196" t="s">
        <v>3995</v>
      </c>
      <c r="I127" s="196" t="s">
        <v>3947</v>
      </c>
      <c r="J127" s="196" t="s">
        <v>3996</v>
      </c>
      <c r="K127" s="240"/>
    </row>
    <row r="128" spans="2:11" customFormat="1" ht="15" customHeight="1">
      <c r="B128" s="237"/>
      <c r="C128" s="196" t="s">
        <v>94</v>
      </c>
      <c r="D128" s="196"/>
      <c r="E128" s="196"/>
      <c r="F128" s="217" t="s">
        <v>3945</v>
      </c>
      <c r="G128" s="196"/>
      <c r="H128" s="196" t="s">
        <v>3997</v>
      </c>
      <c r="I128" s="196" t="s">
        <v>3947</v>
      </c>
      <c r="J128" s="196" t="s">
        <v>3996</v>
      </c>
      <c r="K128" s="240"/>
    </row>
    <row r="129" spans="2:11" customFormat="1" ht="15" customHeight="1">
      <c r="B129" s="237"/>
      <c r="C129" s="196" t="s">
        <v>3956</v>
      </c>
      <c r="D129" s="196"/>
      <c r="E129" s="196"/>
      <c r="F129" s="217" t="s">
        <v>3951</v>
      </c>
      <c r="G129" s="196"/>
      <c r="H129" s="196" t="s">
        <v>3957</v>
      </c>
      <c r="I129" s="196" t="s">
        <v>3947</v>
      </c>
      <c r="J129" s="196">
        <v>15</v>
      </c>
      <c r="K129" s="240"/>
    </row>
    <row r="130" spans="2:11" customFormat="1" ht="15" customHeight="1">
      <c r="B130" s="237"/>
      <c r="C130" s="196" t="s">
        <v>3958</v>
      </c>
      <c r="D130" s="196"/>
      <c r="E130" s="196"/>
      <c r="F130" s="217" t="s">
        <v>3951</v>
      </c>
      <c r="G130" s="196"/>
      <c r="H130" s="196" t="s">
        <v>3959</v>
      </c>
      <c r="I130" s="196" t="s">
        <v>3947</v>
      </c>
      <c r="J130" s="196">
        <v>15</v>
      </c>
      <c r="K130" s="240"/>
    </row>
    <row r="131" spans="2:11" customFormat="1" ht="15" customHeight="1">
      <c r="B131" s="237"/>
      <c r="C131" s="196" t="s">
        <v>3960</v>
      </c>
      <c r="D131" s="196"/>
      <c r="E131" s="196"/>
      <c r="F131" s="217" t="s">
        <v>3951</v>
      </c>
      <c r="G131" s="196"/>
      <c r="H131" s="196" t="s">
        <v>3961</v>
      </c>
      <c r="I131" s="196" t="s">
        <v>3947</v>
      </c>
      <c r="J131" s="196">
        <v>20</v>
      </c>
      <c r="K131" s="240"/>
    </row>
    <row r="132" spans="2:11" customFormat="1" ht="15" customHeight="1">
      <c r="B132" s="237"/>
      <c r="C132" s="196" t="s">
        <v>3962</v>
      </c>
      <c r="D132" s="196"/>
      <c r="E132" s="196"/>
      <c r="F132" s="217" t="s">
        <v>3951</v>
      </c>
      <c r="G132" s="196"/>
      <c r="H132" s="196" t="s">
        <v>3963</v>
      </c>
      <c r="I132" s="196" t="s">
        <v>3947</v>
      </c>
      <c r="J132" s="196">
        <v>20</v>
      </c>
      <c r="K132" s="240"/>
    </row>
    <row r="133" spans="2:11" customFormat="1" ht="15" customHeight="1">
      <c r="B133" s="237"/>
      <c r="C133" s="196" t="s">
        <v>3950</v>
      </c>
      <c r="D133" s="196"/>
      <c r="E133" s="196"/>
      <c r="F133" s="217" t="s">
        <v>3951</v>
      </c>
      <c r="G133" s="196"/>
      <c r="H133" s="196" t="s">
        <v>3985</v>
      </c>
      <c r="I133" s="196" t="s">
        <v>3947</v>
      </c>
      <c r="J133" s="196">
        <v>50</v>
      </c>
      <c r="K133" s="240"/>
    </row>
    <row r="134" spans="2:11" customFormat="1" ht="15" customHeight="1">
      <c r="B134" s="237"/>
      <c r="C134" s="196" t="s">
        <v>3964</v>
      </c>
      <c r="D134" s="196"/>
      <c r="E134" s="196"/>
      <c r="F134" s="217" t="s">
        <v>3951</v>
      </c>
      <c r="G134" s="196"/>
      <c r="H134" s="196" t="s">
        <v>3985</v>
      </c>
      <c r="I134" s="196" t="s">
        <v>3947</v>
      </c>
      <c r="J134" s="196">
        <v>50</v>
      </c>
      <c r="K134" s="240"/>
    </row>
    <row r="135" spans="2:11" customFormat="1" ht="15" customHeight="1">
      <c r="B135" s="237"/>
      <c r="C135" s="196" t="s">
        <v>3970</v>
      </c>
      <c r="D135" s="196"/>
      <c r="E135" s="196"/>
      <c r="F135" s="217" t="s">
        <v>3951</v>
      </c>
      <c r="G135" s="196"/>
      <c r="H135" s="196" t="s">
        <v>3985</v>
      </c>
      <c r="I135" s="196" t="s">
        <v>3947</v>
      </c>
      <c r="J135" s="196">
        <v>50</v>
      </c>
      <c r="K135" s="240"/>
    </row>
    <row r="136" spans="2:11" customFormat="1" ht="15" customHeight="1">
      <c r="B136" s="237"/>
      <c r="C136" s="196" t="s">
        <v>3972</v>
      </c>
      <c r="D136" s="196"/>
      <c r="E136" s="196"/>
      <c r="F136" s="217" t="s">
        <v>3951</v>
      </c>
      <c r="G136" s="196"/>
      <c r="H136" s="196" t="s">
        <v>3985</v>
      </c>
      <c r="I136" s="196" t="s">
        <v>3947</v>
      </c>
      <c r="J136" s="196">
        <v>50</v>
      </c>
      <c r="K136" s="240"/>
    </row>
    <row r="137" spans="2:11" customFormat="1" ht="15" customHeight="1">
      <c r="B137" s="237"/>
      <c r="C137" s="196" t="s">
        <v>3973</v>
      </c>
      <c r="D137" s="196"/>
      <c r="E137" s="196"/>
      <c r="F137" s="217" t="s">
        <v>3951</v>
      </c>
      <c r="G137" s="196"/>
      <c r="H137" s="196" t="s">
        <v>3998</v>
      </c>
      <c r="I137" s="196" t="s">
        <v>3947</v>
      </c>
      <c r="J137" s="196">
        <v>255</v>
      </c>
      <c r="K137" s="240"/>
    </row>
    <row r="138" spans="2:11" customFormat="1" ht="15" customHeight="1">
      <c r="B138" s="237"/>
      <c r="C138" s="196" t="s">
        <v>3975</v>
      </c>
      <c r="D138" s="196"/>
      <c r="E138" s="196"/>
      <c r="F138" s="217" t="s">
        <v>3945</v>
      </c>
      <c r="G138" s="196"/>
      <c r="H138" s="196" t="s">
        <v>3999</v>
      </c>
      <c r="I138" s="196" t="s">
        <v>3977</v>
      </c>
      <c r="J138" s="196"/>
      <c r="K138" s="240"/>
    </row>
    <row r="139" spans="2:11" customFormat="1" ht="15" customHeight="1">
      <c r="B139" s="237"/>
      <c r="C139" s="196" t="s">
        <v>3978</v>
      </c>
      <c r="D139" s="196"/>
      <c r="E139" s="196"/>
      <c r="F139" s="217" t="s">
        <v>3945</v>
      </c>
      <c r="G139" s="196"/>
      <c r="H139" s="196" t="s">
        <v>4000</v>
      </c>
      <c r="I139" s="196" t="s">
        <v>3980</v>
      </c>
      <c r="J139" s="196"/>
      <c r="K139" s="240"/>
    </row>
    <row r="140" spans="2:11" customFormat="1" ht="15" customHeight="1">
      <c r="B140" s="237"/>
      <c r="C140" s="196" t="s">
        <v>3981</v>
      </c>
      <c r="D140" s="196"/>
      <c r="E140" s="196"/>
      <c r="F140" s="217" t="s">
        <v>3945</v>
      </c>
      <c r="G140" s="196"/>
      <c r="H140" s="196" t="s">
        <v>3981</v>
      </c>
      <c r="I140" s="196" t="s">
        <v>3980</v>
      </c>
      <c r="J140" s="196"/>
      <c r="K140" s="240"/>
    </row>
    <row r="141" spans="2:11" customFormat="1" ht="15" customHeight="1">
      <c r="B141" s="237"/>
      <c r="C141" s="196" t="s">
        <v>36</v>
      </c>
      <c r="D141" s="196"/>
      <c r="E141" s="196"/>
      <c r="F141" s="217" t="s">
        <v>3945</v>
      </c>
      <c r="G141" s="196"/>
      <c r="H141" s="196" t="s">
        <v>4001</v>
      </c>
      <c r="I141" s="196" t="s">
        <v>3980</v>
      </c>
      <c r="J141" s="196"/>
      <c r="K141" s="240"/>
    </row>
    <row r="142" spans="2:11" customFormat="1" ht="15" customHeight="1">
      <c r="B142" s="237"/>
      <c r="C142" s="196" t="s">
        <v>4002</v>
      </c>
      <c r="D142" s="196"/>
      <c r="E142" s="196"/>
      <c r="F142" s="217" t="s">
        <v>3945</v>
      </c>
      <c r="G142" s="196"/>
      <c r="H142" s="196" t="s">
        <v>4003</v>
      </c>
      <c r="I142" s="196" t="s">
        <v>3980</v>
      </c>
      <c r="J142" s="196"/>
      <c r="K142" s="240"/>
    </row>
    <row r="143" spans="2:11" customFormat="1" ht="15" customHeight="1">
      <c r="B143" s="241"/>
      <c r="C143" s="242"/>
      <c r="D143" s="242"/>
      <c r="E143" s="242"/>
      <c r="F143" s="242"/>
      <c r="G143" s="242"/>
      <c r="H143" s="242"/>
      <c r="I143" s="242"/>
      <c r="J143" s="242"/>
      <c r="K143" s="243"/>
    </row>
    <row r="144" spans="2:11" customFormat="1" ht="18.75" customHeight="1">
      <c r="B144" s="228"/>
      <c r="C144" s="228"/>
      <c r="D144" s="228"/>
      <c r="E144" s="228"/>
      <c r="F144" s="229"/>
      <c r="G144" s="228"/>
      <c r="H144" s="228"/>
      <c r="I144" s="228"/>
      <c r="J144" s="228"/>
      <c r="K144" s="228"/>
    </row>
    <row r="145" spans="2:11" customFormat="1" ht="18.75" customHeight="1">
      <c r="B145" s="203"/>
      <c r="C145" s="203"/>
      <c r="D145" s="203"/>
      <c r="E145" s="203"/>
      <c r="F145" s="203"/>
      <c r="G145" s="203"/>
      <c r="H145" s="203"/>
      <c r="I145" s="203"/>
      <c r="J145" s="203"/>
      <c r="K145" s="203"/>
    </row>
    <row r="146" spans="2:11" customFormat="1" ht="7.5" customHeight="1">
      <c r="B146" s="204"/>
      <c r="C146" s="205"/>
      <c r="D146" s="205"/>
      <c r="E146" s="205"/>
      <c r="F146" s="205"/>
      <c r="G146" s="205"/>
      <c r="H146" s="205"/>
      <c r="I146" s="205"/>
      <c r="J146" s="205"/>
      <c r="K146" s="206"/>
    </row>
    <row r="147" spans="2:11" customFormat="1" ht="45" customHeight="1">
      <c r="B147" s="207"/>
      <c r="C147" s="303" t="s">
        <v>4004</v>
      </c>
      <c r="D147" s="303"/>
      <c r="E147" s="303"/>
      <c r="F147" s="303"/>
      <c r="G147" s="303"/>
      <c r="H147" s="303"/>
      <c r="I147" s="303"/>
      <c r="J147" s="303"/>
      <c r="K147" s="208"/>
    </row>
    <row r="148" spans="2:11" customFormat="1" ht="17.25" customHeight="1">
      <c r="B148" s="207"/>
      <c r="C148" s="209" t="s">
        <v>3939</v>
      </c>
      <c r="D148" s="209"/>
      <c r="E148" s="209"/>
      <c r="F148" s="209" t="s">
        <v>3940</v>
      </c>
      <c r="G148" s="210"/>
      <c r="H148" s="209" t="s">
        <v>52</v>
      </c>
      <c r="I148" s="209" t="s">
        <v>55</v>
      </c>
      <c r="J148" s="209" t="s">
        <v>3941</v>
      </c>
      <c r="K148" s="208"/>
    </row>
    <row r="149" spans="2:11" customFormat="1" ht="17.25" customHeight="1">
      <c r="B149" s="207"/>
      <c r="C149" s="211" t="s">
        <v>3942</v>
      </c>
      <c r="D149" s="211"/>
      <c r="E149" s="211"/>
      <c r="F149" s="212" t="s">
        <v>3943</v>
      </c>
      <c r="G149" s="213"/>
      <c r="H149" s="211"/>
      <c r="I149" s="211"/>
      <c r="J149" s="211" t="s">
        <v>3944</v>
      </c>
      <c r="K149" s="208"/>
    </row>
    <row r="150" spans="2:11" customFormat="1" ht="5.25" customHeight="1">
      <c r="B150" s="219"/>
      <c r="C150" s="214"/>
      <c r="D150" s="214"/>
      <c r="E150" s="214"/>
      <c r="F150" s="214"/>
      <c r="G150" s="215"/>
      <c r="H150" s="214"/>
      <c r="I150" s="214"/>
      <c r="J150" s="214"/>
      <c r="K150" s="240"/>
    </row>
    <row r="151" spans="2:11" customFormat="1" ht="15" customHeight="1">
      <c r="B151" s="219"/>
      <c r="C151" s="244" t="s">
        <v>3948</v>
      </c>
      <c r="D151" s="196"/>
      <c r="E151" s="196"/>
      <c r="F151" s="245" t="s">
        <v>3945</v>
      </c>
      <c r="G151" s="196"/>
      <c r="H151" s="244" t="s">
        <v>3985</v>
      </c>
      <c r="I151" s="244" t="s">
        <v>3947</v>
      </c>
      <c r="J151" s="244">
        <v>120</v>
      </c>
      <c r="K151" s="240"/>
    </row>
    <row r="152" spans="2:11" customFormat="1" ht="15" customHeight="1">
      <c r="B152" s="219"/>
      <c r="C152" s="244" t="s">
        <v>3994</v>
      </c>
      <c r="D152" s="196"/>
      <c r="E152" s="196"/>
      <c r="F152" s="245" t="s">
        <v>3945</v>
      </c>
      <c r="G152" s="196"/>
      <c r="H152" s="244" t="s">
        <v>4005</v>
      </c>
      <c r="I152" s="244" t="s">
        <v>3947</v>
      </c>
      <c r="J152" s="244" t="s">
        <v>3996</v>
      </c>
      <c r="K152" s="240"/>
    </row>
    <row r="153" spans="2:11" customFormat="1" ht="15" customHeight="1">
      <c r="B153" s="219"/>
      <c r="C153" s="244" t="s">
        <v>94</v>
      </c>
      <c r="D153" s="196"/>
      <c r="E153" s="196"/>
      <c r="F153" s="245" t="s">
        <v>3945</v>
      </c>
      <c r="G153" s="196"/>
      <c r="H153" s="244" t="s">
        <v>4006</v>
      </c>
      <c r="I153" s="244" t="s">
        <v>3947</v>
      </c>
      <c r="J153" s="244" t="s">
        <v>3996</v>
      </c>
      <c r="K153" s="240"/>
    </row>
    <row r="154" spans="2:11" customFormat="1" ht="15" customHeight="1">
      <c r="B154" s="219"/>
      <c r="C154" s="244" t="s">
        <v>3950</v>
      </c>
      <c r="D154" s="196"/>
      <c r="E154" s="196"/>
      <c r="F154" s="245" t="s">
        <v>3951</v>
      </c>
      <c r="G154" s="196"/>
      <c r="H154" s="244" t="s">
        <v>3985</v>
      </c>
      <c r="I154" s="244" t="s">
        <v>3947</v>
      </c>
      <c r="J154" s="244">
        <v>50</v>
      </c>
      <c r="K154" s="240"/>
    </row>
    <row r="155" spans="2:11" customFormat="1" ht="15" customHeight="1">
      <c r="B155" s="219"/>
      <c r="C155" s="244" t="s">
        <v>3953</v>
      </c>
      <c r="D155" s="196"/>
      <c r="E155" s="196"/>
      <c r="F155" s="245" t="s">
        <v>3945</v>
      </c>
      <c r="G155" s="196"/>
      <c r="H155" s="244" t="s">
        <v>3985</v>
      </c>
      <c r="I155" s="244" t="s">
        <v>3955</v>
      </c>
      <c r="J155" s="244"/>
      <c r="K155" s="240"/>
    </row>
    <row r="156" spans="2:11" customFormat="1" ht="15" customHeight="1">
      <c r="B156" s="219"/>
      <c r="C156" s="244" t="s">
        <v>3964</v>
      </c>
      <c r="D156" s="196"/>
      <c r="E156" s="196"/>
      <c r="F156" s="245" t="s">
        <v>3951</v>
      </c>
      <c r="G156" s="196"/>
      <c r="H156" s="244" t="s">
        <v>3985</v>
      </c>
      <c r="I156" s="244" t="s">
        <v>3947</v>
      </c>
      <c r="J156" s="244">
        <v>50</v>
      </c>
      <c r="K156" s="240"/>
    </row>
    <row r="157" spans="2:11" customFormat="1" ht="15" customHeight="1">
      <c r="B157" s="219"/>
      <c r="C157" s="244" t="s">
        <v>3972</v>
      </c>
      <c r="D157" s="196"/>
      <c r="E157" s="196"/>
      <c r="F157" s="245" t="s">
        <v>3951</v>
      </c>
      <c r="G157" s="196"/>
      <c r="H157" s="244" t="s">
        <v>3985</v>
      </c>
      <c r="I157" s="244" t="s">
        <v>3947</v>
      </c>
      <c r="J157" s="244">
        <v>50</v>
      </c>
      <c r="K157" s="240"/>
    </row>
    <row r="158" spans="2:11" customFormat="1" ht="15" customHeight="1">
      <c r="B158" s="219"/>
      <c r="C158" s="244" t="s">
        <v>3970</v>
      </c>
      <c r="D158" s="196"/>
      <c r="E158" s="196"/>
      <c r="F158" s="245" t="s">
        <v>3951</v>
      </c>
      <c r="G158" s="196"/>
      <c r="H158" s="244" t="s">
        <v>3985</v>
      </c>
      <c r="I158" s="244" t="s">
        <v>3947</v>
      </c>
      <c r="J158" s="244">
        <v>50</v>
      </c>
      <c r="K158" s="240"/>
    </row>
    <row r="159" spans="2:11" customFormat="1" ht="15" customHeight="1">
      <c r="B159" s="219"/>
      <c r="C159" s="244" t="s">
        <v>112</v>
      </c>
      <c r="D159" s="196"/>
      <c r="E159" s="196"/>
      <c r="F159" s="245" t="s">
        <v>3945</v>
      </c>
      <c r="G159" s="196"/>
      <c r="H159" s="244" t="s">
        <v>4007</v>
      </c>
      <c r="I159" s="244" t="s">
        <v>3947</v>
      </c>
      <c r="J159" s="244" t="s">
        <v>4008</v>
      </c>
      <c r="K159" s="240"/>
    </row>
    <row r="160" spans="2:11" customFormat="1" ht="15" customHeight="1">
      <c r="B160" s="219"/>
      <c r="C160" s="244" t="s">
        <v>4009</v>
      </c>
      <c r="D160" s="196"/>
      <c r="E160" s="196"/>
      <c r="F160" s="245" t="s">
        <v>3945</v>
      </c>
      <c r="G160" s="196"/>
      <c r="H160" s="244" t="s">
        <v>4010</v>
      </c>
      <c r="I160" s="244" t="s">
        <v>3980</v>
      </c>
      <c r="J160" s="244"/>
      <c r="K160" s="240"/>
    </row>
    <row r="161" spans="2:11" customFormat="1" ht="15" customHeight="1">
      <c r="B161" s="246"/>
      <c r="C161" s="226"/>
      <c r="D161" s="226"/>
      <c r="E161" s="226"/>
      <c r="F161" s="226"/>
      <c r="G161" s="226"/>
      <c r="H161" s="226"/>
      <c r="I161" s="226"/>
      <c r="J161" s="226"/>
      <c r="K161" s="247"/>
    </row>
    <row r="162" spans="2:11" customFormat="1" ht="18.75" customHeight="1">
      <c r="B162" s="228"/>
      <c r="C162" s="238"/>
      <c r="D162" s="238"/>
      <c r="E162" s="238"/>
      <c r="F162" s="248"/>
      <c r="G162" s="238"/>
      <c r="H162" s="238"/>
      <c r="I162" s="238"/>
      <c r="J162" s="238"/>
      <c r="K162" s="228"/>
    </row>
    <row r="163" spans="2:11" customFormat="1" ht="18.75" customHeight="1">
      <c r="B163" s="203"/>
      <c r="C163" s="203"/>
      <c r="D163" s="203"/>
      <c r="E163" s="203"/>
      <c r="F163" s="203"/>
      <c r="G163" s="203"/>
      <c r="H163" s="203"/>
      <c r="I163" s="203"/>
      <c r="J163" s="203"/>
      <c r="K163" s="203"/>
    </row>
    <row r="164" spans="2:11" customFormat="1" ht="7.5" customHeight="1">
      <c r="B164" s="185"/>
      <c r="C164" s="186"/>
      <c r="D164" s="186"/>
      <c r="E164" s="186"/>
      <c r="F164" s="186"/>
      <c r="G164" s="186"/>
      <c r="H164" s="186"/>
      <c r="I164" s="186"/>
      <c r="J164" s="186"/>
      <c r="K164" s="187"/>
    </row>
    <row r="165" spans="2:11" customFormat="1" ht="45" customHeight="1">
      <c r="B165" s="188"/>
      <c r="C165" s="304" t="s">
        <v>4011</v>
      </c>
      <c r="D165" s="304"/>
      <c r="E165" s="304"/>
      <c r="F165" s="304"/>
      <c r="G165" s="304"/>
      <c r="H165" s="304"/>
      <c r="I165" s="304"/>
      <c r="J165" s="304"/>
      <c r="K165" s="189"/>
    </row>
    <row r="166" spans="2:11" customFormat="1" ht="17.25" customHeight="1">
      <c r="B166" s="188"/>
      <c r="C166" s="209" t="s">
        <v>3939</v>
      </c>
      <c r="D166" s="209"/>
      <c r="E166" s="209"/>
      <c r="F166" s="209" t="s">
        <v>3940</v>
      </c>
      <c r="G166" s="249"/>
      <c r="H166" s="250" t="s">
        <v>52</v>
      </c>
      <c r="I166" s="250" t="s">
        <v>55</v>
      </c>
      <c r="J166" s="209" t="s">
        <v>3941</v>
      </c>
      <c r="K166" s="189"/>
    </row>
    <row r="167" spans="2:11" customFormat="1" ht="17.25" customHeight="1">
      <c r="B167" s="190"/>
      <c r="C167" s="211" t="s">
        <v>3942</v>
      </c>
      <c r="D167" s="211"/>
      <c r="E167" s="211"/>
      <c r="F167" s="212" t="s">
        <v>3943</v>
      </c>
      <c r="G167" s="251"/>
      <c r="H167" s="252"/>
      <c r="I167" s="252"/>
      <c r="J167" s="211" t="s">
        <v>3944</v>
      </c>
      <c r="K167" s="191"/>
    </row>
    <row r="168" spans="2:11" customFormat="1" ht="5.25" customHeight="1">
      <c r="B168" s="219"/>
      <c r="C168" s="214"/>
      <c r="D168" s="214"/>
      <c r="E168" s="214"/>
      <c r="F168" s="214"/>
      <c r="G168" s="215"/>
      <c r="H168" s="214"/>
      <c r="I168" s="214"/>
      <c r="J168" s="214"/>
      <c r="K168" s="240"/>
    </row>
    <row r="169" spans="2:11" customFormat="1" ht="15" customHeight="1">
      <c r="B169" s="219"/>
      <c r="C169" s="196" t="s">
        <v>3948</v>
      </c>
      <c r="D169" s="196"/>
      <c r="E169" s="196"/>
      <c r="F169" s="217" t="s">
        <v>3945</v>
      </c>
      <c r="G169" s="196"/>
      <c r="H169" s="196" t="s">
        <v>3985</v>
      </c>
      <c r="I169" s="196" t="s">
        <v>3947</v>
      </c>
      <c r="J169" s="196">
        <v>120</v>
      </c>
      <c r="K169" s="240"/>
    </row>
    <row r="170" spans="2:11" customFormat="1" ht="15" customHeight="1">
      <c r="B170" s="219"/>
      <c r="C170" s="196" t="s">
        <v>3994</v>
      </c>
      <c r="D170" s="196"/>
      <c r="E170" s="196"/>
      <c r="F170" s="217" t="s">
        <v>3945</v>
      </c>
      <c r="G170" s="196"/>
      <c r="H170" s="196" t="s">
        <v>3995</v>
      </c>
      <c r="I170" s="196" t="s">
        <v>3947</v>
      </c>
      <c r="J170" s="196" t="s">
        <v>3996</v>
      </c>
      <c r="K170" s="240"/>
    </row>
    <row r="171" spans="2:11" customFormat="1" ht="15" customHeight="1">
      <c r="B171" s="219"/>
      <c r="C171" s="196" t="s">
        <v>94</v>
      </c>
      <c r="D171" s="196"/>
      <c r="E171" s="196"/>
      <c r="F171" s="217" t="s">
        <v>3945</v>
      </c>
      <c r="G171" s="196"/>
      <c r="H171" s="196" t="s">
        <v>4012</v>
      </c>
      <c r="I171" s="196" t="s">
        <v>3947</v>
      </c>
      <c r="J171" s="196" t="s">
        <v>3996</v>
      </c>
      <c r="K171" s="240"/>
    </row>
    <row r="172" spans="2:11" customFormat="1" ht="15" customHeight="1">
      <c r="B172" s="219"/>
      <c r="C172" s="196" t="s">
        <v>3950</v>
      </c>
      <c r="D172" s="196"/>
      <c r="E172" s="196"/>
      <c r="F172" s="217" t="s">
        <v>3951</v>
      </c>
      <c r="G172" s="196"/>
      <c r="H172" s="196" t="s">
        <v>4012</v>
      </c>
      <c r="I172" s="196" t="s">
        <v>3947</v>
      </c>
      <c r="J172" s="196">
        <v>50</v>
      </c>
      <c r="K172" s="240"/>
    </row>
    <row r="173" spans="2:11" customFormat="1" ht="15" customHeight="1">
      <c r="B173" s="219"/>
      <c r="C173" s="196" t="s">
        <v>3953</v>
      </c>
      <c r="D173" s="196"/>
      <c r="E173" s="196"/>
      <c r="F173" s="217" t="s">
        <v>3945</v>
      </c>
      <c r="G173" s="196"/>
      <c r="H173" s="196" t="s">
        <v>4012</v>
      </c>
      <c r="I173" s="196" t="s">
        <v>3955</v>
      </c>
      <c r="J173" s="196"/>
      <c r="K173" s="240"/>
    </row>
    <row r="174" spans="2:11" customFormat="1" ht="15" customHeight="1">
      <c r="B174" s="219"/>
      <c r="C174" s="196" t="s">
        <v>3964</v>
      </c>
      <c r="D174" s="196"/>
      <c r="E174" s="196"/>
      <c r="F174" s="217" t="s">
        <v>3951</v>
      </c>
      <c r="G174" s="196"/>
      <c r="H174" s="196" t="s">
        <v>4012</v>
      </c>
      <c r="I174" s="196" t="s">
        <v>3947</v>
      </c>
      <c r="J174" s="196">
        <v>50</v>
      </c>
      <c r="K174" s="240"/>
    </row>
    <row r="175" spans="2:11" customFormat="1" ht="15" customHeight="1">
      <c r="B175" s="219"/>
      <c r="C175" s="196" t="s">
        <v>3972</v>
      </c>
      <c r="D175" s="196"/>
      <c r="E175" s="196"/>
      <c r="F175" s="217" t="s">
        <v>3951</v>
      </c>
      <c r="G175" s="196"/>
      <c r="H175" s="196" t="s">
        <v>4012</v>
      </c>
      <c r="I175" s="196" t="s">
        <v>3947</v>
      </c>
      <c r="J175" s="196">
        <v>50</v>
      </c>
      <c r="K175" s="240"/>
    </row>
    <row r="176" spans="2:11" customFormat="1" ht="15" customHeight="1">
      <c r="B176" s="219"/>
      <c r="C176" s="196" t="s">
        <v>3970</v>
      </c>
      <c r="D176" s="196"/>
      <c r="E176" s="196"/>
      <c r="F176" s="217" t="s">
        <v>3951</v>
      </c>
      <c r="G176" s="196"/>
      <c r="H176" s="196" t="s">
        <v>4012</v>
      </c>
      <c r="I176" s="196" t="s">
        <v>3947</v>
      </c>
      <c r="J176" s="196">
        <v>50</v>
      </c>
      <c r="K176" s="240"/>
    </row>
    <row r="177" spans="2:11" customFormat="1" ht="15" customHeight="1">
      <c r="B177" s="219"/>
      <c r="C177" s="196" t="s">
        <v>141</v>
      </c>
      <c r="D177" s="196"/>
      <c r="E177" s="196"/>
      <c r="F177" s="217" t="s">
        <v>3945</v>
      </c>
      <c r="G177" s="196"/>
      <c r="H177" s="196" t="s">
        <v>4013</v>
      </c>
      <c r="I177" s="196" t="s">
        <v>4014</v>
      </c>
      <c r="J177" s="196"/>
      <c r="K177" s="240"/>
    </row>
    <row r="178" spans="2:11" customFormat="1" ht="15" customHeight="1">
      <c r="B178" s="219"/>
      <c r="C178" s="196" t="s">
        <v>55</v>
      </c>
      <c r="D178" s="196"/>
      <c r="E178" s="196"/>
      <c r="F178" s="217" t="s">
        <v>3945</v>
      </c>
      <c r="G178" s="196"/>
      <c r="H178" s="196" t="s">
        <v>4015</v>
      </c>
      <c r="I178" s="196" t="s">
        <v>4016</v>
      </c>
      <c r="J178" s="196">
        <v>1</v>
      </c>
      <c r="K178" s="240"/>
    </row>
    <row r="179" spans="2:11" customFormat="1" ht="15" customHeight="1">
      <c r="B179" s="219"/>
      <c r="C179" s="196" t="s">
        <v>51</v>
      </c>
      <c r="D179" s="196"/>
      <c r="E179" s="196"/>
      <c r="F179" s="217" t="s">
        <v>3945</v>
      </c>
      <c r="G179" s="196"/>
      <c r="H179" s="196" t="s">
        <v>4017</v>
      </c>
      <c r="I179" s="196" t="s">
        <v>3947</v>
      </c>
      <c r="J179" s="196">
        <v>20</v>
      </c>
      <c r="K179" s="240"/>
    </row>
    <row r="180" spans="2:11" customFormat="1" ht="15" customHeight="1">
      <c r="B180" s="219"/>
      <c r="C180" s="196" t="s">
        <v>52</v>
      </c>
      <c r="D180" s="196"/>
      <c r="E180" s="196"/>
      <c r="F180" s="217" t="s">
        <v>3945</v>
      </c>
      <c r="G180" s="196"/>
      <c r="H180" s="196" t="s">
        <v>4018</v>
      </c>
      <c r="I180" s="196" t="s">
        <v>3947</v>
      </c>
      <c r="J180" s="196">
        <v>255</v>
      </c>
      <c r="K180" s="240"/>
    </row>
    <row r="181" spans="2:11" customFormat="1" ht="15" customHeight="1">
      <c r="B181" s="219"/>
      <c r="C181" s="196" t="s">
        <v>142</v>
      </c>
      <c r="D181" s="196"/>
      <c r="E181" s="196"/>
      <c r="F181" s="217" t="s">
        <v>3945</v>
      </c>
      <c r="G181" s="196"/>
      <c r="H181" s="196" t="s">
        <v>3909</v>
      </c>
      <c r="I181" s="196" t="s">
        <v>3947</v>
      </c>
      <c r="J181" s="196">
        <v>10</v>
      </c>
      <c r="K181" s="240"/>
    </row>
    <row r="182" spans="2:11" customFormat="1" ht="15" customHeight="1">
      <c r="B182" s="219"/>
      <c r="C182" s="196" t="s">
        <v>143</v>
      </c>
      <c r="D182" s="196"/>
      <c r="E182" s="196"/>
      <c r="F182" s="217" t="s">
        <v>3945</v>
      </c>
      <c r="G182" s="196"/>
      <c r="H182" s="196" t="s">
        <v>4019</v>
      </c>
      <c r="I182" s="196" t="s">
        <v>3980</v>
      </c>
      <c r="J182" s="196"/>
      <c r="K182" s="240"/>
    </row>
    <row r="183" spans="2:11" customFormat="1" ht="15" customHeight="1">
      <c r="B183" s="219"/>
      <c r="C183" s="196" t="s">
        <v>4020</v>
      </c>
      <c r="D183" s="196"/>
      <c r="E183" s="196"/>
      <c r="F183" s="217" t="s">
        <v>3945</v>
      </c>
      <c r="G183" s="196"/>
      <c r="H183" s="196" t="s">
        <v>4021</v>
      </c>
      <c r="I183" s="196" t="s">
        <v>3980</v>
      </c>
      <c r="J183" s="196"/>
      <c r="K183" s="240"/>
    </row>
    <row r="184" spans="2:11" customFormat="1" ht="15" customHeight="1">
      <c r="B184" s="219"/>
      <c r="C184" s="196" t="s">
        <v>4009</v>
      </c>
      <c r="D184" s="196"/>
      <c r="E184" s="196"/>
      <c r="F184" s="217" t="s">
        <v>3945</v>
      </c>
      <c r="G184" s="196"/>
      <c r="H184" s="196" t="s">
        <v>4022</v>
      </c>
      <c r="I184" s="196" t="s">
        <v>3980</v>
      </c>
      <c r="J184" s="196"/>
      <c r="K184" s="240"/>
    </row>
    <row r="185" spans="2:11" customFormat="1" ht="15" customHeight="1">
      <c r="B185" s="219"/>
      <c r="C185" s="196" t="s">
        <v>145</v>
      </c>
      <c r="D185" s="196"/>
      <c r="E185" s="196"/>
      <c r="F185" s="217" t="s">
        <v>3951</v>
      </c>
      <c r="G185" s="196"/>
      <c r="H185" s="196" t="s">
        <v>4023</v>
      </c>
      <c r="I185" s="196" t="s">
        <v>3947</v>
      </c>
      <c r="J185" s="196">
        <v>50</v>
      </c>
      <c r="K185" s="240"/>
    </row>
    <row r="186" spans="2:11" customFormat="1" ht="15" customHeight="1">
      <c r="B186" s="219"/>
      <c r="C186" s="196" t="s">
        <v>4024</v>
      </c>
      <c r="D186" s="196"/>
      <c r="E186" s="196"/>
      <c r="F186" s="217" t="s">
        <v>3951</v>
      </c>
      <c r="G186" s="196"/>
      <c r="H186" s="196" t="s">
        <v>4025</v>
      </c>
      <c r="I186" s="196" t="s">
        <v>4026</v>
      </c>
      <c r="J186" s="196"/>
      <c r="K186" s="240"/>
    </row>
    <row r="187" spans="2:11" customFormat="1" ht="15" customHeight="1">
      <c r="B187" s="219"/>
      <c r="C187" s="196" t="s">
        <v>4027</v>
      </c>
      <c r="D187" s="196"/>
      <c r="E187" s="196"/>
      <c r="F187" s="217" t="s">
        <v>3951</v>
      </c>
      <c r="G187" s="196"/>
      <c r="H187" s="196" t="s">
        <v>4028</v>
      </c>
      <c r="I187" s="196" t="s">
        <v>4026</v>
      </c>
      <c r="J187" s="196"/>
      <c r="K187" s="240"/>
    </row>
    <row r="188" spans="2:11" customFormat="1" ht="15" customHeight="1">
      <c r="B188" s="219"/>
      <c r="C188" s="196" t="s">
        <v>4029</v>
      </c>
      <c r="D188" s="196"/>
      <c r="E188" s="196"/>
      <c r="F188" s="217" t="s">
        <v>3951</v>
      </c>
      <c r="G188" s="196"/>
      <c r="H188" s="196" t="s">
        <v>4030</v>
      </c>
      <c r="I188" s="196" t="s">
        <v>4026</v>
      </c>
      <c r="J188" s="196"/>
      <c r="K188" s="240"/>
    </row>
    <row r="189" spans="2:11" customFormat="1" ht="15" customHeight="1">
      <c r="B189" s="219"/>
      <c r="C189" s="253" t="s">
        <v>4031</v>
      </c>
      <c r="D189" s="196"/>
      <c r="E189" s="196"/>
      <c r="F189" s="217" t="s">
        <v>3951</v>
      </c>
      <c r="G189" s="196"/>
      <c r="H189" s="196" t="s">
        <v>4032</v>
      </c>
      <c r="I189" s="196" t="s">
        <v>4033</v>
      </c>
      <c r="J189" s="254" t="s">
        <v>4034</v>
      </c>
      <c r="K189" s="240"/>
    </row>
    <row r="190" spans="2:11" customFormat="1" ht="15" customHeight="1">
      <c r="B190" s="219"/>
      <c r="C190" s="253" t="s">
        <v>40</v>
      </c>
      <c r="D190" s="196"/>
      <c r="E190" s="196"/>
      <c r="F190" s="217" t="s">
        <v>3945</v>
      </c>
      <c r="G190" s="196"/>
      <c r="H190" s="193" t="s">
        <v>4035</v>
      </c>
      <c r="I190" s="196" t="s">
        <v>4036</v>
      </c>
      <c r="J190" s="196"/>
      <c r="K190" s="240"/>
    </row>
    <row r="191" spans="2:11" customFormat="1" ht="15" customHeight="1">
      <c r="B191" s="219"/>
      <c r="C191" s="253" t="s">
        <v>4037</v>
      </c>
      <c r="D191" s="196"/>
      <c r="E191" s="196"/>
      <c r="F191" s="217" t="s">
        <v>3945</v>
      </c>
      <c r="G191" s="196"/>
      <c r="H191" s="196" t="s">
        <v>4038</v>
      </c>
      <c r="I191" s="196" t="s">
        <v>3980</v>
      </c>
      <c r="J191" s="196"/>
      <c r="K191" s="240"/>
    </row>
    <row r="192" spans="2:11" customFormat="1" ht="15" customHeight="1">
      <c r="B192" s="219"/>
      <c r="C192" s="253" t="s">
        <v>4039</v>
      </c>
      <c r="D192" s="196"/>
      <c r="E192" s="196"/>
      <c r="F192" s="217" t="s">
        <v>3945</v>
      </c>
      <c r="G192" s="196"/>
      <c r="H192" s="196" t="s">
        <v>4040</v>
      </c>
      <c r="I192" s="196" t="s">
        <v>3980</v>
      </c>
      <c r="J192" s="196"/>
      <c r="K192" s="240"/>
    </row>
    <row r="193" spans="2:11" customFormat="1" ht="15" customHeight="1">
      <c r="B193" s="219"/>
      <c r="C193" s="253" t="s">
        <v>4041</v>
      </c>
      <c r="D193" s="196"/>
      <c r="E193" s="196"/>
      <c r="F193" s="217" t="s">
        <v>3951</v>
      </c>
      <c r="G193" s="196"/>
      <c r="H193" s="196" t="s">
        <v>4042</v>
      </c>
      <c r="I193" s="196" t="s">
        <v>3980</v>
      </c>
      <c r="J193" s="196"/>
      <c r="K193" s="240"/>
    </row>
    <row r="194" spans="2:11" customFormat="1" ht="15" customHeight="1">
      <c r="B194" s="246"/>
      <c r="C194" s="255"/>
      <c r="D194" s="226"/>
      <c r="E194" s="226"/>
      <c r="F194" s="226"/>
      <c r="G194" s="226"/>
      <c r="H194" s="226"/>
      <c r="I194" s="226"/>
      <c r="J194" s="226"/>
      <c r="K194" s="247"/>
    </row>
    <row r="195" spans="2:11" customFormat="1" ht="18.75" customHeight="1">
      <c r="B195" s="228"/>
      <c r="C195" s="238"/>
      <c r="D195" s="238"/>
      <c r="E195" s="238"/>
      <c r="F195" s="248"/>
      <c r="G195" s="238"/>
      <c r="H195" s="238"/>
      <c r="I195" s="238"/>
      <c r="J195" s="238"/>
      <c r="K195" s="228"/>
    </row>
    <row r="196" spans="2:11" customFormat="1" ht="18.75" customHeight="1">
      <c r="B196" s="228"/>
      <c r="C196" s="238"/>
      <c r="D196" s="238"/>
      <c r="E196" s="238"/>
      <c r="F196" s="248"/>
      <c r="G196" s="238"/>
      <c r="H196" s="238"/>
      <c r="I196" s="238"/>
      <c r="J196" s="238"/>
      <c r="K196" s="228"/>
    </row>
    <row r="197" spans="2:11" customFormat="1" ht="18.75" customHeight="1">
      <c r="B197" s="203"/>
      <c r="C197" s="203"/>
      <c r="D197" s="203"/>
      <c r="E197" s="203"/>
      <c r="F197" s="203"/>
      <c r="G197" s="203"/>
      <c r="H197" s="203"/>
      <c r="I197" s="203"/>
      <c r="J197" s="203"/>
      <c r="K197" s="203"/>
    </row>
    <row r="198" spans="2:11" customFormat="1" ht="13.5">
      <c r="B198" s="185"/>
      <c r="C198" s="186"/>
      <c r="D198" s="186"/>
      <c r="E198" s="186"/>
      <c r="F198" s="186"/>
      <c r="G198" s="186"/>
      <c r="H198" s="186"/>
      <c r="I198" s="186"/>
      <c r="J198" s="186"/>
      <c r="K198" s="187"/>
    </row>
    <row r="199" spans="2:11" customFormat="1" ht="21">
      <c r="B199" s="188"/>
      <c r="C199" s="304" t="s">
        <v>4043</v>
      </c>
      <c r="D199" s="304"/>
      <c r="E199" s="304"/>
      <c r="F199" s="304"/>
      <c r="G199" s="304"/>
      <c r="H199" s="304"/>
      <c r="I199" s="304"/>
      <c r="J199" s="304"/>
      <c r="K199" s="189"/>
    </row>
    <row r="200" spans="2:11" customFormat="1" ht="25.5" customHeight="1">
      <c r="B200" s="188"/>
      <c r="C200" s="256" t="s">
        <v>4044</v>
      </c>
      <c r="D200" s="256"/>
      <c r="E200" s="256"/>
      <c r="F200" s="256" t="s">
        <v>4045</v>
      </c>
      <c r="G200" s="257"/>
      <c r="H200" s="305" t="s">
        <v>4046</v>
      </c>
      <c r="I200" s="305"/>
      <c r="J200" s="305"/>
      <c r="K200" s="189"/>
    </row>
    <row r="201" spans="2:11" customFormat="1" ht="5.25" customHeight="1">
      <c r="B201" s="219"/>
      <c r="C201" s="214"/>
      <c r="D201" s="214"/>
      <c r="E201" s="214"/>
      <c r="F201" s="214"/>
      <c r="G201" s="238"/>
      <c r="H201" s="214"/>
      <c r="I201" s="214"/>
      <c r="J201" s="214"/>
      <c r="K201" s="240"/>
    </row>
    <row r="202" spans="2:11" customFormat="1" ht="15" customHeight="1">
      <c r="B202" s="219"/>
      <c r="C202" s="196" t="s">
        <v>4036</v>
      </c>
      <c r="D202" s="196"/>
      <c r="E202" s="196"/>
      <c r="F202" s="217" t="s">
        <v>41</v>
      </c>
      <c r="G202" s="196"/>
      <c r="H202" s="306" t="s">
        <v>4047</v>
      </c>
      <c r="I202" s="306"/>
      <c r="J202" s="306"/>
      <c r="K202" s="240"/>
    </row>
    <row r="203" spans="2:11" customFormat="1" ht="15" customHeight="1">
      <c r="B203" s="219"/>
      <c r="C203" s="196"/>
      <c r="D203" s="196"/>
      <c r="E203" s="196"/>
      <c r="F203" s="217" t="s">
        <v>42</v>
      </c>
      <c r="G203" s="196"/>
      <c r="H203" s="306" t="s">
        <v>4048</v>
      </c>
      <c r="I203" s="306"/>
      <c r="J203" s="306"/>
      <c r="K203" s="240"/>
    </row>
    <row r="204" spans="2:11" customFormat="1" ht="15" customHeight="1">
      <c r="B204" s="219"/>
      <c r="C204" s="196"/>
      <c r="D204" s="196"/>
      <c r="E204" s="196"/>
      <c r="F204" s="217" t="s">
        <v>45</v>
      </c>
      <c r="G204" s="196"/>
      <c r="H204" s="306" t="s">
        <v>4049</v>
      </c>
      <c r="I204" s="306"/>
      <c r="J204" s="306"/>
      <c r="K204" s="240"/>
    </row>
    <row r="205" spans="2:11" customFormat="1" ht="15" customHeight="1">
      <c r="B205" s="219"/>
      <c r="C205" s="196"/>
      <c r="D205" s="196"/>
      <c r="E205" s="196"/>
      <c r="F205" s="217" t="s">
        <v>43</v>
      </c>
      <c r="G205" s="196"/>
      <c r="H205" s="306" t="s">
        <v>4050</v>
      </c>
      <c r="I205" s="306"/>
      <c r="J205" s="306"/>
      <c r="K205" s="240"/>
    </row>
    <row r="206" spans="2:11" customFormat="1" ht="15" customHeight="1">
      <c r="B206" s="219"/>
      <c r="C206" s="196"/>
      <c r="D206" s="196"/>
      <c r="E206" s="196"/>
      <c r="F206" s="217" t="s">
        <v>44</v>
      </c>
      <c r="G206" s="196"/>
      <c r="H206" s="306" t="s">
        <v>4051</v>
      </c>
      <c r="I206" s="306"/>
      <c r="J206" s="306"/>
      <c r="K206" s="240"/>
    </row>
    <row r="207" spans="2:11" customFormat="1" ht="15" customHeight="1">
      <c r="B207" s="219"/>
      <c r="C207" s="196"/>
      <c r="D207" s="196"/>
      <c r="E207" s="196"/>
      <c r="F207" s="217"/>
      <c r="G207" s="196"/>
      <c r="H207" s="196"/>
      <c r="I207" s="196"/>
      <c r="J207" s="196"/>
      <c r="K207" s="240"/>
    </row>
    <row r="208" spans="2:11" customFormat="1" ht="15" customHeight="1">
      <c r="B208" s="219"/>
      <c r="C208" s="196" t="s">
        <v>3992</v>
      </c>
      <c r="D208" s="196"/>
      <c r="E208" s="196"/>
      <c r="F208" s="217" t="s">
        <v>77</v>
      </c>
      <c r="G208" s="196"/>
      <c r="H208" s="306" t="s">
        <v>4052</v>
      </c>
      <c r="I208" s="306"/>
      <c r="J208" s="306"/>
      <c r="K208" s="240"/>
    </row>
    <row r="209" spans="2:11" customFormat="1" ht="15" customHeight="1">
      <c r="B209" s="219"/>
      <c r="C209" s="196"/>
      <c r="D209" s="196"/>
      <c r="E209" s="196"/>
      <c r="F209" s="217" t="s">
        <v>3889</v>
      </c>
      <c r="G209" s="196"/>
      <c r="H209" s="306" t="s">
        <v>3890</v>
      </c>
      <c r="I209" s="306"/>
      <c r="J209" s="306"/>
      <c r="K209" s="240"/>
    </row>
    <row r="210" spans="2:11" customFormat="1" ht="15" customHeight="1">
      <c r="B210" s="219"/>
      <c r="C210" s="196"/>
      <c r="D210" s="196"/>
      <c r="E210" s="196"/>
      <c r="F210" s="217" t="s">
        <v>3887</v>
      </c>
      <c r="G210" s="196"/>
      <c r="H210" s="306" t="s">
        <v>4053</v>
      </c>
      <c r="I210" s="306"/>
      <c r="J210" s="306"/>
      <c r="K210" s="240"/>
    </row>
    <row r="211" spans="2:11" customFormat="1" ht="15" customHeight="1">
      <c r="B211" s="258"/>
      <c r="C211" s="196"/>
      <c r="D211" s="196"/>
      <c r="E211" s="196"/>
      <c r="F211" s="217" t="s">
        <v>105</v>
      </c>
      <c r="G211" s="253"/>
      <c r="H211" s="307" t="s">
        <v>3891</v>
      </c>
      <c r="I211" s="307"/>
      <c r="J211" s="307"/>
      <c r="K211" s="259"/>
    </row>
    <row r="212" spans="2:11" customFormat="1" ht="15" customHeight="1">
      <c r="B212" s="258"/>
      <c r="C212" s="196"/>
      <c r="D212" s="196"/>
      <c r="E212" s="196"/>
      <c r="F212" s="217" t="s">
        <v>3892</v>
      </c>
      <c r="G212" s="253"/>
      <c r="H212" s="307" t="s">
        <v>3630</v>
      </c>
      <c r="I212" s="307"/>
      <c r="J212" s="307"/>
      <c r="K212" s="259"/>
    </row>
    <row r="213" spans="2:11" customFormat="1" ht="15" customHeight="1">
      <c r="B213" s="258"/>
      <c r="C213" s="196"/>
      <c r="D213" s="196"/>
      <c r="E213" s="196"/>
      <c r="F213" s="217"/>
      <c r="G213" s="253"/>
      <c r="H213" s="244"/>
      <c r="I213" s="244"/>
      <c r="J213" s="244"/>
      <c r="K213" s="259"/>
    </row>
    <row r="214" spans="2:11" customFormat="1" ht="15" customHeight="1">
      <c r="B214" s="258"/>
      <c r="C214" s="196" t="s">
        <v>4016</v>
      </c>
      <c r="D214" s="196"/>
      <c r="E214" s="196"/>
      <c r="F214" s="217">
        <v>1</v>
      </c>
      <c r="G214" s="253"/>
      <c r="H214" s="307" t="s">
        <v>4054</v>
      </c>
      <c r="I214" s="307"/>
      <c r="J214" s="307"/>
      <c r="K214" s="259"/>
    </row>
    <row r="215" spans="2:11" customFormat="1" ht="15" customHeight="1">
      <c r="B215" s="258"/>
      <c r="C215" s="196"/>
      <c r="D215" s="196"/>
      <c r="E215" s="196"/>
      <c r="F215" s="217">
        <v>2</v>
      </c>
      <c r="G215" s="253"/>
      <c r="H215" s="307" t="s">
        <v>4055</v>
      </c>
      <c r="I215" s="307"/>
      <c r="J215" s="307"/>
      <c r="K215" s="259"/>
    </row>
    <row r="216" spans="2:11" customFormat="1" ht="15" customHeight="1">
      <c r="B216" s="258"/>
      <c r="C216" s="196"/>
      <c r="D216" s="196"/>
      <c r="E216" s="196"/>
      <c r="F216" s="217">
        <v>3</v>
      </c>
      <c r="G216" s="253"/>
      <c r="H216" s="307" t="s">
        <v>4056</v>
      </c>
      <c r="I216" s="307"/>
      <c r="J216" s="307"/>
      <c r="K216" s="259"/>
    </row>
    <row r="217" spans="2:11" customFormat="1" ht="15" customHeight="1">
      <c r="B217" s="258"/>
      <c r="C217" s="196"/>
      <c r="D217" s="196"/>
      <c r="E217" s="196"/>
      <c r="F217" s="217">
        <v>4</v>
      </c>
      <c r="G217" s="253"/>
      <c r="H217" s="307" t="s">
        <v>4057</v>
      </c>
      <c r="I217" s="307"/>
      <c r="J217" s="307"/>
      <c r="K217" s="259"/>
    </row>
    <row r="218" spans="2:11" customFormat="1" ht="12.75" customHeight="1">
      <c r="B218" s="260"/>
      <c r="C218" s="261"/>
      <c r="D218" s="261"/>
      <c r="E218" s="261"/>
      <c r="F218" s="261"/>
      <c r="G218" s="261"/>
      <c r="H218" s="261"/>
      <c r="I218" s="261"/>
      <c r="J218" s="261"/>
      <c r="K218" s="262"/>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M1828"/>
  <sheetViews>
    <sheetView showGridLines="0" zoomScale="145" zoomScaleNormal="145" workbookViewId="0">
      <selection activeCell="V105" sqref="V105"/>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2:46" ht="11.25"/>
    <row r="2" spans="2:46" ht="36.950000000000003" customHeight="1">
      <c r="L2" s="299" t="s">
        <v>6</v>
      </c>
      <c r="M2" s="286"/>
      <c r="N2" s="286"/>
      <c r="O2" s="286"/>
      <c r="P2" s="286"/>
      <c r="Q2" s="286"/>
      <c r="R2" s="286"/>
      <c r="S2" s="286"/>
      <c r="T2" s="286"/>
      <c r="U2" s="286"/>
      <c r="V2" s="286"/>
      <c r="AT2" s="17" t="s">
        <v>79</v>
      </c>
    </row>
    <row r="3" spans="2:46" ht="6.95" customHeight="1">
      <c r="B3" s="18"/>
      <c r="C3" s="19"/>
      <c r="D3" s="19"/>
      <c r="E3" s="19"/>
      <c r="F3" s="19"/>
      <c r="G3" s="19"/>
      <c r="H3" s="19"/>
      <c r="I3" s="19"/>
      <c r="J3" s="19"/>
      <c r="K3" s="19"/>
      <c r="L3" s="20"/>
      <c r="AT3" s="17" t="s">
        <v>80</v>
      </c>
    </row>
    <row r="4" spans="2:46" ht="24.95" customHeight="1">
      <c r="B4" s="20"/>
      <c r="D4" s="21" t="s">
        <v>107</v>
      </c>
      <c r="L4" s="20"/>
      <c r="M4" s="87" t="s">
        <v>11</v>
      </c>
      <c r="AT4" s="17" t="s">
        <v>4</v>
      </c>
    </row>
    <row r="5" spans="2:46" ht="6.95" customHeight="1">
      <c r="B5" s="20"/>
      <c r="L5" s="20"/>
    </row>
    <row r="6" spans="2:46" ht="12" customHeight="1">
      <c r="B6" s="20"/>
      <c r="D6" s="26" t="s">
        <v>15</v>
      </c>
      <c r="L6" s="20"/>
    </row>
    <row r="7" spans="2:46" ht="16.5" customHeight="1">
      <c r="B7" s="20"/>
      <c r="E7" s="300" t="str">
        <f>'Rekapitulace stavby'!K6</f>
        <v>Přístavba odborné učebny pro výuku přípravy pokrmů pro I. II. stupeň ZŠ Dub nad Moravou</v>
      </c>
      <c r="F7" s="301"/>
      <c r="G7" s="301"/>
      <c r="H7" s="301"/>
      <c r="L7" s="20"/>
    </row>
    <row r="8" spans="2:46" s="1" customFormat="1" ht="12" customHeight="1">
      <c r="B8" s="29"/>
      <c r="D8" s="26" t="s">
        <v>108</v>
      </c>
      <c r="L8" s="29"/>
    </row>
    <row r="9" spans="2:46" s="1" customFormat="1" ht="16.5" customHeight="1">
      <c r="B9" s="29"/>
      <c r="E9" s="263" t="s">
        <v>109</v>
      </c>
      <c r="F9" s="302"/>
      <c r="G9" s="302"/>
      <c r="H9" s="302"/>
      <c r="L9" s="29"/>
    </row>
    <row r="10" spans="2:46" s="1" customFormat="1" ht="11.25">
      <c r="B10" s="29"/>
      <c r="L10" s="29"/>
    </row>
    <row r="11" spans="2:46" s="1" customFormat="1" ht="12" customHeight="1">
      <c r="B11" s="29"/>
      <c r="D11" s="26" t="s">
        <v>17</v>
      </c>
      <c r="F11" s="24" t="s">
        <v>3</v>
      </c>
      <c r="I11" s="26" t="s">
        <v>19</v>
      </c>
      <c r="J11" s="24" t="s">
        <v>3</v>
      </c>
      <c r="L11" s="29"/>
    </row>
    <row r="12" spans="2:46" s="1" customFormat="1" ht="12" customHeight="1">
      <c r="B12" s="29"/>
      <c r="D12" s="26" t="s">
        <v>20</v>
      </c>
      <c r="F12" s="24" t="s">
        <v>29</v>
      </c>
      <c r="I12" s="26" t="s">
        <v>22</v>
      </c>
      <c r="J12" s="46" t="str">
        <f>'Rekapitulace stavby'!AN8</f>
        <v>7. 9. 2022</v>
      </c>
      <c r="L12" s="29"/>
    </row>
    <row r="13" spans="2:46" s="1" customFormat="1" ht="10.9" customHeight="1">
      <c r="B13" s="29"/>
      <c r="L13" s="29"/>
    </row>
    <row r="14" spans="2:46" s="1" customFormat="1" ht="12" customHeight="1">
      <c r="B14" s="29"/>
      <c r="D14" s="26" t="s">
        <v>24</v>
      </c>
      <c r="I14" s="26" t="s">
        <v>25</v>
      </c>
      <c r="J14" s="24" t="s">
        <v>3</v>
      </c>
      <c r="L14" s="29"/>
    </row>
    <row r="15" spans="2:46" s="1" customFormat="1" ht="18" customHeight="1">
      <c r="B15" s="29"/>
      <c r="E15" s="24" t="s">
        <v>26</v>
      </c>
      <c r="I15" s="26" t="s">
        <v>27</v>
      </c>
      <c r="J15" s="24" t="s">
        <v>3</v>
      </c>
      <c r="L15" s="29"/>
    </row>
    <row r="16" spans="2:46" s="1" customFormat="1" ht="6.95" customHeight="1">
      <c r="B16" s="29"/>
      <c r="L16" s="29"/>
    </row>
    <row r="17" spans="2:12" s="1" customFormat="1" ht="12" customHeight="1">
      <c r="B17" s="29"/>
      <c r="D17" s="26" t="s">
        <v>28</v>
      </c>
      <c r="I17" s="26" t="s">
        <v>25</v>
      </c>
      <c r="J17" s="24" t="s">
        <v>3</v>
      </c>
      <c r="L17" s="29"/>
    </row>
    <row r="18" spans="2:12" s="1" customFormat="1" ht="18" customHeight="1">
      <c r="B18" s="29"/>
      <c r="E18" s="24" t="s">
        <v>29</v>
      </c>
      <c r="I18" s="26" t="s">
        <v>27</v>
      </c>
      <c r="J18" s="24" t="s">
        <v>3</v>
      </c>
      <c r="L18" s="29"/>
    </row>
    <row r="19" spans="2:12" s="1" customFormat="1" ht="6.95" customHeight="1">
      <c r="B19" s="29"/>
      <c r="L19" s="29"/>
    </row>
    <row r="20" spans="2:12" s="1" customFormat="1" ht="12" customHeight="1">
      <c r="B20" s="29"/>
      <c r="D20" s="26" t="s">
        <v>30</v>
      </c>
      <c r="I20" s="26" t="s">
        <v>25</v>
      </c>
      <c r="J20" s="24" t="s">
        <v>3</v>
      </c>
      <c r="L20" s="29"/>
    </row>
    <row r="21" spans="2:12" s="1" customFormat="1" ht="18" customHeight="1">
      <c r="B21" s="29"/>
      <c r="E21" s="24" t="s">
        <v>31</v>
      </c>
      <c r="I21" s="26" t="s">
        <v>27</v>
      </c>
      <c r="J21" s="24" t="s">
        <v>3</v>
      </c>
      <c r="L21" s="29"/>
    </row>
    <row r="22" spans="2:12" s="1" customFormat="1" ht="6.95" customHeight="1">
      <c r="B22" s="29"/>
      <c r="L22" s="29"/>
    </row>
    <row r="23" spans="2:12" s="1" customFormat="1" ht="12" customHeight="1">
      <c r="B23" s="29"/>
      <c r="D23" s="26" t="s">
        <v>33</v>
      </c>
      <c r="I23" s="26" t="s">
        <v>25</v>
      </c>
      <c r="J23" s="24" t="s">
        <v>3</v>
      </c>
      <c r="L23" s="29"/>
    </row>
    <row r="24" spans="2:12" s="1" customFormat="1" ht="18" customHeight="1">
      <c r="B24" s="29"/>
      <c r="E24" s="24" t="s">
        <v>110</v>
      </c>
      <c r="I24" s="26" t="s">
        <v>27</v>
      </c>
      <c r="J24" s="24" t="s">
        <v>3</v>
      </c>
      <c r="L24" s="29"/>
    </row>
    <row r="25" spans="2:12" s="1" customFormat="1" ht="6.95" customHeight="1">
      <c r="B25" s="29"/>
      <c r="L25" s="29"/>
    </row>
    <row r="26" spans="2:12" s="1" customFormat="1" ht="12" customHeight="1">
      <c r="B26" s="29"/>
      <c r="D26" s="26" t="s">
        <v>34</v>
      </c>
      <c r="L26" s="29"/>
    </row>
    <row r="27" spans="2:12" s="7" customFormat="1" ht="16.5" customHeight="1">
      <c r="B27" s="88"/>
      <c r="E27" s="288" t="s">
        <v>3</v>
      </c>
      <c r="F27" s="288"/>
      <c r="G27" s="288"/>
      <c r="H27" s="288"/>
      <c r="L27" s="88"/>
    </row>
    <row r="28" spans="2:12" s="1" customFormat="1" ht="6.95" customHeight="1">
      <c r="B28" s="29"/>
      <c r="L28" s="29"/>
    </row>
    <row r="29" spans="2:12" s="1" customFormat="1" ht="6.95" customHeight="1">
      <c r="B29" s="29"/>
      <c r="D29" s="47"/>
      <c r="E29" s="47"/>
      <c r="F29" s="47"/>
      <c r="G29" s="47"/>
      <c r="H29" s="47"/>
      <c r="I29" s="47"/>
      <c r="J29" s="47"/>
      <c r="K29" s="47"/>
      <c r="L29" s="29"/>
    </row>
    <row r="30" spans="2:12" s="1" customFormat="1" ht="25.35" customHeight="1">
      <c r="B30" s="29"/>
      <c r="D30" s="89" t="s">
        <v>36</v>
      </c>
      <c r="J30" s="60">
        <f>ROUND(J104, 2)</f>
        <v>0</v>
      </c>
      <c r="L30" s="29"/>
    </row>
    <row r="31" spans="2:12" s="1" customFormat="1" ht="6.95" customHeight="1">
      <c r="B31" s="29"/>
      <c r="D31" s="47"/>
      <c r="E31" s="47"/>
      <c r="F31" s="47"/>
      <c r="G31" s="47"/>
      <c r="H31" s="47"/>
      <c r="I31" s="47"/>
      <c r="J31" s="47"/>
      <c r="K31" s="47"/>
      <c r="L31" s="29"/>
    </row>
    <row r="32" spans="2:12" s="1" customFormat="1" ht="14.45" customHeight="1">
      <c r="B32" s="29"/>
      <c r="F32" s="32" t="s">
        <v>38</v>
      </c>
      <c r="I32" s="32" t="s">
        <v>37</v>
      </c>
      <c r="J32" s="32" t="s">
        <v>39</v>
      </c>
      <c r="L32" s="29"/>
    </row>
    <row r="33" spans="2:12" s="1" customFormat="1" ht="14.45" customHeight="1">
      <c r="B33" s="29"/>
      <c r="D33" s="49" t="s">
        <v>40</v>
      </c>
      <c r="E33" s="26" t="s">
        <v>41</v>
      </c>
      <c r="F33" s="80">
        <f>ROUND((SUM(BE104:BE1827)),  2)</f>
        <v>0</v>
      </c>
      <c r="I33" s="90">
        <v>0.21</v>
      </c>
      <c r="J33" s="80">
        <f>ROUND(((SUM(BE104:BE1827))*I33),  2)</f>
        <v>0</v>
      </c>
      <c r="L33" s="29"/>
    </row>
    <row r="34" spans="2:12" s="1" customFormat="1" ht="14.45" customHeight="1">
      <c r="B34" s="29"/>
      <c r="E34" s="26" t="s">
        <v>42</v>
      </c>
      <c r="F34" s="80">
        <f>ROUND((SUM(BF104:BF1827)),  2)</f>
        <v>0</v>
      </c>
      <c r="I34" s="90">
        <v>0.15</v>
      </c>
      <c r="J34" s="80">
        <f>ROUND(((SUM(BF104:BF1827))*I34),  2)</f>
        <v>0</v>
      </c>
      <c r="L34" s="29"/>
    </row>
    <row r="35" spans="2:12" s="1" customFormat="1" ht="14.45" hidden="1" customHeight="1">
      <c r="B35" s="29"/>
      <c r="E35" s="26" t="s">
        <v>43</v>
      </c>
      <c r="F35" s="80">
        <f>ROUND((SUM(BG104:BG1827)),  2)</f>
        <v>0</v>
      </c>
      <c r="I35" s="90">
        <v>0.21</v>
      </c>
      <c r="J35" s="80">
        <f>0</f>
        <v>0</v>
      </c>
      <c r="L35" s="29"/>
    </row>
    <row r="36" spans="2:12" s="1" customFormat="1" ht="14.45" hidden="1" customHeight="1">
      <c r="B36" s="29"/>
      <c r="E36" s="26" t="s">
        <v>44</v>
      </c>
      <c r="F36" s="80">
        <f>ROUND((SUM(BH104:BH1827)),  2)</f>
        <v>0</v>
      </c>
      <c r="I36" s="90">
        <v>0.15</v>
      </c>
      <c r="J36" s="80">
        <f>0</f>
        <v>0</v>
      </c>
      <c r="L36" s="29"/>
    </row>
    <row r="37" spans="2:12" s="1" customFormat="1" ht="14.45" hidden="1" customHeight="1">
      <c r="B37" s="29"/>
      <c r="E37" s="26" t="s">
        <v>45</v>
      </c>
      <c r="F37" s="80">
        <f>ROUND((SUM(BI104:BI1827)),  2)</f>
        <v>0</v>
      </c>
      <c r="I37" s="90">
        <v>0</v>
      </c>
      <c r="J37" s="80">
        <f>0</f>
        <v>0</v>
      </c>
      <c r="L37" s="29"/>
    </row>
    <row r="38" spans="2:12" s="1" customFormat="1" ht="6.95" customHeight="1">
      <c r="B38" s="29"/>
      <c r="L38" s="29"/>
    </row>
    <row r="39" spans="2:12" s="1" customFormat="1" ht="25.35" customHeight="1">
      <c r="B39" s="29"/>
      <c r="C39" s="91"/>
      <c r="D39" s="92" t="s">
        <v>46</v>
      </c>
      <c r="E39" s="51"/>
      <c r="F39" s="51"/>
      <c r="G39" s="93" t="s">
        <v>47</v>
      </c>
      <c r="H39" s="94" t="s">
        <v>48</v>
      </c>
      <c r="I39" s="51"/>
      <c r="J39" s="95">
        <f>SUM(J30:J37)</f>
        <v>0</v>
      </c>
      <c r="K39" s="96"/>
      <c r="L39" s="29"/>
    </row>
    <row r="40" spans="2:12" s="1" customFormat="1" ht="14.45" customHeight="1">
      <c r="B40" s="38"/>
      <c r="C40" s="39"/>
      <c r="D40" s="39"/>
      <c r="E40" s="39"/>
      <c r="F40" s="39"/>
      <c r="G40" s="39"/>
      <c r="H40" s="39"/>
      <c r="I40" s="39"/>
      <c r="J40" s="39"/>
      <c r="K40" s="39"/>
      <c r="L40" s="29"/>
    </row>
    <row r="44" spans="2:12" s="1" customFormat="1" ht="6.95" customHeight="1">
      <c r="B44" s="40"/>
      <c r="C44" s="41"/>
      <c r="D44" s="41"/>
      <c r="E44" s="41"/>
      <c r="F44" s="41"/>
      <c r="G44" s="41"/>
      <c r="H44" s="41"/>
      <c r="I44" s="41"/>
      <c r="J44" s="41"/>
      <c r="K44" s="41"/>
      <c r="L44" s="29"/>
    </row>
    <row r="45" spans="2:12" s="1" customFormat="1" ht="24.95" customHeight="1">
      <c r="B45" s="29"/>
      <c r="C45" s="21" t="s">
        <v>111</v>
      </c>
      <c r="L45" s="29"/>
    </row>
    <row r="46" spans="2:12" s="1" customFormat="1" ht="6.95" customHeight="1">
      <c r="B46" s="29"/>
      <c r="L46" s="29"/>
    </row>
    <row r="47" spans="2:12" s="1" customFormat="1" ht="12" customHeight="1">
      <c r="B47" s="29"/>
      <c r="C47" s="26" t="s">
        <v>15</v>
      </c>
      <c r="L47" s="29"/>
    </row>
    <row r="48" spans="2:12" s="1" customFormat="1" ht="16.5" customHeight="1">
      <c r="B48" s="29"/>
      <c r="E48" s="300" t="str">
        <f>E7</f>
        <v>Přístavba odborné učebny pro výuku přípravy pokrmů pro I. II. stupeň ZŠ Dub nad Moravou</v>
      </c>
      <c r="F48" s="301"/>
      <c r="G48" s="301"/>
      <c r="H48" s="301"/>
      <c r="L48" s="29"/>
    </row>
    <row r="49" spans="2:47" s="1" customFormat="1" ht="12" customHeight="1">
      <c r="B49" s="29"/>
      <c r="C49" s="26" t="s">
        <v>108</v>
      </c>
      <c r="L49" s="29"/>
    </row>
    <row r="50" spans="2:47" s="1" customFormat="1" ht="16.5" customHeight="1">
      <c r="B50" s="29"/>
      <c r="E50" s="263" t="str">
        <f>E9</f>
        <v>D.1.1 - Architektonicko-stavební řešení</v>
      </c>
      <c r="F50" s="302"/>
      <c r="G50" s="302"/>
      <c r="H50" s="302"/>
      <c r="L50" s="29"/>
    </row>
    <row r="51" spans="2:47" s="1" customFormat="1" ht="6.95" customHeight="1">
      <c r="B51" s="29"/>
      <c r="L51" s="29"/>
    </row>
    <row r="52" spans="2:47" s="1" customFormat="1" ht="12" customHeight="1">
      <c r="B52" s="29"/>
      <c r="C52" s="26" t="s">
        <v>20</v>
      </c>
      <c r="F52" s="24" t="str">
        <f>F12</f>
        <v xml:space="preserve"> </v>
      </c>
      <c r="I52" s="26" t="s">
        <v>22</v>
      </c>
      <c r="J52" s="46" t="str">
        <f>IF(J12="","",J12)</f>
        <v>7. 9. 2022</v>
      </c>
      <c r="L52" s="29"/>
    </row>
    <row r="53" spans="2:47" s="1" customFormat="1" ht="6.95" customHeight="1">
      <c r="B53" s="29"/>
      <c r="L53" s="29"/>
    </row>
    <row r="54" spans="2:47" s="1" customFormat="1" ht="15.2" customHeight="1">
      <c r="B54" s="29"/>
      <c r="C54" s="26" t="s">
        <v>24</v>
      </c>
      <c r="F54" s="24" t="str">
        <f>E15</f>
        <v>ZŠ a MŠ, příspěvková organizace Dub n/M</v>
      </c>
      <c r="I54" s="26" t="s">
        <v>30</v>
      </c>
      <c r="J54" s="27" t="str">
        <f>E21</f>
        <v>Bořivoj Kovář</v>
      </c>
      <c r="L54" s="29"/>
    </row>
    <row r="55" spans="2:47" s="1" customFormat="1" ht="15.2" customHeight="1">
      <c r="B55" s="29"/>
      <c r="C55" s="26" t="s">
        <v>28</v>
      </c>
      <c r="F55" s="24" t="str">
        <f>IF(E18="","",E18)</f>
        <v xml:space="preserve"> </v>
      </c>
      <c r="I55" s="26" t="s">
        <v>33</v>
      </c>
      <c r="J55" s="27" t="str">
        <f>E24</f>
        <v>Dana Jemelková</v>
      </c>
      <c r="L55" s="29"/>
    </row>
    <row r="56" spans="2:47" s="1" customFormat="1" ht="10.35" customHeight="1">
      <c r="B56" s="29"/>
      <c r="L56" s="29"/>
    </row>
    <row r="57" spans="2:47" s="1" customFormat="1" ht="29.25" customHeight="1">
      <c r="B57" s="29"/>
      <c r="C57" s="97" t="s">
        <v>112</v>
      </c>
      <c r="D57" s="91"/>
      <c r="E57" s="91"/>
      <c r="F57" s="91"/>
      <c r="G57" s="91"/>
      <c r="H57" s="91"/>
      <c r="I57" s="91"/>
      <c r="J57" s="98" t="s">
        <v>113</v>
      </c>
      <c r="K57" s="91"/>
      <c r="L57" s="29"/>
    </row>
    <row r="58" spans="2:47" s="1" customFormat="1" ht="10.35" customHeight="1">
      <c r="B58" s="29"/>
      <c r="L58" s="29"/>
    </row>
    <row r="59" spans="2:47" s="1" customFormat="1" ht="22.9" customHeight="1">
      <c r="B59" s="29"/>
      <c r="C59" s="99" t="s">
        <v>68</v>
      </c>
      <c r="J59" s="60">
        <f>J104</f>
        <v>0</v>
      </c>
      <c r="L59" s="29"/>
      <c r="AU59" s="17" t="s">
        <v>114</v>
      </c>
    </row>
    <row r="60" spans="2:47" s="8" customFormat="1" ht="24.95" customHeight="1">
      <c r="B60" s="100"/>
      <c r="D60" s="101" t="s">
        <v>115</v>
      </c>
      <c r="E60" s="102"/>
      <c r="F60" s="102"/>
      <c r="G60" s="102"/>
      <c r="H60" s="102"/>
      <c r="I60" s="102"/>
      <c r="J60" s="103">
        <f>J105</f>
        <v>0</v>
      </c>
      <c r="L60" s="100"/>
    </row>
    <row r="61" spans="2:47" s="9" customFormat="1" ht="19.899999999999999" customHeight="1">
      <c r="B61" s="104"/>
      <c r="D61" s="105" t="s">
        <v>116</v>
      </c>
      <c r="E61" s="106"/>
      <c r="F61" s="106"/>
      <c r="G61" s="106"/>
      <c r="H61" s="106"/>
      <c r="I61" s="106"/>
      <c r="J61" s="107">
        <f>J106</f>
        <v>0</v>
      </c>
      <c r="L61" s="104"/>
    </row>
    <row r="62" spans="2:47" s="9" customFormat="1" ht="19.899999999999999" customHeight="1">
      <c r="B62" s="104"/>
      <c r="D62" s="105" t="s">
        <v>117</v>
      </c>
      <c r="E62" s="106"/>
      <c r="F62" s="106"/>
      <c r="G62" s="106"/>
      <c r="H62" s="106"/>
      <c r="I62" s="106"/>
      <c r="J62" s="107">
        <f>J173</f>
        <v>0</v>
      </c>
      <c r="L62" s="104"/>
    </row>
    <row r="63" spans="2:47" s="9" customFormat="1" ht="19.899999999999999" customHeight="1">
      <c r="B63" s="104"/>
      <c r="D63" s="105" t="s">
        <v>118</v>
      </c>
      <c r="E63" s="106"/>
      <c r="F63" s="106"/>
      <c r="G63" s="106"/>
      <c r="H63" s="106"/>
      <c r="I63" s="106"/>
      <c r="J63" s="107">
        <f>J213</f>
        <v>0</v>
      </c>
      <c r="L63" s="104"/>
    </row>
    <row r="64" spans="2:47" s="9" customFormat="1" ht="19.899999999999999" customHeight="1">
      <c r="B64" s="104"/>
      <c r="D64" s="105" t="s">
        <v>119</v>
      </c>
      <c r="E64" s="106"/>
      <c r="F64" s="106"/>
      <c r="G64" s="106"/>
      <c r="H64" s="106"/>
      <c r="I64" s="106"/>
      <c r="J64" s="107">
        <f>J488</f>
        <v>0</v>
      </c>
      <c r="L64" s="104"/>
    </row>
    <row r="65" spans="2:12" s="9" customFormat="1" ht="19.899999999999999" customHeight="1">
      <c r="B65" s="104"/>
      <c r="D65" s="105" t="s">
        <v>120</v>
      </c>
      <c r="E65" s="106"/>
      <c r="F65" s="106"/>
      <c r="G65" s="106"/>
      <c r="H65" s="106"/>
      <c r="I65" s="106"/>
      <c r="J65" s="107">
        <f>J560</f>
        <v>0</v>
      </c>
      <c r="L65" s="104"/>
    </row>
    <row r="66" spans="2:12" s="9" customFormat="1" ht="19.899999999999999" customHeight="1">
      <c r="B66" s="104"/>
      <c r="D66" s="105" t="s">
        <v>121</v>
      </c>
      <c r="E66" s="106"/>
      <c r="F66" s="106"/>
      <c r="G66" s="106"/>
      <c r="H66" s="106"/>
      <c r="I66" s="106"/>
      <c r="J66" s="107">
        <f>J571</f>
        <v>0</v>
      </c>
      <c r="L66" s="104"/>
    </row>
    <row r="67" spans="2:12" s="9" customFormat="1" ht="19.899999999999999" customHeight="1">
      <c r="B67" s="104"/>
      <c r="D67" s="105" t="s">
        <v>122</v>
      </c>
      <c r="E67" s="106"/>
      <c r="F67" s="106"/>
      <c r="G67" s="106"/>
      <c r="H67" s="106"/>
      <c r="I67" s="106"/>
      <c r="J67" s="107">
        <f>J838</f>
        <v>0</v>
      </c>
      <c r="L67" s="104"/>
    </row>
    <row r="68" spans="2:12" s="9" customFormat="1" ht="19.899999999999999" customHeight="1">
      <c r="B68" s="104"/>
      <c r="D68" s="105" t="s">
        <v>123</v>
      </c>
      <c r="E68" s="106"/>
      <c r="F68" s="106"/>
      <c r="G68" s="106"/>
      <c r="H68" s="106"/>
      <c r="I68" s="106"/>
      <c r="J68" s="107">
        <f>J1014</f>
        <v>0</v>
      </c>
      <c r="L68" s="104"/>
    </row>
    <row r="69" spans="2:12" s="9" customFormat="1" ht="19.899999999999999" customHeight="1">
      <c r="B69" s="104"/>
      <c r="D69" s="105" t="s">
        <v>124</v>
      </c>
      <c r="E69" s="106"/>
      <c r="F69" s="106"/>
      <c r="G69" s="106"/>
      <c r="H69" s="106"/>
      <c r="I69" s="106"/>
      <c r="J69" s="107">
        <f>J1024</f>
        <v>0</v>
      </c>
      <c r="L69" s="104"/>
    </row>
    <row r="70" spans="2:12" s="8" customFormat="1" ht="24.95" customHeight="1">
      <c r="B70" s="100"/>
      <c r="D70" s="101" t="s">
        <v>125</v>
      </c>
      <c r="E70" s="102"/>
      <c r="F70" s="102"/>
      <c r="G70" s="102"/>
      <c r="H70" s="102"/>
      <c r="I70" s="102"/>
      <c r="J70" s="103">
        <f>J1027</f>
        <v>0</v>
      </c>
      <c r="L70" s="100"/>
    </row>
    <row r="71" spans="2:12" s="9" customFormat="1" ht="19.899999999999999" customHeight="1">
      <c r="B71" s="104"/>
      <c r="D71" s="105" t="s">
        <v>126</v>
      </c>
      <c r="E71" s="106"/>
      <c r="F71" s="106"/>
      <c r="G71" s="106"/>
      <c r="H71" s="106"/>
      <c r="I71" s="106"/>
      <c r="J71" s="107">
        <f>J1028</f>
        <v>0</v>
      </c>
      <c r="L71" s="104"/>
    </row>
    <row r="72" spans="2:12" s="9" customFormat="1" ht="19.899999999999999" customHeight="1">
      <c r="B72" s="104"/>
      <c r="D72" s="105" t="s">
        <v>127</v>
      </c>
      <c r="E72" s="106"/>
      <c r="F72" s="106"/>
      <c r="G72" s="106"/>
      <c r="H72" s="106"/>
      <c r="I72" s="106"/>
      <c r="J72" s="107">
        <f>J1093</f>
        <v>0</v>
      </c>
      <c r="L72" s="104"/>
    </row>
    <row r="73" spans="2:12" s="9" customFormat="1" ht="19.899999999999999" customHeight="1">
      <c r="B73" s="104"/>
      <c r="D73" s="105" t="s">
        <v>128</v>
      </c>
      <c r="E73" s="106"/>
      <c r="F73" s="106"/>
      <c r="G73" s="106"/>
      <c r="H73" s="106"/>
      <c r="I73" s="106"/>
      <c r="J73" s="107">
        <f>J1153</f>
        <v>0</v>
      </c>
      <c r="L73" s="104"/>
    </row>
    <row r="74" spans="2:12" s="9" customFormat="1" ht="19.899999999999999" customHeight="1">
      <c r="B74" s="104"/>
      <c r="D74" s="105" t="s">
        <v>129</v>
      </c>
      <c r="E74" s="106"/>
      <c r="F74" s="106"/>
      <c r="G74" s="106"/>
      <c r="H74" s="106"/>
      <c r="I74" s="106"/>
      <c r="J74" s="107">
        <f>J1236</f>
        <v>0</v>
      </c>
      <c r="L74" s="104"/>
    </row>
    <row r="75" spans="2:12" s="9" customFormat="1" ht="19.899999999999999" customHeight="1">
      <c r="B75" s="104"/>
      <c r="D75" s="105" t="s">
        <v>130</v>
      </c>
      <c r="E75" s="106"/>
      <c r="F75" s="106"/>
      <c r="G75" s="106"/>
      <c r="H75" s="106"/>
      <c r="I75" s="106"/>
      <c r="J75" s="107">
        <f>J1256</f>
        <v>0</v>
      </c>
      <c r="L75" s="104"/>
    </row>
    <row r="76" spans="2:12" s="9" customFormat="1" ht="19.899999999999999" customHeight="1">
      <c r="B76" s="104"/>
      <c r="D76" s="105" t="s">
        <v>131</v>
      </c>
      <c r="E76" s="106"/>
      <c r="F76" s="106"/>
      <c r="G76" s="106"/>
      <c r="H76" s="106"/>
      <c r="I76" s="106"/>
      <c r="J76" s="107">
        <f>J1309</f>
        <v>0</v>
      </c>
      <c r="L76" s="104"/>
    </row>
    <row r="77" spans="2:12" s="9" customFormat="1" ht="19.899999999999999" customHeight="1">
      <c r="B77" s="104"/>
      <c r="D77" s="105" t="s">
        <v>132</v>
      </c>
      <c r="E77" s="106"/>
      <c r="F77" s="106"/>
      <c r="G77" s="106"/>
      <c r="H77" s="106"/>
      <c r="I77" s="106"/>
      <c r="J77" s="107">
        <f>J1340</f>
        <v>0</v>
      </c>
      <c r="L77" s="104"/>
    </row>
    <row r="78" spans="2:12" s="9" customFormat="1" ht="19.899999999999999" customHeight="1">
      <c r="B78" s="104"/>
      <c r="D78" s="105" t="s">
        <v>133</v>
      </c>
      <c r="E78" s="106"/>
      <c r="F78" s="106"/>
      <c r="G78" s="106"/>
      <c r="H78" s="106"/>
      <c r="I78" s="106"/>
      <c r="J78" s="107">
        <f>J1434</f>
        <v>0</v>
      </c>
      <c r="L78" s="104"/>
    </row>
    <row r="79" spans="2:12" s="9" customFormat="1" ht="19.899999999999999" customHeight="1">
      <c r="B79" s="104"/>
      <c r="D79" s="105" t="s">
        <v>134</v>
      </c>
      <c r="E79" s="106"/>
      <c r="F79" s="106"/>
      <c r="G79" s="106"/>
      <c r="H79" s="106"/>
      <c r="I79" s="106"/>
      <c r="J79" s="107">
        <f>J1540</f>
        <v>0</v>
      </c>
      <c r="L79" s="104"/>
    </row>
    <row r="80" spans="2:12" s="9" customFormat="1" ht="19.899999999999999" customHeight="1">
      <c r="B80" s="104"/>
      <c r="D80" s="105" t="s">
        <v>135</v>
      </c>
      <c r="E80" s="106"/>
      <c r="F80" s="106"/>
      <c r="G80" s="106"/>
      <c r="H80" s="106"/>
      <c r="I80" s="106"/>
      <c r="J80" s="107">
        <f>J1616</f>
        <v>0</v>
      </c>
      <c r="L80" s="104"/>
    </row>
    <row r="81" spans="2:12" s="9" customFormat="1" ht="19.899999999999999" customHeight="1">
      <c r="B81" s="104"/>
      <c r="D81" s="105" t="s">
        <v>136</v>
      </c>
      <c r="E81" s="106"/>
      <c r="F81" s="106"/>
      <c r="G81" s="106"/>
      <c r="H81" s="106"/>
      <c r="I81" s="106"/>
      <c r="J81" s="107">
        <f>J1656</f>
        <v>0</v>
      </c>
      <c r="L81" s="104"/>
    </row>
    <row r="82" spans="2:12" s="9" customFormat="1" ht="19.899999999999999" customHeight="1">
      <c r="B82" s="104"/>
      <c r="D82" s="105" t="s">
        <v>137</v>
      </c>
      <c r="E82" s="106"/>
      <c r="F82" s="106"/>
      <c r="G82" s="106"/>
      <c r="H82" s="106"/>
      <c r="I82" s="106"/>
      <c r="J82" s="107">
        <f>J1745</f>
        <v>0</v>
      </c>
      <c r="L82" s="104"/>
    </row>
    <row r="83" spans="2:12" s="9" customFormat="1" ht="19.899999999999999" customHeight="1">
      <c r="B83" s="104"/>
      <c r="D83" s="105" t="s">
        <v>138</v>
      </c>
      <c r="E83" s="106"/>
      <c r="F83" s="106"/>
      <c r="G83" s="106"/>
      <c r="H83" s="106"/>
      <c r="I83" s="106"/>
      <c r="J83" s="107">
        <f>J1802</f>
        <v>0</v>
      </c>
      <c r="L83" s="104"/>
    </row>
    <row r="84" spans="2:12" s="9" customFormat="1" ht="19.899999999999999" customHeight="1">
      <c r="B84" s="104"/>
      <c r="D84" s="105" t="s">
        <v>139</v>
      </c>
      <c r="E84" s="106"/>
      <c r="F84" s="106"/>
      <c r="G84" s="106"/>
      <c r="H84" s="106"/>
      <c r="I84" s="106"/>
      <c r="J84" s="107">
        <f>J1823</f>
        <v>0</v>
      </c>
      <c r="L84" s="104"/>
    </row>
    <row r="85" spans="2:12" s="1" customFormat="1" ht="21.75" customHeight="1">
      <c r="B85" s="29"/>
      <c r="L85" s="29"/>
    </row>
    <row r="86" spans="2:12" s="1" customFormat="1" ht="6.95" customHeight="1">
      <c r="B86" s="38"/>
      <c r="C86" s="39"/>
      <c r="D86" s="39"/>
      <c r="E86" s="39"/>
      <c r="F86" s="39"/>
      <c r="G86" s="39"/>
      <c r="H86" s="39"/>
      <c r="I86" s="39"/>
      <c r="J86" s="39"/>
      <c r="K86" s="39"/>
      <c r="L86" s="29"/>
    </row>
    <row r="90" spans="2:12" s="1" customFormat="1" ht="6.95" customHeight="1">
      <c r="B90" s="40"/>
      <c r="C90" s="41"/>
      <c r="D90" s="41"/>
      <c r="E90" s="41"/>
      <c r="F90" s="41"/>
      <c r="G90" s="41"/>
      <c r="H90" s="41"/>
      <c r="I90" s="41"/>
      <c r="J90" s="41"/>
      <c r="K90" s="41"/>
      <c r="L90" s="29"/>
    </row>
    <row r="91" spans="2:12" s="1" customFormat="1" ht="24.95" customHeight="1">
      <c r="B91" s="29"/>
      <c r="C91" s="21" t="s">
        <v>140</v>
      </c>
      <c r="L91" s="29"/>
    </row>
    <row r="92" spans="2:12" s="1" customFormat="1" ht="6.95" customHeight="1">
      <c r="B92" s="29"/>
      <c r="L92" s="29"/>
    </row>
    <row r="93" spans="2:12" s="1" customFormat="1" ht="12" customHeight="1">
      <c r="B93" s="29"/>
      <c r="C93" s="26" t="s">
        <v>15</v>
      </c>
      <c r="L93" s="29"/>
    </row>
    <row r="94" spans="2:12" s="1" customFormat="1" ht="16.5" customHeight="1">
      <c r="B94" s="29"/>
      <c r="E94" s="300" t="str">
        <f>E7</f>
        <v>Přístavba odborné učebny pro výuku přípravy pokrmů pro I. II. stupeň ZŠ Dub nad Moravou</v>
      </c>
      <c r="F94" s="301"/>
      <c r="G94" s="301"/>
      <c r="H94" s="301"/>
      <c r="L94" s="29"/>
    </row>
    <row r="95" spans="2:12" s="1" customFormat="1" ht="12" customHeight="1">
      <c r="B95" s="29"/>
      <c r="C95" s="26" t="s">
        <v>108</v>
      </c>
      <c r="L95" s="29"/>
    </row>
    <row r="96" spans="2:12" s="1" customFormat="1" ht="16.5" customHeight="1">
      <c r="B96" s="29"/>
      <c r="E96" s="263" t="str">
        <f>E9</f>
        <v>D.1.1 - Architektonicko-stavební řešení</v>
      </c>
      <c r="F96" s="302"/>
      <c r="G96" s="302"/>
      <c r="H96" s="302"/>
      <c r="L96" s="29"/>
    </row>
    <row r="97" spans="2:65" s="1" customFormat="1" ht="6.95" customHeight="1">
      <c r="B97" s="29"/>
      <c r="L97" s="29"/>
    </row>
    <row r="98" spans="2:65" s="1" customFormat="1" ht="12" customHeight="1">
      <c r="B98" s="29"/>
      <c r="C98" s="26" t="s">
        <v>20</v>
      </c>
      <c r="F98" s="24" t="str">
        <f>F12</f>
        <v xml:space="preserve"> </v>
      </c>
      <c r="I98" s="26" t="s">
        <v>22</v>
      </c>
      <c r="J98" s="46" t="str">
        <f>IF(J12="","",J12)</f>
        <v>7. 9. 2022</v>
      </c>
      <c r="L98" s="29"/>
    </row>
    <row r="99" spans="2:65" s="1" customFormat="1" ht="6.95" customHeight="1">
      <c r="B99" s="29"/>
      <c r="L99" s="29"/>
    </row>
    <row r="100" spans="2:65" s="1" customFormat="1" ht="15.2" customHeight="1">
      <c r="B100" s="29"/>
      <c r="C100" s="26" t="s">
        <v>24</v>
      </c>
      <c r="F100" s="24" t="str">
        <f>E15</f>
        <v>ZŠ a MŠ, příspěvková organizace Dub n/M</v>
      </c>
      <c r="I100" s="26" t="s">
        <v>30</v>
      </c>
      <c r="J100" s="27" t="str">
        <f>E21</f>
        <v>Bořivoj Kovář</v>
      </c>
      <c r="L100" s="29"/>
    </row>
    <row r="101" spans="2:65" s="1" customFormat="1" ht="15.2" customHeight="1">
      <c r="B101" s="29"/>
      <c r="C101" s="26" t="s">
        <v>28</v>
      </c>
      <c r="F101" s="24" t="str">
        <f>IF(E18="","",E18)</f>
        <v xml:space="preserve"> </v>
      </c>
      <c r="I101" s="26" t="s">
        <v>33</v>
      </c>
      <c r="J101" s="27" t="str">
        <f>E24</f>
        <v>Dana Jemelková</v>
      </c>
      <c r="L101" s="29"/>
    </row>
    <row r="102" spans="2:65" s="1" customFormat="1" ht="10.35" customHeight="1">
      <c r="B102" s="29"/>
      <c r="L102" s="29"/>
    </row>
    <row r="103" spans="2:65" s="10" customFormat="1" ht="29.25" customHeight="1">
      <c r="B103" s="108"/>
      <c r="C103" s="109" t="s">
        <v>141</v>
      </c>
      <c r="D103" s="110" t="s">
        <v>55</v>
      </c>
      <c r="E103" s="110" t="s">
        <v>51</v>
      </c>
      <c r="F103" s="110" t="s">
        <v>52</v>
      </c>
      <c r="G103" s="110" t="s">
        <v>142</v>
      </c>
      <c r="H103" s="110" t="s">
        <v>143</v>
      </c>
      <c r="I103" s="110" t="s">
        <v>144</v>
      </c>
      <c r="J103" s="110" t="s">
        <v>113</v>
      </c>
      <c r="K103" s="111" t="s">
        <v>145</v>
      </c>
      <c r="L103" s="108"/>
      <c r="M103" s="53" t="s">
        <v>3</v>
      </c>
      <c r="N103" s="54" t="s">
        <v>40</v>
      </c>
      <c r="O103" s="54" t="s">
        <v>146</v>
      </c>
      <c r="P103" s="54" t="s">
        <v>147</v>
      </c>
      <c r="Q103" s="54" t="s">
        <v>148</v>
      </c>
      <c r="R103" s="54" t="s">
        <v>149</v>
      </c>
      <c r="S103" s="54" t="s">
        <v>150</v>
      </c>
      <c r="T103" s="55" t="s">
        <v>151</v>
      </c>
    </row>
    <row r="104" spans="2:65" s="1" customFormat="1" ht="22.9" customHeight="1">
      <c r="B104" s="29"/>
      <c r="C104" s="58" t="s">
        <v>152</v>
      </c>
      <c r="J104" s="112">
        <f>BK104</f>
        <v>0</v>
      </c>
      <c r="L104" s="29"/>
      <c r="M104" s="56"/>
      <c r="N104" s="47"/>
      <c r="O104" s="47"/>
      <c r="P104" s="113">
        <f>P105+P1027</f>
        <v>3632.7639950000003</v>
      </c>
      <c r="Q104" s="47"/>
      <c r="R104" s="113">
        <f>R105+R1027</f>
        <v>393.99257876636045</v>
      </c>
      <c r="S104" s="47"/>
      <c r="T104" s="114">
        <f>T105+T1027</f>
        <v>65.217105920000009</v>
      </c>
      <c r="AT104" s="17" t="s">
        <v>69</v>
      </c>
      <c r="AU104" s="17" t="s">
        <v>114</v>
      </c>
      <c r="BK104" s="115">
        <f>BK105+BK1027</f>
        <v>0</v>
      </c>
    </row>
    <row r="105" spans="2:65" s="11" customFormat="1" ht="25.9" customHeight="1">
      <c r="B105" s="116"/>
      <c r="D105" s="117" t="s">
        <v>69</v>
      </c>
      <c r="E105" s="118" t="s">
        <v>153</v>
      </c>
      <c r="F105" s="118" t="s">
        <v>154</v>
      </c>
      <c r="J105" s="119">
        <f>BK105</f>
        <v>0</v>
      </c>
      <c r="L105" s="116"/>
      <c r="M105" s="120"/>
      <c r="P105" s="121">
        <f>P106+P173+P213+P488+P560+P571+P838+P1014+P1024</f>
        <v>2652.1505900000002</v>
      </c>
      <c r="R105" s="121">
        <f>R106+R173+R213+R488+R560+R571+R838+R1014+R1024</f>
        <v>382.33175233805093</v>
      </c>
      <c r="T105" s="122">
        <f>T106+T173+T213+T488+T560+T571+T838+T1014+T1024</f>
        <v>65.139100000000013</v>
      </c>
      <c r="AR105" s="117" t="s">
        <v>78</v>
      </c>
      <c r="AT105" s="123" t="s">
        <v>69</v>
      </c>
      <c r="AU105" s="123" t="s">
        <v>70</v>
      </c>
      <c r="AY105" s="117" t="s">
        <v>155</v>
      </c>
      <c r="BK105" s="124">
        <f>BK106+BK173+BK213+BK488+BK560+BK571+BK838+BK1014+BK1024</f>
        <v>0</v>
      </c>
    </row>
    <row r="106" spans="2:65" s="11" customFormat="1" ht="22.9" customHeight="1">
      <c r="B106" s="116"/>
      <c r="D106" s="117" t="s">
        <v>69</v>
      </c>
      <c r="E106" s="125" t="s">
        <v>78</v>
      </c>
      <c r="F106" s="125" t="s">
        <v>156</v>
      </c>
      <c r="J106" s="126">
        <f>BK106</f>
        <v>0</v>
      </c>
      <c r="L106" s="116"/>
      <c r="M106" s="120"/>
      <c r="P106" s="121">
        <f>SUM(P107:P172)</f>
        <v>497.75989700000002</v>
      </c>
      <c r="R106" s="121">
        <f>SUM(R107:R172)</f>
        <v>1.5E-3</v>
      </c>
      <c r="T106" s="122">
        <f>SUM(T107:T172)</f>
        <v>23.5565</v>
      </c>
      <c r="AR106" s="117" t="s">
        <v>78</v>
      </c>
      <c r="AT106" s="123" t="s">
        <v>69</v>
      </c>
      <c r="AU106" s="123" t="s">
        <v>78</v>
      </c>
      <c r="AY106" s="117" t="s">
        <v>155</v>
      </c>
      <c r="BK106" s="124">
        <f>SUM(BK107:BK172)</f>
        <v>0</v>
      </c>
    </row>
    <row r="107" spans="2:65" s="1" customFormat="1" ht="37.9" customHeight="1">
      <c r="B107" s="127"/>
      <c r="C107" s="128" t="s">
        <v>78</v>
      </c>
      <c r="D107" s="128" t="s">
        <v>157</v>
      </c>
      <c r="E107" s="129" t="s">
        <v>158</v>
      </c>
      <c r="F107" s="130" t="s">
        <v>159</v>
      </c>
      <c r="G107" s="131" t="s">
        <v>160</v>
      </c>
      <c r="H107" s="132">
        <v>54.6</v>
      </c>
      <c r="I107" s="133"/>
      <c r="J107" s="133">
        <f>ROUND(I107*H107,2)</f>
        <v>0</v>
      </c>
      <c r="K107" s="130" t="s">
        <v>161</v>
      </c>
      <c r="L107" s="29"/>
      <c r="M107" s="134" t="s">
        <v>3</v>
      </c>
      <c r="N107" s="135" t="s">
        <v>41</v>
      </c>
      <c r="O107" s="136">
        <v>0.20799999999999999</v>
      </c>
      <c r="P107" s="136">
        <f>O107*H107</f>
        <v>11.3568</v>
      </c>
      <c r="Q107" s="136">
        <v>0</v>
      </c>
      <c r="R107" s="136">
        <f>Q107*H107</f>
        <v>0</v>
      </c>
      <c r="S107" s="136">
        <v>0.255</v>
      </c>
      <c r="T107" s="137">
        <f>S107*H107</f>
        <v>13.923</v>
      </c>
      <c r="AR107" s="138" t="s">
        <v>162</v>
      </c>
      <c r="AT107" s="138" t="s">
        <v>157</v>
      </c>
      <c r="AU107" s="138" t="s">
        <v>80</v>
      </c>
      <c r="AY107" s="17" t="s">
        <v>155</v>
      </c>
      <c r="BE107" s="139">
        <f>IF(N107="základní",J107,0)</f>
        <v>0</v>
      </c>
      <c r="BF107" s="139">
        <f>IF(N107="snížená",J107,0)</f>
        <v>0</v>
      </c>
      <c r="BG107" s="139">
        <f>IF(N107="zákl. přenesená",J107,0)</f>
        <v>0</v>
      </c>
      <c r="BH107" s="139">
        <f>IF(N107="sníž. přenesená",J107,0)</f>
        <v>0</v>
      </c>
      <c r="BI107" s="139">
        <f>IF(N107="nulová",J107,0)</f>
        <v>0</v>
      </c>
      <c r="BJ107" s="17" t="s">
        <v>78</v>
      </c>
      <c r="BK107" s="139">
        <f>ROUND(I107*H107,2)</f>
        <v>0</v>
      </c>
      <c r="BL107" s="17" t="s">
        <v>162</v>
      </c>
      <c r="BM107" s="138" t="s">
        <v>163</v>
      </c>
    </row>
    <row r="108" spans="2:65" s="1" customFormat="1" ht="11.25">
      <c r="B108" s="29"/>
      <c r="D108" s="140" t="s">
        <v>164</v>
      </c>
      <c r="F108" s="141" t="s">
        <v>165</v>
      </c>
      <c r="L108" s="29"/>
      <c r="M108" s="142"/>
      <c r="T108" s="50"/>
      <c r="AT108" s="17" t="s">
        <v>164</v>
      </c>
      <c r="AU108" s="17" t="s">
        <v>80</v>
      </c>
    </row>
    <row r="109" spans="2:65" s="12" customFormat="1" ht="11.25">
      <c r="B109" s="143"/>
      <c r="D109" s="144" t="s">
        <v>166</v>
      </c>
      <c r="E109" s="145" t="s">
        <v>3</v>
      </c>
      <c r="F109" s="146" t="s">
        <v>167</v>
      </c>
      <c r="H109" s="145" t="s">
        <v>3</v>
      </c>
      <c r="L109" s="143"/>
      <c r="M109" s="147"/>
      <c r="T109" s="148"/>
      <c r="AT109" s="145" t="s">
        <v>166</v>
      </c>
      <c r="AU109" s="145" t="s">
        <v>80</v>
      </c>
      <c r="AV109" s="12" t="s">
        <v>78</v>
      </c>
      <c r="AW109" s="12" t="s">
        <v>32</v>
      </c>
      <c r="AX109" s="12" t="s">
        <v>70</v>
      </c>
      <c r="AY109" s="145" t="s">
        <v>155</v>
      </c>
    </row>
    <row r="110" spans="2:65" s="13" customFormat="1" ht="11.25">
      <c r="B110" s="149"/>
      <c r="D110" s="144" t="s">
        <v>166</v>
      </c>
      <c r="E110" s="150" t="s">
        <v>3</v>
      </c>
      <c r="F110" s="151" t="s">
        <v>168</v>
      </c>
      <c r="H110" s="152">
        <v>54.6</v>
      </c>
      <c r="L110" s="149"/>
      <c r="M110" s="153"/>
      <c r="T110" s="154"/>
      <c r="AT110" s="150" t="s">
        <v>166</v>
      </c>
      <c r="AU110" s="150" t="s">
        <v>80</v>
      </c>
      <c r="AV110" s="13" t="s">
        <v>80</v>
      </c>
      <c r="AW110" s="13" t="s">
        <v>32</v>
      </c>
      <c r="AX110" s="13" t="s">
        <v>78</v>
      </c>
      <c r="AY110" s="150" t="s">
        <v>155</v>
      </c>
    </row>
    <row r="111" spans="2:65" s="1" customFormat="1" ht="24.2" customHeight="1">
      <c r="B111" s="127"/>
      <c r="C111" s="128" t="s">
        <v>80</v>
      </c>
      <c r="D111" s="128" t="s">
        <v>157</v>
      </c>
      <c r="E111" s="129" t="s">
        <v>169</v>
      </c>
      <c r="F111" s="130" t="s">
        <v>170</v>
      </c>
      <c r="G111" s="131" t="s">
        <v>160</v>
      </c>
      <c r="H111" s="132">
        <v>22.8</v>
      </c>
      <c r="I111" s="133"/>
      <c r="J111" s="133">
        <f>ROUND(I111*H111,2)</f>
        <v>0</v>
      </c>
      <c r="K111" s="130" t="s">
        <v>161</v>
      </c>
      <c r="L111" s="29"/>
      <c r="M111" s="134" t="s">
        <v>3</v>
      </c>
      <c r="N111" s="135" t="s">
        <v>41</v>
      </c>
      <c r="O111" s="136">
        <v>1.228</v>
      </c>
      <c r="P111" s="136">
        <f>O111*H111</f>
        <v>27.9984</v>
      </c>
      <c r="Q111" s="136">
        <v>0</v>
      </c>
      <c r="R111" s="136">
        <f>Q111*H111</f>
        <v>0</v>
      </c>
      <c r="S111" s="136">
        <v>0.24</v>
      </c>
      <c r="T111" s="137">
        <f>S111*H111</f>
        <v>5.4719999999999995</v>
      </c>
      <c r="AR111" s="138" t="s">
        <v>162</v>
      </c>
      <c r="AT111" s="138" t="s">
        <v>157</v>
      </c>
      <c r="AU111" s="138" t="s">
        <v>80</v>
      </c>
      <c r="AY111" s="17" t="s">
        <v>155</v>
      </c>
      <c r="BE111" s="139">
        <f>IF(N111="základní",J111,0)</f>
        <v>0</v>
      </c>
      <c r="BF111" s="139">
        <f>IF(N111="snížená",J111,0)</f>
        <v>0</v>
      </c>
      <c r="BG111" s="139">
        <f>IF(N111="zákl. přenesená",J111,0)</f>
        <v>0</v>
      </c>
      <c r="BH111" s="139">
        <f>IF(N111="sníž. přenesená",J111,0)</f>
        <v>0</v>
      </c>
      <c r="BI111" s="139">
        <f>IF(N111="nulová",J111,0)</f>
        <v>0</v>
      </c>
      <c r="BJ111" s="17" t="s">
        <v>78</v>
      </c>
      <c r="BK111" s="139">
        <f>ROUND(I111*H111,2)</f>
        <v>0</v>
      </c>
      <c r="BL111" s="17" t="s">
        <v>162</v>
      </c>
      <c r="BM111" s="138" t="s">
        <v>171</v>
      </c>
    </row>
    <row r="112" spans="2:65" s="1" customFormat="1" ht="11.25">
      <c r="B112" s="29"/>
      <c r="D112" s="140" t="s">
        <v>164</v>
      </c>
      <c r="F112" s="141" t="s">
        <v>172</v>
      </c>
      <c r="L112" s="29"/>
      <c r="M112" s="142"/>
      <c r="T112" s="50"/>
      <c r="AT112" s="17" t="s">
        <v>164</v>
      </c>
      <c r="AU112" s="17" t="s">
        <v>80</v>
      </c>
    </row>
    <row r="113" spans="2:65" s="12" customFormat="1" ht="11.25">
      <c r="B113" s="143"/>
      <c r="D113" s="144" t="s">
        <v>166</v>
      </c>
      <c r="E113" s="145" t="s">
        <v>3</v>
      </c>
      <c r="F113" s="146" t="s">
        <v>173</v>
      </c>
      <c r="H113" s="145" t="s">
        <v>3</v>
      </c>
      <c r="L113" s="143"/>
      <c r="M113" s="147"/>
      <c r="T113" s="148"/>
      <c r="AT113" s="145" t="s">
        <v>166</v>
      </c>
      <c r="AU113" s="145" t="s">
        <v>80</v>
      </c>
      <c r="AV113" s="12" t="s">
        <v>78</v>
      </c>
      <c r="AW113" s="12" t="s">
        <v>32</v>
      </c>
      <c r="AX113" s="12" t="s">
        <v>70</v>
      </c>
      <c r="AY113" s="145" t="s">
        <v>155</v>
      </c>
    </row>
    <row r="114" spans="2:65" s="13" customFormat="1" ht="11.25">
      <c r="B114" s="149"/>
      <c r="D114" s="144" t="s">
        <v>166</v>
      </c>
      <c r="E114" s="150" t="s">
        <v>3</v>
      </c>
      <c r="F114" s="151" t="s">
        <v>174</v>
      </c>
      <c r="H114" s="152">
        <v>22.8</v>
      </c>
      <c r="L114" s="149"/>
      <c r="M114" s="153"/>
      <c r="T114" s="154"/>
      <c r="AT114" s="150" t="s">
        <v>166</v>
      </c>
      <c r="AU114" s="150" t="s">
        <v>80</v>
      </c>
      <c r="AV114" s="13" t="s">
        <v>80</v>
      </c>
      <c r="AW114" s="13" t="s">
        <v>32</v>
      </c>
      <c r="AX114" s="13" t="s">
        <v>78</v>
      </c>
      <c r="AY114" s="150" t="s">
        <v>155</v>
      </c>
    </row>
    <row r="115" spans="2:65" s="1" customFormat="1" ht="24.2" customHeight="1">
      <c r="B115" s="127"/>
      <c r="C115" s="128" t="s">
        <v>175</v>
      </c>
      <c r="D115" s="128" t="s">
        <v>157</v>
      </c>
      <c r="E115" s="129" t="s">
        <v>176</v>
      </c>
      <c r="F115" s="130" t="s">
        <v>177</v>
      </c>
      <c r="G115" s="131" t="s">
        <v>178</v>
      </c>
      <c r="H115" s="132">
        <v>20.3</v>
      </c>
      <c r="I115" s="133"/>
      <c r="J115" s="133">
        <f>ROUND(I115*H115,2)</f>
        <v>0</v>
      </c>
      <c r="K115" s="130" t="s">
        <v>161</v>
      </c>
      <c r="L115" s="29"/>
      <c r="M115" s="134" t="s">
        <v>3</v>
      </c>
      <c r="N115" s="135" t="s">
        <v>41</v>
      </c>
      <c r="O115" s="136">
        <v>0.13300000000000001</v>
      </c>
      <c r="P115" s="136">
        <f>O115*H115</f>
        <v>2.6999000000000004</v>
      </c>
      <c r="Q115" s="136">
        <v>0</v>
      </c>
      <c r="R115" s="136">
        <f>Q115*H115</f>
        <v>0</v>
      </c>
      <c r="S115" s="136">
        <v>0.20499999999999999</v>
      </c>
      <c r="T115" s="137">
        <f>S115*H115</f>
        <v>4.1615000000000002</v>
      </c>
      <c r="AR115" s="138" t="s">
        <v>162</v>
      </c>
      <c r="AT115" s="138" t="s">
        <v>157</v>
      </c>
      <c r="AU115" s="138" t="s">
        <v>80</v>
      </c>
      <c r="AY115" s="17" t="s">
        <v>155</v>
      </c>
      <c r="BE115" s="139">
        <f>IF(N115="základní",J115,0)</f>
        <v>0</v>
      </c>
      <c r="BF115" s="139">
        <f>IF(N115="snížená",J115,0)</f>
        <v>0</v>
      </c>
      <c r="BG115" s="139">
        <f>IF(N115="zákl. přenesená",J115,0)</f>
        <v>0</v>
      </c>
      <c r="BH115" s="139">
        <f>IF(N115="sníž. přenesená",J115,0)</f>
        <v>0</v>
      </c>
      <c r="BI115" s="139">
        <f>IF(N115="nulová",J115,0)</f>
        <v>0</v>
      </c>
      <c r="BJ115" s="17" t="s">
        <v>78</v>
      </c>
      <c r="BK115" s="139">
        <f>ROUND(I115*H115,2)</f>
        <v>0</v>
      </c>
      <c r="BL115" s="17" t="s">
        <v>162</v>
      </c>
      <c r="BM115" s="138" t="s">
        <v>179</v>
      </c>
    </row>
    <row r="116" spans="2:65" s="1" customFormat="1" ht="11.25">
      <c r="B116" s="29"/>
      <c r="D116" s="140" t="s">
        <v>164</v>
      </c>
      <c r="F116" s="141" t="s">
        <v>180</v>
      </c>
      <c r="L116" s="29"/>
      <c r="M116" s="142"/>
      <c r="T116" s="50"/>
      <c r="AT116" s="17" t="s">
        <v>164</v>
      </c>
      <c r="AU116" s="17" t="s">
        <v>80</v>
      </c>
    </row>
    <row r="117" spans="2:65" s="12" customFormat="1" ht="11.25">
      <c r="B117" s="143"/>
      <c r="D117" s="144" t="s">
        <v>166</v>
      </c>
      <c r="E117" s="145" t="s">
        <v>3</v>
      </c>
      <c r="F117" s="146" t="s">
        <v>167</v>
      </c>
      <c r="H117" s="145" t="s">
        <v>3</v>
      </c>
      <c r="L117" s="143"/>
      <c r="M117" s="147"/>
      <c r="T117" s="148"/>
      <c r="AT117" s="145" t="s">
        <v>166</v>
      </c>
      <c r="AU117" s="145" t="s">
        <v>80</v>
      </c>
      <c r="AV117" s="12" t="s">
        <v>78</v>
      </c>
      <c r="AW117" s="12" t="s">
        <v>32</v>
      </c>
      <c r="AX117" s="12" t="s">
        <v>70</v>
      </c>
      <c r="AY117" s="145" t="s">
        <v>155</v>
      </c>
    </row>
    <row r="118" spans="2:65" s="13" customFormat="1" ht="11.25">
      <c r="B118" s="149"/>
      <c r="D118" s="144" t="s">
        <v>166</v>
      </c>
      <c r="E118" s="150" t="s">
        <v>3</v>
      </c>
      <c r="F118" s="151" t="s">
        <v>181</v>
      </c>
      <c r="H118" s="152">
        <v>20.3</v>
      </c>
      <c r="L118" s="149"/>
      <c r="M118" s="153"/>
      <c r="T118" s="154"/>
      <c r="AT118" s="150" t="s">
        <v>166</v>
      </c>
      <c r="AU118" s="150" t="s">
        <v>80</v>
      </c>
      <c r="AV118" s="13" t="s">
        <v>80</v>
      </c>
      <c r="AW118" s="13" t="s">
        <v>32</v>
      </c>
      <c r="AX118" s="13" t="s">
        <v>78</v>
      </c>
      <c r="AY118" s="150" t="s">
        <v>155</v>
      </c>
    </row>
    <row r="119" spans="2:65" s="1" customFormat="1" ht="16.5" customHeight="1">
      <c r="B119" s="127"/>
      <c r="C119" s="128" t="s">
        <v>162</v>
      </c>
      <c r="D119" s="128" t="s">
        <v>157</v>
      </c>
      <c r="E119" s="129" t="s">
        <v>182</v>
      </c>
      <c r="F119" s="130" t="s">
        <v>183</v>
      </c>
      <c r="G119" s="131" t="s">
        <v>160</v>
      </c>
      <c r="H119" s="132">
        <v>137.095</v>
      </c>
      <c r="I119" s="133"/>
      <c r="J119" s="133">
        <f>ROUND(I119*H119,2)</f>
        <v>0</v>
      </c>
      <c r="K119" s="130" t="s">
        <v>161</v>
      </c>
      <c r="L119" s="29"/>
      <c r="M119" s="134" t="s">
        <v>3</v>
      </c>
      <c r="N119" s="135" t="s">
        <v>41</v>
      </c>
      <c r="O119" s="136">
        <v>0.55100000000000005</v>
      </c>
      <c r="P119" s="136">
        <f>O119*H119</f>
        <v>75.539345000000012</v>
      </c>
      <c r="Q119" s="136">
        <v>0</v>
      </c>
      <c r="R119" s="136">
        <f>Q119*H119</f>
        <v>0</v>
      </c>
      <c r="S119" s="136">
        <v>0</v>
      </c>
      <c r="T119" s="137">
        <f>S119*H119</f>
        <v>0</v>
      </c>
      <c r="AR119" s="138" t="s">
        <v>162</v>
      </c>
      <c r="AT119" s="138" t="s">
        <v>157</v>
      </c>
      <c r="AU119" s="138" t="s">
        <v>80</v>
      </c>
      <c r="AY119" s="17" t="s">
        <v>155</v>
      </c>
      <c r="BE119" s="139">
        <f>IF(N119="základní",J119,0)</f>
        <v>0</v>
      </c>
      <c r="BF119" s="139">
        <f>IF(N119="snížená",J119,0)</f>
        <v>0</v>
      </c>
      <c r="BG119" s="139">
        <f>IF(N119="zákl. přenesená",J119,0)</f>
        <v>0</v>
      </c>
      <c r="BH119" s="139">
        <f>IF(N119="sníž. přenesená",J119,0)</f>
        <v>0</v>
      </c>
      <c r="BI119" s="139">
        <f>IF(N119="nulová",J119,0)</f>
        <v>0</v>
      </c>
      <c r="BJ119" s="17" t="s">
        <v>78</v>
      </c>
      <c r="BK119" s="139">
        <f>ROUND(I119*H119,2)</f>
        <v>0</v>
      </c>
      <c r="BL119" s="17" t="s">
        <v>162</v>
      </c>
      <c r="BM119" s="138" t="s">
        <v>184</v>
      </c>
    </row>
    <row r="120" spans="2:65" s="1" customFormat="1" ht="11.25">
      <c r="B120" s="29"/>
      <c r="D120" s="140" t="s">
        <v>164</v>
      </c>
      <c r="F120" s="141" t="s">
        <v>185</v>
      </c>
      <c r="L120" s="29"/>
      <c r="M120" s="142"/>
      <c r="T120" s="50"/>
      <c r="AT120" s="17" t="s">
        <v>164</v>
      </c>
      <c r="AU120" s="17" t="s">
        <v>80</v>
      </c>
    </row>
    <row r="121" spans="2:65" s="13" customFormat="1" ht="11.25">
      <c r="B121" s="149"/>
      <c r="D121" s="144" t="s">
        <v>166</v>
      </c>
      <c r="E121" s="150" t="s">
        <v>3</v>
      </c>
      <c r="F121" s="151" t="s">
        <v>186</v>
      </c>
      <c r="H121" s="152">
        <v>137.095</v>
      </c>
      <c r="L121" s="149"/>
      <c r="M121" s="153"/>
      <c r="T121" s="154"/>
      <c r="AT121" s="150" t="s">
        <v>166</v>
      </c>
      <c r="AU121" s="150" t="s">
        <v>80</v>
      </c>
      <c r="AV121" s="13" t="s">
        <v>80</v>
      </c>
      <c r="AW121" s="13" t="s">
        <v>32</v>
      </c>
      <c r="AX121" s="13" t="s">
        <v>78</v>
      </c>
      <c r="AY121" s="150" t="s">
        <v>155</v>
      </c>
    </row>
    <row r="122" spans="2:65" s="1" customFormat="1" ht="24.2" customHeight="1">
      <c r="B122" s="127"/>
      <c r="C122" s="128" t="s">
        <v>187</v>
      </c>
      <c r="D122" s="128" t="s">
        <v>157</v>
      </c>
      <c r="E122" s="129" t="s">
        <v>188</v>
      </c>
      <c r="F122" s="130" t="s">
        <v>189</v>
      </c>
      <c r="G122" s="131" t="s">
        <v>190</v>
      </c>
      <c r="H122" s="132">
        <v>9.7000000000000003E-2</v>
      </c>
      <c r="I122" s="133"/>
      <c r="J122" s="133">
        <f>ROUND(I122*H122,2)</f>
        <v>0</v>
      </c>
      <c r="K122" s="130" t="s">
        <v>161</v>
      </c>
      <c r="L122" s="29"/>
      <c r="M122" s="134" t="s">
        <v>3</v>
      </c>
      <c r="N122" s="135" t="s">
        <v>41</v>
      </c>
      <c r="O122" s="136">
        <v>5.6189999999999998</v>
      </c>
      <c r="P122" s="136">
        <f>O122*H122</f>
        <v>0.54504299999999994</v>
      </c>
      <c r="Q122" s="136">
        <v>0</v>
      </c>
      <c r="R122" s="136">
        <f>Q122*H122</f>
        <v>0</v>
      </c>
      <c r="S122" s="136">
        <v>0</v>
      </c>
      <c r="T122" s="137">
        <f>S122*H122</f>
        <v>0</v>
      </c>
      <c r="AR122" s="138" t="s">
        <v>162</v>
      </c>
      <c r="AT122" s="138" t="s">
        <v>157</v>
      </c>
      <c r="AU122" s="138" t="s">
        <v>80</v>
      </c>
      <c r="AY122" s="17" t="s">
        <v>155</v>
      </c>
      <c r="BE122" s="139">
        <f>IF(N122="základní",J122,0)</f>
        <v>0</v>
      </c>
      <c r="BF122" s="139">
        <f>IF(N122="snížená",J122,0)</f>
        <v>0</v>
      </c>
      <c r="BG122" s="139">
        <f>IF(N122="zákl. přenesená",J122,0)</f>
        <v>0</v>
      </c>
      <c r="BH122" s="139">
        <f>IF(N122="sníž. přenesená",J122,0)</f>
        <v>0</v>
      </c>
      <c r="BI122" s="139">
        <f>IF(N122="nulová",J122,0)</f>
        <v>0</v>
      </c>
      <c r="BJ122" s="17" t="s">
        <v>78</v>
      </c>
      <c r="BK122" s="139">
        <f>ROUND(I122*H122,2)</f>
        <v>0</v>
      </c>
      <c r="BL122" s="17" t="s">
        <v>162</v>
      </c>
      <c r="BM122" s="138" t="s">
        <v>191</v>
      </c>
    </row>
    <row r="123" spans="2:65" s="1" customFormat="1" ht="11.25">
      <c r="B123" s="29"/>
      <c r="D123" s="140" t="s">
        <v>164</v>
      </c>
      <c r="F123" s="141" t="s">
        <v>192</v>
      </c>
      <c r="L123" s="29"/>
      <c r="M123" s="142"/>
      <c r="T123" s="50"/>
      <c r="AT123" s="17" t="s">
        <v>164</v>
      </c>
      <c r="AU123" s="17" t="s">
        <v>80</v>
      </c>
    </row>
    <row r="124" spans="2:65" s="12" customFormat="1" ht="11.25">
      <c r="B124" s="143"/>
      <c r="D124" s="144" t="s">
        <v>166</v>
      </c>
      <c r="E124" s="145" t="s">
        <v>3</v>
      </c>
      <c r="F124" s="146" t="s">
        <v>193</v>
      </c>
      <c r="H124" s="145" t="s">
        <v>3</v>
      </c>
      <c r="L124" s="143"/>
      <c r="M124" s="147"/>
      <c r="T124" s="148"/>
      <c r="AT124" s="145" t="s">
        <v>166</v>
      </c>
      <c r="AU124" s="145" t="s">
        <v>80</v>
      </c>
      <c r="AV124" s="12" t="s">
        <v>78</v>
      </c>
      <c r="AW124" s="12" t="s">
        <v>32</v>
      </c>
      <c r="AX124" s="12" t="s">
        <v>70</v>
      </c>
      <c r="AY124" s="145" t="s">
        <v>155</v>
      </c>
    </row>
    <row r="125" spans="2:65" s="13" customFormat="1" ht="11.25">
      <c r="B125" s="149"/>
      <c r="D125" s="144" t="s">
        <v>166</v>
      </c>
      <c r="E125" s="150" t="s">
        <v>3</v>
      </c>
      <c r="F125" s="151" t="s">
        <v>194</v>
      </c>
      <c r="H125" s="152">
        <v>9.7000000000000003E-2</v>
      </c>
      <c r="L125" s="149"/>
      <c r="M125" s="153"/>
      <c r="T125" s="154"/>
      <c r="AT125" s="150" t="s">
        <v>166</v>
      </c>
      <c r="AU125" s="150" t="s">
        <v>80</v>
      </c>
      <c r="AV125" s="13" t="s">
        <v>80</v>
      </c>
      <c r="AW125" s="13" t="s">
        <v>32</v>
      </c>
      <c r="AX125" s="13" t="s">
        <v>78</v>
      </c>
      <c r="AY125" s="150" t="s">
        <v>155</v>
      </c>
    </row>
    <row r="126" spans="2:65" s="1" customFormat="1" ht="24.2" customHeight="1">
      <c r="B126" s="127"/>
      <c r="C126" s="128" t="s">
        <v>195</v>
      </c>
      <c r="D126" s="128" t="s">
        <v>157</v>
      </c>
      <c r="E126" s="129" t="s">
        <v>196</v>
      </c>
      <c r="F126" s="130" t="s">
        <v>197</v>
      </c>
      <c r="G126" s="131" t="s">
        <v>190</v>
      </c>
      <c r="H126" s="132">
        <v>39.168999999999997</v>
      </c>
      <c r="I126" s="133"/>
      <c r="J126" s="133">
        <f>ROUND(I126*H126,2)</f>
        <v>0</v>
      </c>
      <c r="K126" s="130" t="s">
        <v>161</v>
      </c>
      <c r="L126" s="29"/>
      <c r="M126" s="134" t="s">
        <v>3</v>
      </c>
      <c r="N126" s="135" t="s">
        <v>41</v>
      </c>
      <c r="O126" s="136">
        <v>4.7039999999999997</v>
      </c>
      <c r="P126" s="136">
        <f>O126*H126</f>
        <v>184.25097599999998</v>
      </c>
      <c r="Q126" s="136">
        <v>0</v>
      </c>
      <c r="R126" s="136">
        <f>Q126*H126</f>
        <v>0</v>
      </c>
      <c r="S126" s="136">
        <v>0</v>
      </c>
      <c r="T126" s="137">
        <f>S126*H126</f>
        <v>0</v>
      </c>
      <c r="AR126" s="138" t="s">
        <v>162</v>
      </c>
      <c r="AT126" s="138" t="s">
        <v>157</v>
      </c>
      <c r="AU126" s="138" t="s">
        <v>80</v>
      </c>
      <c r="AY126" s="17" t="s">
        <v>155</v>
      </c>
      <c r="BE126" s="139">
        <f>IF(N126="základní",J126,0)</f>
        <v>0</v>
      </c>
      <c r="BF126" s="139">
        <f>IF(N126="snížená",J126,0)</f>
        <v>0</v>
      </c>
      <c r="BG126" s="139">
        <f>IF(N126="zákl. přenesená",J126,0)</f>
        <v>0</v>
      </c>
      <c r="BH126" s="139">
        <f>IF(N126="sníž. přenesená",J126,0)</f>
        <v>0</v>
      </c>
      <c r="BI126" s="139">
        <f>IF(N126="nulová",J126,0)</f>
        <v>0</v>
      </c>
      <c r="BJ126" s="17" t="s">
        <v>78</v>
      </c>
      <c r="BK126" s="139">
        <f>ROUND(I126*H126,2)</f>
        <v>0</v>
      </c>
      <c r="BL126" s="17" t="s">
        <v>162</v>
      </c>
      <c r="BM126" s="138" t="s">
        <v>198</v>
      </c>
    </row>
    <row r="127" spans="2:65" s="1" customFormat="1" ht="11.25">
      <c r="B127" s="29"/>
      <c r="D127" s="140" t="s">
        <v>164</v>
      </c>
      <c r="F127" s="141" t="s">
        <v>199</v>
      </c>
      <c r="L127" s="29"/>
      <c r="M127" s="142"/>
      <c r="T127" s="50"/>
      <c r="AT127" s="17" t="s">
        <v>164</v>
      </c>
      <c r="AU127" s="17" t="s">
        <v>80</v>
      </c>
    </row>
    <row r="128" spans="2:65" s="12" customFormat="1" ht="11.25">
      <c r="B128" s="143"/>
      <c r="D128" s="144" t="s">
        <v>166</v>
      </c>
      <c r="E128" s="145" t="s">
        <v>3</v>
      </c>
      <c r="F128" s="146" t="s">
        <v>200</v>
      </c>
      <c r="H128" s="145" t="s">
        <v>3</v>
      </c>
      <c r="L128" s="143"/>
      <c r="M128" s="147"/>
      <c r="T128" s="148"/>
      <c r="AT128" s="145" t="s">
        <v>166</v>
      </c>
      <c r="AU128" s="145" t="s">
        <v>80</v>
      </c>
      <c r="AV128" s="12" t="s">
        <v>78</v>
      </c>
      <c r="AW128" s="12" t="s">
        <v>32</v>
      </c>
      <c r="AX128" s="12" t="s">
        <v>70</v>
      </c>
      <c r="AY128" s="145" t="s">
        <v>155</v>
      </c>
    </row>
    <row r="129" spans="2:65" s="13" customFormat="1" ht="11.25">
      <c r="B129" s="149"/>
      <c r="D129" s="144" t="s">
        <v>166</v>
      </c>
      <c r="E129" s="150" t="s">
        <v>3</v>
      </c>
      <c r="F129" s="151" t="s">
        <v>201</v>
      </c>
      <c r="H129" s="152">
        <v>22.831</v>
      </c>
      <c r="L129" s="149"/>
      <c r="M129" s="153"/>
      <c r="T129" s="154"/>
      <c r="AT129" s="150" t="s">
        <v>166</v>
      </c>
      <c r="AU129" s="150" t="s">
        <v>80</v>
      </c>
      <c r="AV129" s="13" t="s">
        <v>80</v>
      </c>
      <c r="AW129" s="13" t="s">
        <v>32</v>
      </c>
      <c r="AX129" s="13" t="s">
        <v>70</v>
      </c>
      <c r="AY129" s="150" t="s">
        <v>155</v>
      </c>
    </row>
    <row r="130" spans="2:65" s="13" customFormat="1" ht="11.25">
      <c r="B130" s="149"/>
      <c r="D130" s="144" t="s">
        <v>166</v>
      </c>
      <c r="E130" s="150" t="s">
        <v>3</v>
      </c>
      <c r="F130" s="151" t="s">
        <v>202</v>
      </c>
      <c r="H130" s="152">
        <v>13.4</v>
      </c>
      <c r="L130" s="149"/>
      <c r="M130" s="153"/>
      <c r="T130" s="154"/>
      <c r="AT130" s="150" t="s">
        <v>166</v>
      </c>
      <c r="AU130" s="150" t="s">
        <v>80</v>
      </c>
      <c r="AV130" s="13" t="s">
        <v>80</v>
      </c>
      <c r="AW130" s="13" t="s">
        <v>32</v>
      </c>
      <c r="AX130" s="13" t="s">
        <v>70</v>
      </c>
      <c r="AY130" s="150" t="s">
        <v>155</v>
      </c>
    </row>
    <row r="131" spans="2:65" s="12" customFormat="1" ht="11.25">
      <c r="B131" s="143"/>
      <c r="D131" s="144" t="s">
        <v>166</v>
      </c>
      <c r="E131" s="145" t="s">
        <v>3</v>
      </c>
      <c r="F131" s="146" t="s">
        <v>193</v>
      </c>
      <c r="H131" s="145" t="s">
        <v>3</v>
      </c>
      <c r="L131" s="143"/>
      <c r="M131" s="147"/>
      <c r="T131" s="148"/>
      <c r="AT131" s="145" t="s">
        <v>166</v>
      </c>
      <c r="AU131" s="145" t="s">
        <v>80</v>
      </c>
      <c r="AV131" s="12" t="s">
        <v>78</v>
      </c>
      <c r="AW131" s="12" t="s">
        <v>32</v>
      </c>
      <c r="AX131" s="12" t="s">
        <v>70</v>
      </c>
      <c r="AY131" s="145" t="s">
        <v>155</v>
      </c>
    </row>
    <row r="132" spans="2:65" s="13" customFormat="1" ht="11.25">
      <c r="B132" s="149"/>
      <c r="D132" s="144" t="s">
        <v>166</v>
      </c>
      <c r="E132" s="150" t="s">
        <v>3</v>
      </c>
      <c r="F132" s="151" t="s">
        <v>203</v>
      </c>
      <c r="H132" s="152">
        <v>1.5980000000000001</v>
      </c>
      <c r="L132" s="149"/>
      <c r="M132" s="153"/>
      <c r="T132" s="154"/>
      <c r="AT132" s="150" t="s">
        <v>166</v>
      </c>
      <c r="AU132" s="150" t="s">
        <v>80</v>
      </c>
      <c r="AV132" s="13" t="s">
        <v>80</v>
      </c>
      <c r="AW132" s="13" t="s">
        <v>32</v>
      </c>
      <c r="AX132" s="13" t="s">
        <v>70</v>
      </c>
      <c r="AY132" s="150" t="s">
        <v>155</v>
      </c>
    </row>
    <row r="133" spans="2:65" s="13" customFormat="1" ht="11.25">
      <c r="B133" s="149"/>
      <c r="D133" s="144" t="s">
        <v>166</v>
      </c>
      <c r="E133" s="150" t="s">
        <v>3</v>
      </c>
      <c r="F133" s="151" t="s">
        <v>204</v>
      </c>
      <c r="H133" s="152">
        <v>1.34</v>
      </c>
      <c r="L133" s="149"/>
      <c r="M133" s="153"/>
      <c r="T133" s="154"/>
      <c r="AT133" s="150" t="s">
        <v>166</v>
      </c>
      <c r="AU133" s="150" t="s">
        <v>80</v>
      </c>
      <c r="AV133" s="13" t="s">
        <v>80</v>
      </c>
      <c r="AW133" s="13" t="s">
        <v>32</v>
      </c>
      <c r="AX133" s="13" t="s">
        <v>70</v>
      </c>
      <c r="AY133" s="150" t="s">
        <v>155</v>
      </c>
    </row>
    <row r="134" spans="2:65" s="14" customFormat="1" ht="11.25">
      <c r="B134" s="155"/>
      <c r="D134" s="144" t="s">
        <v>166</v>
      </c>
      <c r="E134" s="156" t="s">
        <v>3</v>
      </c>
      <c r="F134" s="157" t="s">
        <v>205</v>
      </c>
      <c r="H134" s="158">
        <v>39.168999999999997</v>
      </c>
      <c r="L134" s="155"/>
      <c r="M134" s="159"/>
      <c r="T134" s="160"/>
      <c r="AT134" s="156" t="s">
        <v>166</v>
      </c>
      <c r="AU134" s="156" t="s">
        <v>80</v>
      </c>
      <c r="AV134" s="14" t="s">
        <v>162</v>
      </c>
      <c r="AW134" s="14" t="s">
        <v>32</v>
      </c>
      <c r="AX134" s="14" t="s">
        <v>78</v>
      </c>
      <c r="AY134" s="156" t="s">
        <v>155</v>
      </c>
    </row>
    <row r="135" spans="2:65" s="1" customFormat="1" ht="24.2" customHeight="1">
      <c r="B135" s="127"/>
      <c r="C135" s="128" t="s">
        <v>206</v>
      </c>
      <c r="D135" s="128" t="s">
        <v>157</v>
      </c>
      <c r="E135" s="129" t="s">
        <v>207</v>
      </c>
      <c r="F135" s="130" t="s">
        <v>208</v>
      </c>
      <c r="G135" s="131" t="s">
        <v>190</v>
      </c>
      <c r="H135" s="132">
        <v>0.56999999999999995</v>
      </c>
      <c r="I135" s="133"/>
      <c r="J135" s="133">
        <f>ROUND(I135*H135,2)</f>
        <v>0</v>
      </c>
      <c r="K135" s="130" t="s">
        <v>161</v>
      </c>
      <c r="L135" s="29"/>
      <c r="M135" s="134" t="s">
        <v>3</v>
      </c>
      <c r="N135" s="135" t="s">
        <v>41</v>
      </c>
      <c r="O135" s="136">
        <v>7.133</v>
      </c>
      <c r="P135" s="136">
        <f>O135*H135</f>
        <v>4.0658099999999999</v>
      </c>
      <c r="Q135" s="136">
        <v>0</v>
      </c>
      <c r="R135" s="136">
        <f>Q135*H135</f>
        <v>0</v>
      </c>
      <c r="S135" s="136">
        <v>0</v>
      </c>
      <c r="T135" s="137">
        <f>S135*H135</f>
        <v>0</v>
      </c>
      <c r="AR135" s="138" t="s">
        <v>162</v>
      </c>
      <c r="AT135" s="138" t="s">
        <v>157</v>
      </c>
      <c r="AU135" s="138" t="s">
        <v>80</v>
      </c>
      <c r="AY135" s="17" t="s">
        <v>155</v>
      </c>
      <c r="BE135" s="139">
        <f>IF(N135="základní",J135,0)</f>
        <v>0</v>
      </c>
      <c r="BF135" s="139">
        <f>IF(N135="snížená",J135,0)</f>
        <v>0</v>
      </c>
      <c r="BG135" s="139">
        <f>IF(N135="zákl. přenesená",J135,0)</f>
        <v>0</v>
      </c>
      <c r="BH135" s="139">
        <f>IF(N135="sníž. přenesená",J135,0)</f>
        <v>0</v>
      </c>
      <c r="BI135" s="139">
        <f>IF(N135="nulová",J135,0)</f>
        <v>0</v>
      </c>
      <c r="BJ135" s="17" t="s">
        <v>78</v>
      </c>
      <c r="BK135" s="139">
        <f>ROUND(I135*H135,2)</f>
        <v>0</v>
      </c>
      <c r="BL135" s="17" t="s">
        <v>162</v>
      </c>
      <c r="BM135" s="138" t="s">
        <v>209</v>
      </c>
    </row>
    <row r="136" spans="2:65" s="1" customFormat="1" ht="11.25">
      <c r="B136" s="29"/>
      <c r="D136" s="140" t="s">
        <v>164</v>
      </c>
      <c r="F136" s="141" t="s">
        <v>210</v>
      </c>
      <c r="L136" s="29"/>
      <c r="M136" s="142"/>
      <c r="T136" s="50"/>
      <c r="AT136" s="17" t="s">
        <v>164</v>
      </c>
      <c r="AU136" s="17" t="s">
        <v>80</v>
      </c>
    </row>
    <row r="137" spans="2:65" s="13" customFormat="1" ht="11.25">
      <c r="B137" s="149"/>
      <c r="D137" s="144" t="s">
        <v>166</v>
      </c>
      <c r="E137" s="150" t="s">
        <v>3</v>
      </c>
      <c r="F137" s="151" t="s">
        <v>211</v>
      </c>
      <c r="H137" s="152">
        <v>0.56999999999999995</v>
      </c>
      <c r="L137" s="149"/>
      <c r="M137" s="153"/>
      <c r="T137" s="154"/>
      <c r="AT137" s="150" t="s">
        <v>166</v>
      </c>
      <c r="AU137" s="150" t="s">
        <v>80</v>
      </c>
      <c r="AV137" s="13" t="s">
        <v>80</v>
      </c>
      <c r="AW137" s="13" t="s">
        <v>32</v>
      </c>
      <c r="AX137" s="13" t="s">
        <v>78</v>
      </c>
      <c r="AY137" s="150" t="s">
        <v>155</v>
      </c>
    </row>
    <row r="138" spans="2:65" s="1" customFormat="1" ht="16.5" customHeight="1">
      <c r="B138" s="127"/>
      <c r="C138" s="128" t="s">
        <v>212</v>
      </c>
      <c r="D138" s="128" t="s">
        <v>157</v>
      </c>
      <c r="E138" s="129" t="s">
        <v>213</v>
      </c>
      <c r="F138" s="130" t="s">
        <v>214</v>
      </c>
      <c r="G138" s="131" t="s">
        <v>190</v>
      </c>
      <c r="H138" s="132">
        <v>0.56899999999999995</v>
      </c>
      <c r="I138" s="133"/>
      <c r="J138" s="133">
        <f>ROUND(I138*H138,2)</f>
        <v>0</v>
      </c>
      <c r="K138" s="130" t="s">
        <v>161</v>
      </c>
      <c r="L138" s="29"/>
      <c r="M138" s="134" t="s">
        <v>3</v>
      </c>
      <c r="N138" s="135" t="s">
        <v>41</v>
      </c>
      <c r="O138" s="136">
        <v>7.1269999999999998</v>
      </c>
      <c r="P138" s="136">
        <f>O138*H138</f>
        <v>4.0552629999999992</v>
      </c>
      <c r="Q138" s="136">
        <v>0</v>
      </c>
      <c r="R138" s="136">
        <f>Q138*H138</f>
        <v>0</v>
      </c>
      <c r="S138" s="136">
        <v>0</v>
      </c>
      <c r="T138" s="137">
        <f>S138*H138</f>
        <v>0</v>
      </c>
      <c r="AR138" s="138" t="s">
        <v>162</v>
      </c>
      <c r="AT138" s="138" t="s">
        <v>157</v>
      </c>
      <c r="AU138" s="138" t="s">
        <v>80</v>
      </c>
      <c r="AY138" s="17" t="s">
        <v>155</v>
      </c>
      <c r="BE138" s="139">
        <f>IF(N138="základní",J138,0)</f>
        <v>0</v>
      </c>
      <c r="BF138" s="139">
        <f>IF(N138="snížená",J138,0)</f>
        <v>0</v>
      </c>
      <c r="BG138" s="139">
        <f>IF(N138="zákl. přenesená",J138,0)</f>
        <v>0</v>
      </c>
      <c r="BH138" s="139">
        <f>IF(N138="sníž. přenesená",J138,0)</f>
        <v>0</v>
      </c>
      <c r="BI138" s="139">
        <f>IF(N138="nulová",J138,0)</f>
        <v>0</v>
      </c>
      <c r="BJ138" s="17" t="s">
        <v>78</v>
      </c>
      <c r="BK138" s="139">
        <f>ROUND(I138*H138,2)</f>
        <v>0</v>
      </c>
      <c r="BL138" s="17" t="s">
        <v>162</v>
      </c>
      <c r="BM138" s="138" t="s">
        <v>215</v>
      </c>
    </row>
    <row r="139" spans="2:65" s="1" customFormat="1" ht="11.25">
      <c r="B139" s="29"/>
      <c r="D139" s="140" t="s">
        <v>164</v>
      </c>
      <c r="F139" s="141" t="s">
        <v>216</v>
      </c>
      <c r="L139" s="29"/>
      <c r="M139" s="142"/>
      <c r="T139" s="50"/>
      <c r="AT139" s="17" t="s">
        <v>164</v>
      </c>
      <c r="AU139" s="17" t="s">
        <v>80</v>
      </c>
    </row>
    <row r="140" spans="2:65" s="12" customFormat="1" ht="11.25">
      <c r="B140" s="143"/>
      <c r="D140" s="144" t="s">
        <v>166</v>
      </c>
      <c r="E140" s="145" t="s">
        <v>3</v>
      </c>
      <c r="F140" s="146" t="s">
        <v>217</v>
      </c>
      <c r="H140" s="145" t="s">
        <v>3</v>
      </c>
      <c r="L140" s="143"/>
      <c r="M140" s="147"/>
      <c r="T140" s="148"/>
      <c r="AT140" s="145" t="s">
        <v>166</v>
      </c>
      <c r="AU140" s="145" t="s">
        <v>80</v>
      </c>
      <c r="AV140" s="12" t="s">
        <v>78</v>
      </c>
      <c r="AW140" s="12" t="s">
        <v>32</v>
      </c>
      <c r="AX140" s="12" t="s">
        <v>70</v>
      </c>
      <c r="AY140" s="145" t="s">
        <v>155</v>
      </c>
    </row>
    <row r="141" spans="2:65" s="13" customFormat="1" ht="11.25">
      <c r="B141" s="149"/>
      <c r="D141" s="144" t="s">
        <v>166</v>
      </c>
      <c r="E141" s="150" t="s">
        <v>3</v>
      </c>
      <c r="F141" s="151" t="s">
        <v>218</v>
      </c>
      <c r="H141" s="152">
        <v>0.56899999999999995</v>
      </c>
      <c r="L141" s="149"/>
      <c r="M141" s="153"/>
      <c r="T141" s="154"/>
      <c r="AT141" s="150" t="s">
        <v>166</v>
      </c>
      <c r="AU141" s="150" t="s">
        <v>80</v>
      </c>
      <c r="AV141" s="13" t="s">
        <v>80</v>
      </c>
      <c r="AW141" s="13" t="s">
        <v>32</v>
      </c>
      <c r="AX141" s="13" t="s">
        <v>78</v>
      </c>
      <c r="AY141" s="150" t="s">
        <v>155</v>
      </c>
    </row>
    <row r="142" spans="2:65" s="1" customFormat="1" ht="21.75" customHeight="1">
      <c r="B142" s="127"/>
      <c r="C142" s="128" t="s">
        <v>219</v>
      </c>
      <c r="D142" s="128" t="s">
        <v>157</v>
      </c>
      <c r="E142" s="129" t="s">
        <v>220</v>
      </c>
      <c r="F142" s="130" t="s">
        <v>221</v>
      </c>
      <c r="G142" s="131" t="s">
        <v>190</v>
      </c>
      <c r="H142" s="132">
        <v>15.73</v>
      </c>
      <c r="I142" s="133"/>
      <c r="J142" s="133">
        <f>ROUND(I142*H142,2)</f>
        <v>0</v>
      </c>
      <c r="K142" s="130" t="s">
        <v>161</v>
      </c>
      <c r="L142" s="29"/>
      <c r="M142" s="134" t="s">
        <v>3</v>
      </c>
      <c r="N142" s="135" t="s">
        <v>41</v>
      </c>
      <c r="O142" s="136">
        <v>1.532</v>
      </c>
      <c r="P142" s="136">
        <f>O142*H142</f>
        <v>24.09836</v>
      </c>
      <c r="Q142" s="136">
        <v>0</v>
      </c>
      <c r="R142" s="136">
        <f>Q142*H142</f>
        <v>0</v>
      </c>
      <c r="S142" s="136">
        <v>0</v>
      </c>
      <c r="T142" s="137">
        <f>S142*H142</f>
        <v>0</v>
      </c>
      <c r="AR142" s="138" t="s">
        <v>162</v>
      </c>
      <c r="AT142" s="138" t="s">
        <v>157</v>
      </c>
      <c r="AU142" s="138" t="s">
        <v>80</v>
      </c>
      <c r="AY142" s="17" t="s">
        <v>155</v>
      </c>
      <c r="BE142" s="139">
        <f>IF(N142="základní",J142,0)</f>
        <v>0</v>
      </c>
      <c r="BF142" s="139">
        <f>IF(N142="snížená",J142,0)</f>
        <v>0</v>
      </c>
      <c r="BG142" s="139">
        <f>IF(N142="zákl. přenesená",J142,0)</f>
        <v>0</v>
      </c>
      <c r="BH142" s="139">
        <f>IF(N142="sníž. přenesená",J142,0)</f>
        <v>0</v>
      </c>
      <c r="BI142" s="139">
        <f>IF(N142="nulová",J142,0)</f>
        <v>0</v>
      </c>
      <c r="BJ142" s="17" t="s">
        <v>78</v>
      </c>
      <c r="BK142" s="139">
        <f>ROUND(I142*H142,2)</f>
        <v>0</v>
      </c>
      <c r="BL142" s="17" t="s">
        <v>162</v>
      </c>
      <c r="BM142" s="138" t="s">
        <v>222</v>
      </c>
    </row>
    <row r="143" spans="2:65" s="1" customFormat="1" ht="11.25">
      <c r="B143" s="29"/>
      <c r="D143" s="140" t="s">
        <v>164</v>
      </c>
      <c r="F143" s="141" t="s">
        <v>223</v>
      </c>
      <c r="L143" s="29"/>
      <c r="M143" s="142"/>
      <c r="T143" s="50"/>
      <c r="AT143" s="17" t="s">
        <v>164</v>
      </c>
      <c r="AU143" s="17" t="s">
        <v>80</v>
      </c>
    </row>
    <row r="144" spans="2:65" s="12" customFormat="1" ht="11.25">
      <c r="B144" s="143"/>
      <c r="D144" s="144" t="s">
        <v>166</v>
      </c>
      <c r="E144" s="145" t="s">
        <v>3</v>
      </c>
      <c r="F144" s="146" t="s">
        <v>200</v>
      </c>
      <c r="H144" s="145" t="s">
        <v>3</v>
      </c>
      <c r="L144" s="143"/>
      <c r="M144" s="147"/>
      <c r="T144" s="148"/>
      <c r="AT144" s="145" t="s">
        <v>166</v>
      </c>
      <c r="AU144" s="145" t="s">
        <v>80</v>
      </c>
      <c r="AV144" s="12" t="s">
        <v>78</v>
      </c>
      <c r="AW144" s="12" t="s">
        <v>32</v>
      </c>
      <c r="AX144" s="12" t="s">
        <v>70</v>
      </c>
      <c r="AY144" s="145" t="s">
        <v>155</v>
      </c>
    </row>
    <row r="145" spans="2:65" s="13" customFormat="1" ht="11.25">
      <c r="B145" s="149"/>
      <c r="D145" s="144" t="s">
        <v>166</v>
      </c>
      <c r="E145" s="150" t="s">
        <v>3</v>
      </c>
      <c r="F145" s="151" t="s">
        <v>201</v>
      </c>
      <c r="H145" s="152">
        <v>22.831</v>
      </c>
      <c r="L145" s="149"/>
      <c r="M145" s="153"/>
      <c r="T145" s="154"/>
      <c r="AT145" s="150" t="s">
        <v>166</v>
      </c>
      <c r="AU145" s="150" t="s">
        <v>80</v>
      </c>
      <c r="AV145" s="13" t="s">
        <v>80</v>
      </c>
      <c r="AW145" s="13" t="s">
        <v>32</v>
      </c>
      <c r="AX145" s="13" t="s">
        <v>70</v>
      </c>
      <c r="AY145" s="150" t="s">
        <v>155</v>
      </c>
    </row>
    <row r="146" spans="2:65" s="13" customFormat="1" ht="11.25">
      <c r="B146" s="149"/>
      <c r="D146" s="144" t="s">
        <v>166</v>
      </c>
      <c r="E146" s="150" t="s">
        <v>3</v>
      </c>
      <c r="F146" s="151" t="s">
        <v>224</v>
      </c>
      <c r="H146" s="152">
        <v>-3.16</v>
      </c>
      <c r="L146" s="149"/>
      <c r="M146" s="153"/>
      <c r="T146" s="154"/>
      <c r="AT146" s="150" t="s">
        <v>166</v>
      </c>
      <c r="AU146" s="150" t="s">
        <v>80</v>
      </c>
      <c r="AV146" s="13" t="s">
        <v>80</v>
      </c>
      <c r="AW146" s="13" t="s">
        <v>32</v>
      </c>
      <c r="AX146" s="13" t="s">
        <v>70</v>
      </c>
      <c r="AY146" s="150" t="s">
        <v>155</v>
      </c>
    </row>
    <row r="147" spans="2:65" s="13" customFormat="1" ht="11.25">
      <c r="B147" s="149"/>
      <c r="D147" s="144" t="s">
        <v>166</v>
      </c>
      <c r="E147" s="150" t="s">
        <v>3</v>
      </c>
      <c r="F147" s="151" t="s">
        <v>225</v>
      </c>
      <c r="H147" s="152">
        <v>-8.2159999999999993</v>
      </c>
      <c r="L147" s="149"/>
      <c r="M147" s="153"/>
      <c r="T147" s="154"/>
      <c r="AT147" s="150" t="s">
        <v>166</v>
      </c>
      <c r="AU147" s="150" t="s">
        <v>80</v>
      </c>
      <c r="AV147" s="13" t="s">
        <v>80</v>
      </c>
      <c r="AW147" s="13" t="s">
        <v>32</v>
      </c>
      <c r="AX147" s="13" t="s">
        <v>70</v>
      </c>
      <c r="AY147" s="150" t="s">
        <v>155</v>
      </c>
    </row>
    <row r="148" spans="2:65" s="13" customFormat="1" ht="11.25">
      <c r="B148" s="149"/>
      <c r="D148" s="144" t="s">
        <v>166</v>
      </c>
      <c r="E148" s="150" t="s">
        <v>3</v>
      </c>
      <c r="F148" s="151" t="s">
        <v>202</v>
      </c>
      <c r="H148" s="152">
        <v>13.4</v>
      </c>
      <c r="L148" s="149"/>
      <c r="M148" s="153"/>
      <c r="T148" s="154"/>
      <c r="AT148" s="150" t="s">
        <v>166</v>
      </c>
      <c r="AU148" s="150" t="s">
        <v>80</v>
      </c>
      <c r="AV148" s="13" t="s">
        <v>80</v>
      </c>
      <c r="AW148" s="13" t="s">
        <v>32</v>
      </c>
      <c r="AX148" s="13" t="s">
        <v>70</v>
      </c>
      <c r="AY148" s="150" t="s">
        <v>155</v>
      </c>
    </row>
    <row r="149" spans="2:65" s="13" customFormat="1" ht="11.25">
      <c r="B149" s="149"/>
      <c r="D149" s="144" t="s">
        <v>166</v>
      </c>
      <c r="E149" s="150" t="s">
        <v>3</v>
      </c>
      <c r="F149" s="151" t="s">
        <v>226</v>
      </c>
      <c r="H149" s="152">
        <v>-9.9260000000000002</v>
      </c>
      <c r="L149" s="149"/>
      <c r="M149" s="153"/>
      <c r="T149" s="154"/>
      <c r="AT149" s="150" t="s">
        <v>166</v>
      </c>
      <c r="AU149" s="150" t="s">
        <v>80</v>
      </c>
      <c r="AV149" s="13" t="s">
        <v>80</v>
      </c>
      <c r="AW149" s="13" t="s">
        <v>32</v>
      </c>
      <c r="AX149" s="13" t="s">
        <v>70</v>
      </c>
      <c r="AY149" s="150" t="s">
        <v>155</v>
      </c>
    </row>
    <row r="150" spans="2:65" s="12" customFormat="1" ht="11.25">
      <c r="B150" s="143"/>
      <c r="D150" s="144" t="s">
        <v>166</v>
      </c>
      <c r="E150" s="145" t="s">
        <v>3</v>
      </c>
      <c r="F150" s="146" t="s">
        <v>193</v>
      </c>
      <c r="H150" s="145" t="s">
        <v>3</v>
      </c>
      <c r="L150" s="143"/>
      <c r="M150" s="147"/>
      <c r="T150" s="148"/>
      <c r="AT150" s="145" t="s">
        <v>166</v>
      </c>
      <c r="AU150" s="145" t="s">
        <v>80</v>
      </c>
      <c r="AV150" s="12" t="s">
        <v>78</v>
      </c>
      <c r="AW150" s="12" t="s">
        <v>32</v>
      </c>
      <c r="AX150" s="12" t="s">
        <v>70</v>
      </c>
      <c r="AY150" s="145" t="s">
        <v>155</v>
      </c>
    </row>
    <row r="151" spans="2:65" s="13" customFormat="1" ht="11.25">
      <c r="B151" s="149"/>
      <c r="D151" s="144" t="s">
        <v>166</v>
      </c>
      <c r="E151" s="150" t="s">
        <v>3</v>
      </c>
      <c r="F151" s="151" t="s">
        <v>203</v>
      </c>
      <c r="H151" s="152">
        <v>1.5980000000000001</v>
      </c>
      <c r="L151" s="149"/>
      <c r="M151" s="153"/>
      <c r="T151" s="154"/>
      <c r="AT151" s="150" t="s">
        <v>166</v>
      </c>
      <c r="AU151" s="150" t="s">
        <v>80</v>
      </c>
      <c r="AV151" s="13" t="s">
        <v>80</v>
      </c>
      <c r="AW151" s="13" t="s">
        <v>32</v>
      </c>
      <c r="AX151" s="13" t="s">
        <v>70</v>
      </c>
      <c r="AY151" s="150" t="s">
        <v>155</v>
      </c>
    </row>
    <row r="152" spans="2:65" s="13" customFormat="1" ht="11.25">
      <c r="B152" s="149"/>
      <c r="D152" s="144" t="s">
        <v>166</v>
      </c>
      <c r="E152" s="150" t="s">
        <v>3</v>
      </c>
      <c r="F152" s="151" t="s">
        <v>204</v>
      </c>
      <c r="H152" s="152">
        <v>1.34</v>
      </c>
      <c r="L152" s="149"/>
      <c r="M152" s="153"/>
      <c r="T152" s="154"/>
      <c r="AT152" s="150" t="s">
        <v>166</v>
      </c>
      <c r="AU152" s="150" t="s">
        <v>80</v>
      </c>
      <c r="AV152" s="13" t="s">
        <v>80</v>
      </c>
      <c r="AW152" s="13" t="s">
        <v>32</v>
      </c>
      <c r="AX152" s="13" t="s">
        <v>70</v>
      </c>
      <c r="AY152" s="150" t="s">
        <v>155</v>
      </c>
    </row>
    <row r="153" spans="2:65" s="13" customFormat="1" ht="11.25">
      <c r="B153" s="149"/>
      <c r="D153" s="144" t="s">
        <v>166</v>
      </c>
      <c r="E153" s="150" t="s">
        <v>3</v>
      </c>
      <c r="F153" s="151" t="s">
        <v>227</v>
      </c>
      <c r="H153" s="152">
        <v>-2.137</v>
      </c>
      <c r="L153" s="149"/>
      <c r="M153" s="153"/>
      <c r="T153" s="154"/>
      <c r="AT153" s="150" t="s">
        <v>166</v>
      </c>
      <c r="AU153" s="150" t="s">
        <v>80</v>
      </c>
      <c r="AV153" s="13" t="s">
        <v>80</v>
      </c>
      <c r="AW153" s="13" t="s">
        <v>32</v>
      </c>
      <c r="AX153" s="13" t="s">
        <v>70</v>
      </c>
      <c r="AY153" s="150" t="s">
        <v>155</v>
      </c>
    </row>
    <row r="154" spans="2:65" s="14" customFormat="1" ht="11.25">
      <c r="B154" s="155"/>
      <c r="D154" s="144" t="s">
        <v>166</v>
      </c>
      <c r="E154" s="156" t="s">
        <v>3</v>
      </c>
      <c r="F154" s="157" t="s">
        <v>205</v>
      </c>
      <c r="H154" s="158">
        <v>15.73</v>
      </c>
      <c r="L154" s="155"/>
      <c r="M154" s="159"/>
      <c r="T154" s="160"/>
      <c r="AT154" s="156" t="s">
        <v>166</v>
      </c>
      <c r="AU154" s="156" t="s">
        <v>80</v>
      </c>
      <c r="AV154" s="14" t="s">
        <v>162</v>
      </c>
      <c r="AW154" s="14" t="s">
        <v>32</v>
      </c>
      <c r="AX154" s="14" t="s">
        <v>78</v>
      </c>
      <c r="AY154" s="156" t="s">
        <v>155</v>
      </c>
    </row>
    <row r="155" spans="2:65" s="1" customFormat="1" ht="24.2" customHeight="1">
      <c r="B155" s="127"/>
      <c r="C155" s="128" t="s">
        <v>228</v>
      </c>
      <c r="D155" s="128" t="s">
        <v>157</v>
      </c>
      <c r="E155" s="129" t="s">
        <v>229</v>
      </c>
      <c r="F155" s="130" t="s">
        <v>230</v>
      </c>
      <c r="G155" s="131" t="s">
        <v>190</v>
      </c>
      <c r="H155" s="132">
        <v>50</v>
      </c>
      <c r="I155" s="133"/>
      <c r="J155" s="133">
        <f>ROUND(I155*H155,2)</f>
        <v>0</v>
      </c>
      <c r="K155" s="130" t="s">
        <v>161</v>
      </c>
      <c r="L155" s="29"/>
      <c r="M155" s="134" t="s">
        <v>3</v>
      </c>
      <c r="N155" s="135" t="s">
        <v>41</v>
      </c>
      <c r="O155" s="136">
        <v>1.7230000000000001</v>
      </c>
      <c r="P155" s="136">
        <f>O155*H155</f>
        <v>86.15</v>
      </c>
      <c r="Q155" s="136">
        <v>0</v>
      </c>
      <c r="R155" s="136">
        <f>Q155*H155</f>
        <v>0</v>
      </c>
      <c r="S155" s="136">
        <v>0</v>
      </c>
      <c r="T155" s="137">
        <f>S155*H155</f>
        <v>0</v>
      </c>
      <c r="AR155" s="138" t="s">
        <v>162</v>
      </c>
      <c r="AT155" s="138" t="s">
        <v>157</v>
      </c>
      <c r="AU155" s="138" t="s">
        <v>80</v>
      </c>
      <c r="AY155" s="17" t="s">
        <v>155</v>
      </c>
      <c r="BE155" s="139">
        <f>IF(N155="základní",J155,0)</f>
        <v>0</v>
      </c>
      <c r="BF155" s="139">
        <f>IF(N155="snížená",J155,0)</f>
        <v>0</v>
      </c>
      <c r="BG155" s="139">
        <f>IF(N155="zákl. přenesená",J155,0)</f>
        <v>0</v>
      </c>
      <c r="BH155" s="139">
        <f>IF(N155="sníž. přenesená",J155,0)</f>
        <v>0</v>
      </c>
      <c r="BI155" s="139">
        <f>IF(N155="nulová",J155,0)</f>
        <v>0</v>
      </c>
      <c r="BJ155" s="17" t="s">
        <v>78</v>
      </c>
      <c r="BK155" s="139">
        <f>ROUND(I155*H155,2)</f>
        <v>0</v>
      </c>
      <c r="BL155" s="17" t="s">
        <v>162</v>
      </c>
      <c r="BM155" s="138" t="s">
        <v>231</v>
      </c>
    </row>
    <row r="156" spans="2:65" s="1" customFormat="1" ht="11.25">
      <c r="B156" s="29"/>
      <c r="D156" s="140" t="s">
        <v>164</v>
      </c>
      <c r="F156" s="141" t="s">
        <v>232</v>
      </c>
      <c r="L156" s="29"/>
      <c r="M156" s="142"/>
      <c r="T156" s="50"/>
      <c r="AT156" s="17" t="s">
        <v>164</v>
      </c>
      <c r="AU156" s="17" t="s">
        <v>80</v>
      </c>
    </row>
    <row r="157" spans="2:65" s="12" customFormat="1" ht="11.25">
      <c r="B157" s="143"/>
      <c r="D157" s="144" t="s">
        <v>166</v>
      </c>
      <c r="E157" s="145" t="s">
        <v>3</v>
      </c>
      <c r="F157" s="146" t="s">
        <v>233</v>
      </c>
      <c r="H157" s="145" t="s">
        <v>3</v>
      </c>
      <c r="L157" s="143"/>
      <c r="M157" s="147"/>
      <c r="T157" s="148"/>
      <c r="AT157" s="145" t="s">
        <v>166</v>
      </c>
      <c r="AU157" s="145" t="s">
        <v>80</v>
      </c>
      <c r="AV157" s="12" t="s">
        <v>78</v>
      </c>
      <c r="AW157" s="12" t="s">
        <v>32</v>
      </c>
      <c r="AX157" s="12" t="s">
        <v>70</v>
      </c>
      <c r="AY157" s="145" t="s">
        <v>155</v>
      </c>
    </row>
    <row r="158" spans="2:65" s="13" customFormat="1" ht="11.25">
      <c r="B158" s="149"/>
      <c r="D158" s="144" t="s">
        <v>166</v>
      </c>
      <c r="E158" s="150" t="s">
        <v>3</v>
      </c>
      <c r="F158" s="151" t="s">
        <v>234</v>
      </c>
      <c r="H158" s="152">
        <v>50</v>
      </c>
      <c r="L158" s="149"/>
      <c r="M158" s="153"/>
      <c r="T158" s="154"/>
      <c r="AT158" s="150" t="s">
        <v>166</v>
      </c>
      <c r="AU158" s="150" t="s">
        <v>80</v>
      </c>
      <c r="AV158" s="13" t="s">
        <v>80</v>
      </c>
      <c r="AW158" s="13" t="s">
        <v>32</v>
      </c>
      <c r="AX158" s="13" t="s">
        <v>78</v>
      </c>
      <c r="AY158" s="150" t="s">
        <v>155</v>
      </c>
    </row>
    <row r="159" spans="2:65" s="1" customFormat="1" ht="24.2" customHeight="1">
      <c r="B159" s="127"/>
      <c r="C159" s="128" t="s">
        <v>235</v>
      </c>
      <c r="D159" s="128" t="s">
        <v>157</v>
      </c>
      <c r="E159" s="129" t="s">
        <v>236</v>
      </c>
      <c r="F159" s="130" t="s">
        <v>237</v>
      </c>
      <c r="G159" s="131" t="s">
        <v>160</v>
      </c>
      <c r="H159" s="132">
        <v>100</v>
      </c>
      <c r="I159" s="133"/>
      <c r="J159" s="133">
        <f>ROUND(I159*H159,2)</f>
        <v>0</v>
      </c>
      <c r="K159" s="130" t="s">
        <v>161</v>
      </c>
      <c r="L159" s="29"/>
      <c r="M159" s="134" t="s">
        <v>3</v>
      </c>
      <c r="N159" s="135" t="s">
        <v>41</v>
      </c>
      <c r="O159" s="136">
        <v>0.66800000000000004</v>
      </c>
      <c r="P159" s="136">
        <f>O159*H159</f>
        <v>66.8</v>
      </c>
      <c r="Q159" s="136">
        <v>0</v>
      </c>
      <c r="R159" s="136">
        <f>Q159*H159</f>
        <v>0</v>
      </c>
      <c r="S159" s="136">
        <v>0</v>
      </c>
      <c r="T159" s="137">
        <f>S159*H159</f>
        <v>0</v>
      </c>
      <c r="AR159" s="138" t="s">
        <v>162</v>
      </c>
      <c r="AT159" s="138" t="s">
        <v>157</v>
      </c>
      <c r="AU159" s="138" t="s">
        <v>80</v>
      </c>
      <c r="AY159" s="17" t="s">
        <v>155</v>
      </c>
      <c r="BE159" s="139">
        <f>IF(N159="základní",J159,0)</f>
        <v>0</v>
      </c>
      <c r="BF159" s="139">
        <f>IF(N159="snížená",J159,0)</f>
        <v>0</v>
      </c>
      <c r="BG159" s="139">
        <f>IF(N159="zákl. přenesená",J159,0)</f>
        <v>0</v>
      </c>
      <c r="BH159" s="139">
        <f>IF(N159="sníž. přenesená",J159,0)</f>
        <v>0</v>
      </c>
      <c r="BI159" s="139">
        <f>IF(N159="nulová",J159,0)</f>
        <v>0</v>
      </c>
      <c r="BJ159" s="17" t="s">
        <v>78</v>
      </c>
      <c r="BK159" s="139">
        <f>ROUND(I159*H159,2)</f>
        <v>0</v>
      </c>
      <c r="BL159" s="17" t="s">
        <v>162</v>
      </c>
      <c r="BM159" s="138" t="s">
        <v>238</v>
      </c>
    </row>
    <row r="160" spans="2:65" s="1" customFormat="1" ht="11.25">
      <c r="B160" s="29"/>
      <c r="D160" s="140" t="s">
        <v>164</v>
      </c>
      <c r="F160" s="141" t="s">
        <v>239</v>
      </c>
      <c r="L160" s="29"/>
      <c r="M160" s="142"/>
      <c r="T160" s="50"/>
      <c r="AT160" s="17" t="s">
        <v>164</v>
      </c>
      <c r="AU160" s="17" t="s">
        <v>80</v>
      </c>
    </row>
    <row r="161" spans="2:65" s="12" customFormat="1" ht="11.25">
      <c r="B161" s="143"/>
      <c r="D161" s="144" t="s">
        <v>166</v>
      </c>
      <c r="E161" s="145" t="s">
        <v>3</v>
      </c>
      <c r="F161" s="146" t="s">
        <v>240</v>
      </c>
      <c r="H161" s="145" t="s">
        <v>3</v>
      </c>
      <c r="L161" s="143"/>
      <c r="M161" s="147"/>
      <c r="T161" s="148"/>
      <c r="AT161" s="145" t="s">
        <v>166</v>
      </c>
      <c r="AU161" s="145" t="s">
        <v>80</v>
      </c>
      <c r="AV161" s="12" t="s">
        <v>78</v>
      </c>
      <c r="AW161" s="12" t="s">
        <v>32</v>
      </c>
      <c r="AX161" s="12" t="s">
        <v>70</v>
      </c>
      <c r="AY161" s="145" t="s">
        <v>155</v>
      </c>
    </row>
    <row r="162" spans="2:65" s="13" customFormat="1" ht="11.25">
      <c r="B162" s="149"/>
      <c r="D162" s="144" t="s">
        <v>166</v>
      </c>
      <c r="E162" s="150" t="s">
        <v>3</v>
      </c>
      <c r="F162" s="151" t="s">
        <v>241</v>
      </c>
      <c r="H162" s="152">
        <v>100</v>
      </c>
      <c r="L162" s="149"/>
      <c r="M162" s="153"/>
      <c r="T162" s="154"/>
      <c r="AT162" s="150" t="s">
        <v>166</v>
      </c>
      <c r="AU162" s="150" t="s">
        <v>80</v>
      </c>
      <c r="AV162" s="13" t="s">
        <v>80</v>
      </c>
      <c r="AW162" s="13" t="s">
        <v>32</v>
      </c>
      <c r="AX162" s="13" t="s">
        <v>78</v>
      </c>
      <c r="AY162" s="150" t="s">
        <v>155</v>
      </c>
    </row>
    <row r="163" spans="2:65" s="1" customFormat="1" ht="24.2" customHeight="1">
      <c r="B163" s="127"/>
      <c r="C163" s="128" t="s">
        <v>242</v>
      </c>
      <c r="D163" s="128" t="s">
        <v>157</v>
      </c>
      <c r="E163" s="129" t="s">
        <v>243</v>
      </c>
      <c r="F163" s="130" t="s">
        <v>244</v>
      </c>
      <c r="G163" s="131" t="s">
        <v>160</v>
      </c>
      <c r="H163" s="132">
        <v>100</v>
      </c>
      <c r="I163" s="133"/>
      <c r="J163" s="133">
        <f>ROUND(I163*H163,2)</f>
        <v>0</v>
      </c>
      <c r="K163" s="130" t="s">
        <v>161</v>
      </c>
      <c r="L163" s="29"/>
      <c r="M163" s="134" t="s">
        <v>3</v>
      </c>
      <c r="N163" s="135" t="s">
        <v>41</v>
      </c>
      <c r="O163" s="136">
        <v>7.6999999999999999E-2</v>
      </c>
      <c r="P163" s="136">
        <f>O163*H163</f>
        <v>7.7</v>
      </c>
      <c r="Q163" s="136">
        <v>0</v>
      </c>
      <c r="R163" s="136">
        <f>Q163*H163</f>
        <v>0</v>
      </c>
      <c r="S163" s="136">
        <v>0</v>
      </c>
      <c r="T163" s="137">
        <f>S163*H163</f>
        <v>0</v>
      </c>
      <c r="AR163" s="138" t="s">
        <v>162</v>
      </c>
      <c r="AT163" s="138" t="s">
        <v>157</v>
      </c>
      <c r="AU163" s="138" t="s">
        <v>80</v>
      </c>
      <c r="AY163" s="17" t="s">
        <v>155</v>
      </c>
      <c r="BE163" s="139">
        <f>IF(N163="základní",J163,0)</f>
        <v>0</v>
      </c>
      <c r="BF163" s="139">
        <f>IF(N163="snížená",J163,0)</f>
        <v>0</v>
      </c>
      <c r="BG163" s="139">
        <f>IF(N163="zákl. přenesená",J163,0)</f>
        <v>0</v>
      </c>
      <c r="BH163" s="139">
        <f>IF(N163="sníž. přenesená",J163,0)</f>
        <v>0</v>
      </c>
      <c r="BI163" s="139">
        <f>IF(N163="nulová",J163,0)</f>
        <v>0</v>
      </c>
      <c r="BJ163" s="17" t="s">
        <v>78</v>
      </c>
      <c r="BK163" s="139">
        <f>ROUND(I163*H163,2)</f>
        <v>0</v>
      </c>
      <c r="BL163" s="17" t="s">
        <v>162</v>
      </c>
      <c r="BM163" s="138" t="s">
        <v>245</v>
      </c>
    </row>
    <row r="164" spans="2:65" s="1" customFormat="1" ht="11.25">
      <c r="B164" s="29"/>
      <c r="D164" s="140" t="s">
        <v>164</v>
      </c>
      <c r="F164" s="141" t="s">
        <v>246</v>
      </c>
      <c r="L164" s="29"/>
      <c r="M164" s="142"/>
      <c r="T164" s="50"/>
      <c r="AT164" s="17" t="s">
        <v>164</v>
      </c>
      <c r="AU164" s="17" t="s">
        <v>80</v>
      </c>
    </row>
    <row r="165" spans="2:65" s="12" customFormat="1" ht="11.25">
      <c r="B165" s="143"/>
      <c r="D165" s="144" t="s">
        <v>166</v>
      </c>
      <c r="E165" s="145" t="s">
        <v>3</v>
      </c>
      <c r="F165" s="146" t="s">
        <v>240</v>
      </c>
      <c r="H165" s="145" t="s">
        <v>3</v>
      </c>
      <c r="L165" s="143"/>
      <c r="M165" s="147"/>
      <c r="T165" s="148"/>
      <c r="AT165" s="145" t="s">
        <v>166</v>
      </c>
      <c r="AU165" s="145" t="s">
        <v>80</v>
      </c>
      <c r="AV165" s="12" t="s">
        <v>78</v>
      </c>
      <c r="AW165" s="12" t="s">
        <v>32</v>
      </c>
      <c r="AX165" s="12" t="s">
        <v>70</v>
      </c>
      <c r="AY165" s="145" t="s">
        <v>155</v>
      </c>
    </row>
    <row r="166" spans="2:65" s="13" customFormat="1" ht="11.25">
      <c r="B166" s="149"/>
      <c r="D166" s="144" t="s">
        <v>166</v>
      </c>
      <c r="E166" s="150" t="s">
        <v>3</v>
      </c>
      <c r="F166" s="151" t="s">
        <v>241</v>
      </c>
      <c r="H166" s="152">
        <v>100</v>
      </c>
      <c r="L166" s="149"/>
      <c r="M166" s="153"/>
      <c r="T166" s="154"/>
      <c r="AT166" s="150" t="s">
        <v>166</v>
      </c>
      <c r="AU166" s="150" t="s">
        <v>80</v>
      </c>
      <c r="AV166" s="13" t="s">
        <v>80</v>
      </c>
      <c r="AW166" s="13" t="s">
        <v>32</v>
      </c>
      <c r="AX166" s="13" t="s">
        <v>78</v>
      </c>
      <c r="AY166" s="150" t="s">
        <v>155</v>
      </c>
    </row>
    <row r="167" spans="2:65" s="1" customFormat="1" ht="16.5" customHeight="1">
      <c r="B167" s="127"/>
      <c r="C167" s="161" t="s">
        <v>247</v>
      </c>
      <c r="D167" s="161" t="s">
        <v>248</v>
      </c>
      <c r="E167" s="162" t="s">
        <v>249</v>
      </c>
      <c r="F167" s="163" t="s">
        <v>250</v>
      </c>
      <c r="G167" s="164" t="s">
        <v>251</v>
      </c>
      <c r="H167" s="165">
        <v>1.5</v>
      </c>
      <c r="I167" s="166"/>
      <c r="J167" s="166">
        <f>ROUND(I167*H167,2)</f>
        <v>0</v>
      </c>
      <c r="K167" s="163" t="s">
        <v>161</v>
      </c>
      <c r="L167" s="167"/>
      <c r="M167" s="168" t="s">
        <v>3</v>
      </c>
      <c r="N167" s="169" t="s">
        <v>41</v>
      </c>
      <c r="O167" s="136">
        <v>0</v>
      </c>
      <c r="P167" s="136">
        <f>O167*H167</f>
        <v>0</v>
      </c>
      <c r="Q167" s="136">
        <v>1E-3</v>
      </c>
      <c r="R167" s="136">
        <f>Q167*H167</f>
        <v>1.5E-3</v>
      </c>
      <c r="S167" s="136">
        <v>0</v>
      </c>
      <c r="T167" s="137">
        <f>S167*H167</f>
        <v>0</v>
      </c>
      <c r="AR167" s="138" t="s">
        <v>212</v>
      </c>
      <c r="AT167" s="138" t="s">
        <v>248</v>
      </c>
      <c r="AU167" s="138" t="s">
        <v>80</v>
      </c>
      <c r="AY167" s="17" t="s">
        <v>155</v>
      </c>
      <c r="BE167" s="139">
        <f>IF(N167="základní",J167,0)</f>
        <v>0</v>
      </c>
      <c r="BF167" s="139">
        <f>IF(N167="snížená",J167,0)</f>
        <v>0</v>
      </c>
      <c r="BG167" s="139">
        <f>IF(N167="zákl. přenesená",J167,0)</f>
        <v>0</v>
      </c>
      <c r="BH167" s="139">
        <f>IF(N167="sníž. přenesená",J167,0)</f>
        <v>0</v>
      </c>
      <c r="BI167" s="139">
        <f>IF(N167="nulová",J167,0)</f>
        <v>0</v>
      </c>
      <c r="BJ167" s="17" t="s">
        <v>78</v>
      </c>
      <c r="BK167" s="139">
        <f>ROUND(I167*H167,2)</f>
        <v>0</v>
      </c>
      <c r="BL167" s="17" t="s">
        <v>162</v>
      </c>
      <c r="BM167" s="138" t="s">
        <v>252</v>
      </c>
    </row>
    <row r="168" spans="2:65" s="13" customFormat="1" ht="11.25">
      <c r="B168" s="149"/>
      <c r="D168" s="144" t="s">
        <v>166</v>
      </c>
      <c r="E168" s="150" t="s">
        <v>3</v>
      </c>
      <c r="F168" s="151" t="s">
        <v>253</v>
      </c>
      <c r="H168" s="152">
        <v>1.5</v>
      </c>
      <c r="L168" s="149"/>
      <c r="M168" s="153"/>
      <c r="T168" s="154"/>
      <c r="AT168" s="150" t="s">
        <v>166</v>
      </c>
      <c r="AU168" s="150" t="s">
        <v>80</v>
      </c>
      <c r="AV168" s="13" t="s">
        <v>80</v>
      </c>
      <c r="AW168" s="13" t="s">
        <v>32</v>
      </c>
      <c r="AX168" s="13" t="s">
        <v>78</v>
      </c>
      <c r="AY168" s="150" t="s">
        <v>155</v>
      </c>
    </row>
    <row r="169" spans="2:65" s="1" customFormat="1" ht="21.75" customHeight="1">
      <c r="B169" s="127"/>
      <c r="C169" s="128" t="s">
        <v>254</v>
      </c>
      <c r="D169" s="128" t="s">
        <v>157</v>
      </c>
      <c r="E169" s="129" t="s">
        <v>255</v>
      </c>
      <c r="F169" s="130" t="s">
        <v>256</v>
      </c>
      <c r="G169" s="131" t="s">
        <v>160</v>
      </c>
      <c r="H169" s="132">
        <v>100</v>
      </c>
      <c r="I169" s="133"/>
      <c r="J169" s="133">
        <f>ROUND(I169*H169,2)</f>
        <v>0</v>
      </c>
      <c r="K169" s="130" t="s">
        <v>161</v>
      </c>
      <c r="L169" s="29"/>
      <c r="M169" s="134" t="s">
        <v>3</v>
      </c>
      <c r="N169" s="135" t="s">
        <v>41</v>
      </c>
      <c r="O169" s="136">
        <v>2.5000000000000001E-2</v>
      </c>
      <c r="P169" s="136">
        <f>O169*H169</f>
        <v>2.5</v>
      </c>
      <c r="Q169" s="136">
        <v>0</v>
      </c>
      <c r="R169" s="136">
        <f>Q169*H169</f>
        <v>0</v>
      </c>
      <c r="S169" s="136">
        <v>0</v>
      </c>
      <c r="T169" s="137">
        <f>S169*H169</f>
        <v>0</v>
      </c>
      <c r="AR169" s="138" t="s">
        <v>162</v>
      </c>
      <c r="AT169" s="138" t="s">
        <v>157</v>
      </c>
      <c r="AU169" s="138" t="s">
        <v>80</v>
      </c>
      <c r="AY169" s="17" t="s">
        <v>155</v>
      </c>
      <c r="BE169" s="139">
        <f>IF(N169="základní",J169,0)</f>
        <v>0</v>
      </c>
      <c r="BF169" s="139">
        <f>IF(N169="snížená",J169,0)</f>
        <v>0</v>
      </c>
      <c r="BG169" s="139">
        <f>IF(N169="zákl. přenesená",J169,0)</f>
        <v>0</v>
      </c>
      <c r="BH169" s="139">
        <f>IF(N169="sníž. přenesená",J169,0)</f>
        <v>0</v>
      </c>
      <c r="BI169" s="139">
        <f>IF(N169="nulová",J169,0)</f>
        <v>0</v>
      </c>
      <c r="BJ169" s="17" t="s">
        <v>78</v>
      </c>
      <c r="BK169" s="139">
        <f>ROUND(I169*H169,2)</f>
        <v>0</v>
      </c>
      <c r="BL169" s="17" t="s">
        <v>162</v>
      </c>
      <c r="BM169" s="138" t="s">
        <v>257</v>
      </c>
    </row>
    <row r="170" spans="2:65" s="1" customFormat="1" ht="11.25">
      <c r="B170" s="29"/>
      <c r="D170" s="140" t="s">
        <v>164</v>
      </c>
      <c r="F170" s="141" t="s">
        <v>258</v>
      </c>
      <c r="L170" s="29"/>
      <c r="M170" s="142"/>
      <c r="T170" s="50"/>
      <c r="AT170" s="17" t="s">
        <v>164</v>
      </c>
      <c r="AU170" s="17" t="s">
        <v>80</v>
      </c>
    </row>
    <row r="171" spans="2:65" s="12" customFormat="1" ht="11.25">
      <c r="B171" s="143"/>
      <c r="D171" s="144" t="s">
        <v>166</v>
      </c>
      <c r="E171" s="145" t="s">
        <v>3</v>
      </c>
      <c r="F171" s="146" t="s">
        <v>240</v>
      </c>
      <c r="H171" s="145" t="s">
        <v>3</v>
      </c>
      <c r="L171" s="143"/>
      <c r="M171" s="147"/>
      <c r="T171" s="148"/>
      <c r="AT171" s="145" t="s">
        <v>166</v>
      </c>
      <c r="AU171" s="145" t="s">
        <v>80</v>
      </c>
      <c r="AV171" s="12" t="s">
        <v>78</v>
      </c>
      <c r="AW171" s="12" t="s">
        <v>32</v>
      </c>
      <c r="AX171" s="12" t="s">
        <v>70</v>
      </c>
      <c r="AY171" s="145" t="s">
        <v>155</v>
      </c>
    </row>
    <row r="172" spans="2:65" s="13" customFormat="1" ht="11.25">
      <c r="B172" s="149"/>
      <c r="D172" s="144" t="s">
        <v>166</v>
      </c>
      <c r="E172" s="150" t="s">
        <v>3</v>
      </c>
      <c r="F172" s="151" t="s">
        <v>241</v>
      </c>
      <c r="H172" s="152">
        <v>100</v>
      </c>
      <c r="L172" s="149"/>
      <c r="M172" s="153"/>
      <c r="T172" s="154"/>
      <c r="AT172" s="150" t="s">
        <v>166</v>
      </c>
      <c r="AU172" s="150" t="s">
        <v>80</v>
      </c>
      <c r="AV172" s="13" t="s">
        <v>80</v>
      </c>
      <c r="AW172" s="13" t="s">
        <v>32</v>
      </c>
      <c r="AX172" s="13" t="s">
        <v>78</v>
      </c>
      <c r="AY172" s="150" t="s">
        <v>155</v>
      </c>
    </row>
    <row r="173" spans="2:65" s="11" customFormat="1" ht="22.9" customHeight="1">
      <c r="B173" s="116"/>
      <c r="D173" s="117" t="s">
        <v>69</v>
      </c>
      <c r="E173" s="125" t="s">
        <v>80</v>
      </c>
      <c r="F173" s="125" t="s">
        <v>259</v>
      </c>
      <c r="J173" s="126">
        <f>BK173</f>
        <v>0</v>
      </c>
      <c r="L173" s="116"/>
      <c r="M173" s="120"/>
      <c r="P173" s="121">
        <f>SUM(P174:P212)</f>
        <v>48.700530999999998</v>
      </c>
      <c r="R173" s="121">
        <f>SUM(R174:R212)</f>
        <v>74.207990902483999</v>
      </c>
      <c r="T173" s="122">
        <f>SUM(T174:T212)</f>
        <v>0</v>
      </c>
      <c r="AR173" s="117" t="s">
        <v>78</v>
      </c>
      <c r="AT173" s="123" t="s">
        <v>69</v>
      </c>
      <c r="AU173" s="123" t="s">
        <v>78</v>
      </c>
      <c r="AY173" s="117" t="s">
        <v>155</v>
      </c>
      <c r="BK173" s="124">
        <f>SUM(BK174:BK212)</f>
        <v>0</v>
      </c>
    </row>
    <row r="174" spans="2:65" s="1" customFormat="1" ht="16.5" customHeight="1">
      <c r="B174" s="127"/>
      <c r="C174" s="128" t="s">
        <v>9</v>
      </c>
      <c r="D174" s="128" t="s">
        <v>157</v>
      </c>
      <c r="E174" s="129" t="s">
        <v>260</v>
      </c>
      <c r="F174" s="130" t="s">
        <v>261</v>
      </c>
      <c r="G174" s="131" t="s">
        <v>160</v>
      </c>
      <c r="H174" s="132">
        <v>137.095</v>
      </c>
      <c r="I174" s="133"/>
      <c r="J174" s="133">
        <f>ROUND(I174*H174,2)</f>
        <v>0</v>
      </c>
      <c r="K174" s="130" t="s">
        <v>262</v>
      </c>
      <c r="L174" s="29"/>
      <c r="M174" s="134" t="s">
        <v>3</v>
      </c>
      <c r="N174" s="135" t="s">
        <v>41</v>
      </c>
      <c r="O174" s="136">
        <v>0</v>
      </c>
      <c r="P174" s="136">
        <f>O174*H174</f>
        <v>0</v>
      </c>
      <c r="Q174" s="136">
        <v>0</v>
      </c>
      <c r="R174" s="136">
        <f>Q174*H174</f>
        <v>0</v>
      </c>
      <c r="S174" s="136">
        <v>0</v>
      </c>
      <c r="T174" s="137">
        <f>S174*H174</f>
        <v>0</v>
      </c>
      <c r="AR174" s="138" t="s">
        <v>162</v>
      </c>
      <c r="AT174" s="138" t="s">
        <v>157</v>
      </c>
      <c r="AU174" s="138" t="s">
        <v>80</v>
      </c>
      <c r="AY174" s="17" t="s">
        <v>155</v>
      </c>
      <c r="BE174" s="139">
        <f>IF(N174="základní",J174,0)</f>
        <v>0</v>
      </c>
      <c r="BF174" s="139">
        <f>IF(N174="snížená",J174,0)</f>
        <v>0</v>
      </c>
      <c r="BG174" s="139">
        <f>IF(N174="zákl. přenesená",J174,0)</f>
        <v>0</v>
      </c>
      <c r="BH174" s="139">
        <f>IF(N174="sníž. přenesená",J174,0)</f>
        <v>0</v>
      </c>
      <c r="BI174" s="139">
        <f>IF(N174="nulová",J174,0)</f>
        <v>0</v>
      </c>
      <c r="BJ174" s="17" t="s">
        <v>78</v>
      </c>
      <c r="BK174" s="139">
        <f>ROUND(I174*H174,2)</f>
        <v>0</v>
      </c>
      <c r="BL174" s="17" t="s">
        <v>162</v>
      </c>
      <c r="BM174" s="138" t="s">
        <v>263</v>
      </c>
    </row>
    <row r="175" spans="2:65" s="13" customFormat="1" ht="11.25">
      <c r="B175" s="149"/>
      <c r="D175" s="144" t="s">
        <v>166</v>
      </c>
      <c r="E175" s="150" t="s">
        <v>3</v>
      </c>
      <c r="F175" s="151" t="s">
        <v>186</v>
      </c>
      <c r="H175" s="152">
        <v>137.095</v>
      </c>
      <c r="L175" s="149"/>
      <c r="M175" s="153"/>
      <c r="T175" s="154"/>
      <c r="AT175" s="150" t="s">
        <v>166</v>
      </c>
      <c r="AU175" s="150" t="s">
        <v>80</v>
      </c>
      <c r="AV175" s="13" t="s">
        <v>80</v>
      </c>
      <c r="AW175" s="13" t="s">
        <v>32</v>
      </c>
      <c r="AX175" s="13" t="s">
        <v>78</v>
      </c>
      <c r="AY175" s="150" t="s">
        <v>155</v>
      </c>
    </row>
    <row r="176" spans="2:65" s="1" customFormat="1" ht="16.5" customHeight="1">
      <c r="B176" s="127"/>
      <c r="C176" s="128" t="s">
        <v>264</v>
      </c>
      <c r="D176" s="128" t="s">
        <v>157</v>
      </c>
      <c r="E176" s="129" t="s">
        <v>265</v>
      </c>
      <c r="F176" s="130" t="s">
        <v>266</v>
      </c>
      <c r="G176" s="131" t="s">
        <v>190</v>
      </c>
      <c r="H176" s="132">
        <v>18.460999999999999</v>
      </c>
      <c r="I176" s="133"/>
      <c r="J176" s="133">
        <f>ROUND(I176*H176,2)</f>
        <v>0</v>
      </c>
      <c r="K176" s="130" t="s">
        <v>161</v>
      </c>
      <c r="L176" s="29"/>
      <c r="M176" s="134" t="s">
        <v>3</v>
      </c>
      <c r="N176" s="135" t="s">
        <v>41</v>
      </c>
      <c r="O176" s="136">
        <v>0.58399999999999996</v>
      </c>
      <c r="P176" s="136">
        <f>O176*H176</f>
        <v>10.781223999999998</v>
      </c>
      <c r="Q176" s="136">
        <v>2.5018722040000001</v>
      </c>
      <c r="R176" s="136">
        <f>Q176*H176</f>
        <v>46.187062758044</v>
      </c>
      <c r="S176" s="136">
        <v>0</v>
      </c>
      <c r="T176" s="137">
        <f>S176*H176</f>
        <v>0</v>
      </c>
      <c r="AR176" s="138" t="s">
        <v>162</v>
      </c>
      <c r="AT176" s="138" t="s">
        <v>157</v>
      </c>
      <c r="AU176" s="138" t="s">
        <v>80</v>
      </c>
      <c r="AY176" s="17" t="s">
        <v>155</v>
      </c>
      <c r="BE176" s="139">
        <f>IF(N176="základní",J176,0)</f>
        <v>0</v>
      </c>
      <c r="BF176" s="139">
        <f>IF(N176="snížená",J176,0)</f>
        <v>0</v>
      </c>
      <c r="BG176" s="139">
        <f>IF(N176="zákl. přenesená",J176,0)</f>
        <v>0</v>
      </c>
      <c r="BH176" s="139">
        <f>IF(N176="sníž. přenesená",J176,0)</f>
        <v>0</v>
      </c>
      <c r="BI176" s="139">
        <f>IF(N176="nulová",J176,0)</f>
        <v>0</v>
      </c>
      <c r="BJ176" s="17" t="s">
        <v>78</v>
      </c>
      <c r="BK176" s="139">
        <f>ROUND(I176*H176,2)</f>
        <v>0</v>
      </c>
      <c r="BL176" s="17" t="s">
        <v>162</v>
      </c>
      <c r="BM176" s="138" t="s">
        <v>267</v>
      </c>
    </row>
    <row r="177" spans="2:65" s="1" customFormat="1" ht="11.25">
      <c r="B177" s="29"/>
      <c r="D177" s="140" t="s">
        <v>164</v>
      </c>
      <c r="F177" s="141" t="s">
        <v>268</v>
      </c>
      <c r="L177" s="29"/>
      <c r="M177" s="142"/>
      <c r="T177" s="50"/>
      <c r="AT177" s="17" t="s">
        <v>164</v>
      </c>
      <c r="AU177" s="17" t="s">
        <v>80</v>
      </c>
    </row>
    <row r="178" spans="2:65" s="12" customFormat="1" ht="11.25">
      <c r="B178" s="143"/>
      <c r="D178" s="144" t="s">
        <v>166</v>
      </c>
      <c r="E178" s="145" t="s">
        <v>3</v>
      </c>
      <c r="F178" s="146" t="s">
        <v>200</v>
      </c>
      <c r="H178" s="145" t="s">
        <v>3</v>
      </c>
      <c r="L178" s="143"/>
      <c r="M178" s="147"/>
      <c r="T178" s="148"/>
      <c r="AT178" s="145" t="s">
        <v>166</v>
      </c>
      <c r="AU178" s="145" t="s">
        <v>80</v>
      </c>
      <c r="AV178" s="12" t="s">
        <v>78</v>
      </c>
      <c r="AW178" s="12" t="s">
        <v>32</v>
      </c>
      <c r="AX178" s="12" t="s">
        <v>70</v>
      </c>
      <c r="AY178" s="145" t="s">
        <v>155</v>
      </c>
    </row>
    <row r="179" spans="2:65" s="13" customFormat="1" ht="11.25">
      <c r="B179" s="149"/>
      <c r="D179" s="144" t="s">
        <v>166</v>
      </c>
      <c r="E179" s="150" t="s">
        <v>3</v>
      </c>
      <c r="F179" s="151" t="s">
        <v>269</v>
      </c>
      <c r="H179" s="152">
        <v>3.16</v>
      </c>
      <c r="L179" s="149"/>
      <c r="M179" s="153"/>
      <c r="T179" s="154"/>
      <c r="AT179" s="150" t="s">
        <v>166</v>
      </c>
      <c r="AU179" s="150" t="s">
        <v>80</v>
      </c>
      <c r="AV179" s="13" t="s">
        <v>80</v>
      </c>
      <c r="AW179" s="13" t="s">
        <v>32</v>
      </c>
      <c r="AX179" s="13" t="s">
        <v>70</v>
      </c>
      <c r="AY179" s="150" t="s">
        <v>155</v>
      </c>
    </row>
    <row r="180" spans="2:65" s="13" customFormat="1" ht="11.25">
      <c r="B180" s="149"/>
      <c r="D180" s="144" t="s">
        <v>166</v>
      </c>
      <c r="E180" s="150" t="s">
        <v>3</v>
      </c>
      <c r="F180" s="151" t="s">
        <v>270</v>
      </c>
      <c r="H180" s="152">
        <v>5.508</v>
      </c>
      <c r="L180" s="149"/>
      <c r="M180" s="153"/>
      <c r="T180" s="154"/>
      <c r="AT180" s="150" t="s">
        <v>166</v>
      </c>
      <c r="AU180" s="150" t="s">
        <v>80</v>
      </c>
      <c r="AV180" s="13" t="s">
        <v>80</v>
      </c>
      <c r="AW180" s="13" t="s">
        <v>32</v>
      </c>
      <c r="AX180" s="13" t="s">
        <v>70</v>
      </c>
      <c r="AY180" s="150" t="s">
        <v>155</v>
      </c>
    </row>
    <row r="181" spans="2:65" s="13" customFormat="1" ht="11.25">
      <c r="B181" s="149"/>
      <c r="D181" s="144" t="s">
        <v>166</v>
      </c>
      <c r="E181" s="150" t="s">
        <v>3</v>
      </c>
      <c r="F181" s="151" t="s">
        <v>271</v>
      </c>
      <c r="H181" s="152">
        <v>3.0139999999999998</v>
      </c>
      <c r="L181" s="149"/>
      <c r="M181" s="153"/>
      <c r="T181" s="154"/>
      <c r="AT181" s="150" t="s">
        <v>166</v>
      </c>
      <c r="AU181" s="150" t="s">
        <v>80</v>
      </c>
      <c r="AV181" s="13" t="s">
        <v>80</v>
      </c>
      <c r="AW181" s="13" t="s">
        <v>32</v>
      </c>
      <c r="AX181" s="13" t="s">
        <v>70</v>
      </c>
      <c r="AY181" s="150" t="s">
        <v>155</v>
      </c>
    </row>
    <row r="182" spans="2:65" s="13" customFormat="1" ht="11.25">
      <c r="B182" s="149"/>
      <c r="D182" s="144" t="s">
        <v>166</v>
      </c>
      <c r="E182" s="150" t="s">
        <v>3</v>
      </c>
      <c r="F182" s="151" t="s">
        <v>272</v>
      </c>
      <c r="H182" s="152">
        <v>3.48</v>
      </c>
      <c r="L182" s="149"/>
      <c r="M182" s="153"/>
      <c r="T182" s="154"/>
      <c r="AT182" s="150" t="s">
        <v>166</v>
      </c>
      <c r="AU182" s="150" t="s">
        <v>80</v>
      </c>
      <c r="AV182" s="13" t="s">
        <v>80</v>
      </c>
      <c r="AW182" s="13" t="s">
        <v>32</v>
      </c>
      <c r="AX182" s="13" t="s">
        <v>70</v>
      </c>
      <c r="AY182" s="150" t="s">
        <v>155</v>
      </c>
    </row>
    <row r="183" spans="2:65" s="12" customFormat="1" ht="11.25">
      <c r="B183" s="143"/>
      <c r="D183" s="144" t="s">
        <v>166</v>
      </c>
      <c r="E183" s="145" t="s">
        <v>3</v>
      </c>
      <c r="F183" s="146" t="s">
        <v>193</v>
      </c>
      <c r="H183" s="145" t="s">
        <v>3</v>
      </c>
      <c r="L183" s="143"/>
      <c r="M183" s="147"/>
      <c r="T183" s="148"/>
      <c r="AT183" s="145" t="s">
        <v>166</v>
      </c>
      <c r="AU183" s="145" t="s">
        <v>80</v>
      </c>
      <c r="AV183" s="12" t="s">
        <v>78</v>
      </c>
      <c r="AW183" s="12" t="s">
        <v>32</v>
      </c>
      <c r="AX183" s="12" t="s">
        <v>70</v>
      </c>
      <c r="AY183" s="145" t="s">
        <v>155</v>
      </c>
    </row>
    <row r="184" spans="2:65" s="13" customFormat="1" ht="11.25">
      <c r="B184" s="149"/>
      <c r="D184" s="144" t="s">
        <v>166</v>
      </c>
      <c r="E184" s="150" t="s">
        <v>3</v>
      </c>
      <c r="F184" s="151" t="s">
        <v>273</v>
      </c>
      <c r="H184" s="152">
        <v>1.4330000000000001</v>
      </c>
      <c r="L184" s="149"/>
      <c r="M184" s="153"/>
      <c r="T184" s="154"/>
      <c r="AT184" s="150" t="s">
        <v>166</v>
      </c>
      <c r="AU184" s="150" t="s">
        <v>80</v>
      </c>
      <c r="AV184" s="13" t="s">
        <v>80</v>
      </c>
      <c r="AW184" s="13" t="s">
        <v>32</v>
      </c>
      <c r="AX184" s="13" t="s">
        <v>70</v>
      </c>
      <c r="AY184" s="150" t="s">
        <v>155</v>
      </c>
    </row>
    <row r="185" spans="2:65" s="13" customFormat="1" ht="11.25">
      <c r="B185" s="149"/>
      <c r="D185" s="144" t="s">
        <v>166</v>
      </c>
      <c r="E185" s="150" t="s">
        <v>3</v>
      </c>
      <c r="F185" s="151" t="s">
        <v>274</v>
      </c>
      <c r="H185" s="152">
        <v>1.4419999999999999</v>
      </c>
      <c r="L185" s="149"/>
      <c r="M185" s="153"/>
      <c r="T185" s="154"/>
      <c r="AT185" s="150" t="s">
        <v>166</v>
      </c>
      <c r="AU185" s="150" t="s">
        <v>80</v>
      </c>
      <c r="AV185" s="13" t="s">
        <v>80</v>
      </c>
      <c r="AW185" s="13" t="s">
        <v>32</v>
      </c>
      <c r="AX185" s="13" t="s">
        <v>70</v>
      </c>
      <c r="AY185" s="150" t="s">
        <v>155</v>
      </c>
    </row>
    <row r="186" spans="2:65" s="13" customFormat="1" ht="11.25">
      <c r="B186" s="149"/>
      <c r="D186" s="144" t="s">
        <v>166</v>
      </c>
      <c r="E186" s="150" t="s">
        <v>3</v>
      </c>
      <c r="F186" s="151" t="s">
        <v>275</v>
      </c>
      <c r="H186" s="152">
        <v>0.42399999999999999</v>
      </c>
      <c r="L186" s="149"/>
      <c r="M186" s="153"/>
      <c r="T186" s="154"/>
      <c r="AT186" s="150" t="s">
        <v>166</v>
      </c>
      <c r="AU186" s="150" t="s">
        <v>80</v>
      </c>
      <c r="AV186" s="13" t="s">
        <v>80</v>
      </c>
      <c r="AW186" s="13" t="s">
        <v>32</v>
      </c>
      <c r="AX186" s="13" t="s">
        <v>70</v>
      </c>
      <c r="AY186" s="150" t="s">
        <v>155</v>
      </c>
    </row>
    <row r="187" spans="2:65" s="14" customFormat="1" ht="11.25">
      <c r="B187" s="155"/>
      <c r="D187" s="144" t="s">
        <v>166</v>
      </c>
      <c r="E187" s="156" t="s">
        <v>3</v>
      </c>
      <c r="F187" s="157" t="s">
        <v>205</v>
      </c>
      <c r="H187" s="158">
        <v>18.460999999999999</v>
      </c>
      <c r="L187" s="155"/>
      <c r="M187" s="159"/>
      <c r="T187" s="160"/>
      <c r="AT187" s="156" t="s">
        <v>166</v>
      </c>
      <c r="AU187" s="156" t="s">
        <v>80</v>
      </c>
      <c r="AV187" s="14" t="s">
        <v>162</v>
      </c>
      <c r="AW187" s="14" t="s">
        <v>32</v>
      </c>
      <c r="AX187" s="14" t="s">
        <v>78</v>
      </c>
      <c r="AY187" s="156" t="s">
        <v>155</v>
      </c>
    </row>
    <row r="188" spans="2:65" s="1" customFormat="1" ht="16.5" customHeight="1">
      <c r="B188" s="127"/>
      <c r="C188" s="128" t="s">
        <v>276</v>
      </c>
      <c r="D188" s="128" t="s">
        <v>157</v>
      </c>
      <c r="E188" s="129" t="s">
        <v>277</v>
      </c>
      <c r="F188" s="130" t="s">
        <v>278</v>
      </c>
      <c r="G188" s="131" t="s">
        <v>160</v>
      </c>
      <c r="H188" s="132">
        <v>12.816000000000001</v>
      </c>
      <c r="I188" s="133"/>
      <c r="J188" s="133">
        <f>ROUND(I188*H188,2)</f>
        <v>0</v>
      </c>
      <c r="K188" s="130" t="s">
        <v>161</v>
      </c>
      <c r="L188" s="29"/>
      <c r="M188" s="134" t="s">
        <v>3</v>
      </c>
      <c r="N188" s="135" t="s">
        <v>41</v>
      </c>
      <c r="O188" s="136">
        <v>0.247</v>
      </c>
      <c r="P188" s="136">
        <f>O188*H188</f>
        <v>3.1655520000000004</v>
      </c>
      <c r="Q188" s="136">
        <v>2.6919000000000001E-3</v>
      </c>
      <c r="R188" s="136">
        <f>Q188*H188</f>
        <v>3.4499390400000003E-2</v>
      </c>
      <c r="S188" s="136">
        <v>0</v>
      </c>
      <c r="T188" s="137">
        <f>S188*H188</f>
        <v>0</v>
      </c>
      <c r="AR188" s="138" t="s">
        <v>162</v>
      </c>
      <c r="AT188" s="138" t="s">
        <v>157</v>
      </c>
      <c r="AU188" s="138" t="s">
        <v>80</v>
      </c>
      <c r="AY188" s="17" t="s">
        <v>155</v>
      </c>
      <c r="BE188" s="139">
        <f>IF(N188="základní",J188,0)</f>
        <v>0</v>
      </c>
      <c r="BF188" s="139">
        <f>IF(N188="snížená",J188,0)</f>
        <v>0</v>
      </c>
      <c r="BG188" s="139">
        <f>IF(N188="zákl. přenesená",J188,0)</f>
        <v>0</v>
      </c>
      <c r="BH188" s="139">
        <f>IF(N188="sníž. přenesená",J188,0)</f>
        <v>0</v>
      </c>
      <c r="BI188" s="139">
        <f>IF(N188="nulová",J188,0)</f>
        <v>0</v>
      </c>
      <c r="BJ188" s="17" t="s">
        <v>78</v>
      </c>
      <c r="BK188" s="139">
        <f>ROUND(I188*H188,2)</f>
        <v>0</v>
      </c>
      <c r="BL188" s="17" t="s">
        <v>162</v>
      </c>
      <c r="BM188" s="138" t="s">
        <v>279</v>
      </c>
    </row>
    <row r="189" spans="2:65" s="1" customFormat="1" ht="11.25">
      <c r="B189" s="29"/>
      <c r="D189" s="140" t="s">
        <v>164</v>
      </c>
      <c r="F189" s="141" t="s">
        <v>280</v>
      </c>
      <c r="L189" s="29"/>
      <c r="M189" s="142"/>
      <c r="T189" s="50"/>
      <c r="AT189" s="17" t="s">
        <v>164</v>
      </c>
      <c r="AU189" s="17" t="s">
        <v>80</v>
      </c>
    </row>
    <row r="190" spans="2:65" s="12" customFormat="1" ht="11.25">
      <c r="B190" s="143"/>
      <c r="D190" s="144" t="s">
        <v>166</v>
      </c>
      <c r="E190" s="145" t="s">
        <v>3</v>
      </c>
      <c r="F190" s="146" t="s">
        <v>200</v>
      </c>
      <c r="H190" s="145" t="s">
        <v>3</v>
      </c>
      <c r="L190" s="143"/>
      <c r="M190" s="147"/>
      <c r="T190" s="148"/>
      <c r="AT190" s="145" t="s">
        <v>166</v>
      </c>
      <c r="AU190" s="145" t="s">
        <v>80</v>
      </c>
      <c r="AV190" s="12" t="s">
        <v>78</v>
      </c>
      <c r="AW190" s="12" t="s">
        <v>32</v>
      </c>
      <c r="AX190" s="12" t="s">
        <v>70</v>
      </c>
      <c r="AY190" s="145" t="s">
        <v>155</v>
      </c>
    </row>
    <row r="191" spans="2:65" s="13" customFormat="1" ht="11.25">
      <c r="B191" s="149"/>
      <c r="D191" s="144" t="s">
        <v>166</v>
      </c>
      <c r="E191" s="150" t="s">
        <v>3</v>
      </c>
      <c r="F191" s="151" t="s">
        <v>281</v>
      </c>
      <c r="H191" s="152">
        <v>0.99299999999999999</v>
      </c>
      <c r="L191" s="149"/>
      <c r="M191" s="153"/>
      <c r="T191" s="154"/>
      <c r="AT191" s="150" t="s">
        <v>166</v>
      </c>
      <c r="AU191" s="150" t="s">
        <v>80</v>
      </c>
      <c r="AV191" s="13" t="s">
        <v>80</v>
      </c>
      <c r="AW191" s="13" t="s">
        <v>32</v>
      </c>
      <c r="AX191" s="13" t="s">
        <v>70</v>
      </c>
      <c r="AY191" s="150" t="s">
        <v>155</v>
      </c>
    </row>
    <row r="192" spans="2:65" s="13" customFormat="1" ht="11.25">
      <c r="B192" s="149"/>
      <c r="D192" s="144" t="s">
        <v>166</v>
      </c>
      <c r="E192" s="150" t="s">
        <v>3</v>
      </c>
      <c r="F192" s="151" t="s">
        <v>282</v>
      </c>
      <c r="H192" s="152">
        <v>0.54300000000000004</v>
      </c>
      <c r="L192" s="149"/>
      <c r="M192" s="153"/>
      <c r="T192" s="154"/>
      <c r="AT192" s="150" t="s">
        <v>166</v>
      </c>
      <c r="AU192" s="150" t="s">
        <v>80</v>
      </c>
      <c r="AV192" s="13" t="s">
        <v>80</v>
      </c>
      <c r="AW192" s="13" t="s">
        <v>32</v>
      </c>
      <c r="AX192" s="13" t="s">
        <v>70</v>
      </c>
      <c r="AY192" s="150" t="s">
        <v>155</v>
      </c>
    </row>
    <row r="193" spans="2:65" s="13" customFormat="1" ht="11.25">
      <c r="B193" s="149"/>
      <c r="D193" s="144" t="s">
        <v>166</v>
      </c>
      <c r="E193" s="150" t="s">
        <v>3</v>
      </c>
      <c r="F193" s="151" t="s">
        <v>283</v>
      </c>
      <c r="H193" s="152">
        <v>0.627</v>
      </c>
      <c r="L193" s="149"/>
      <c r="M193" s="153"/>
      <c r="T193" s="154"/>
      <c r="AT193" s="150" t="s">
        <v>166</v>
      </c>
      <c r="AU193" s="150" t="s">
        <v>80</v>
      </c>
      <c r="AV193" s="13" t="s">
        <v>80</v>
      </c>
      <c r="AW193" s="13" t="s">
        <v>32</v>
      </c>
      <c r="AX193" s="13" t="s">
        <v>70</v>
      </c>
      <c r="AY193" s="150" t="s">
        <v>155</v>
      </c>
    </row>
    <row r="194" spans="2:65" s="12" customFormat="1" ht="11.25">
      <c r="B194" s="143"/>
      <c r="D194" s="144" t="s">
        <v>166</v>
      </c>
      <c r="E194" s="145" t="s">
        <v>3</v>
      </c>
      <c r="F194" s="146" t="s">
        <v>193</v>
      </c>
      <c r="H194" s="145" t="s">
        <v>3</v>
      </c>
      <c r="L194" s="143"/>
      <c r="M194" s="147"/>
      <c r="T194" s="148"/>
      <c r="AT194" s="145" t="s">
        <v>166</v>
      </c>
      <c r="AU194" s="145" t="s">
        <v>80</v>
      </c>
      <c r="AV194" s="12" t="s">
        <v>78</v>
      </c>
      <c r="AW194" s="12" t="s">
        <v>32</v>
      </c>
      <c r="AX194" s="12" t="s">
        <v>70</v>
      </c>
      <c r="AY194" s="145" t="s">
        <v>155</v>
      </c>
    </row>
    <row r="195" spans="2:65" s="13" customFormat="1" ht="11.25">
      <c r="B195" s="149"/>
      <c r="D195" s="144" t="s">
        <v>166</v>
      </c>
      <c r="E195" s="150" t="s">
        <v>3</v>
      </c>
      <c r="F195" s="151" t="s">
        <v>284</v>
      </c>
      <c r="H195" s="152">
        <v>6.45</v>
      </c>
      <c r="L195" s="149"/>
      <c r="M195" s="153"/>
      <c r="T195" s="154"/>
      <c r="AT195" s="150" t="s">
        <v>166</v>
      </c>
      <c r="AU195" s="150" t="s">
        <v>80</v>
      </c>
      <c r="AV195" s="13" t="s">
        <v>80</v>
      </c>
      <c r="AW195" s="13" t="s">
        <v>32</v>
      </c>
      <c r="AX195" s="13" t="s">
        <v>70</v>
      </c>
      <c r="AY195" s="150" t="s">
        <v>155</v>
      </c>
    </row>
    <row r="196" spans="2:65" s="13" customFormat="1" ht="11.25">
      <c r="B196" s="149"/>
      <c r="D196" s="144" t="s">
        <v>166</v>
      </c>
      <c r="E196" s="150" t="s">
        <v>3</v>
      </c>
      <c r="F196" s="151" t="s">
        <v>285</v>
      </c>
      <c r="H196" s="152">
        <v>3.2469999999999999</v>
      </c>
      <c r="L196" s="149"/>
      <c r="M196" s="153"/>
      <c r="T196" s="154"/>
      <c r="AT196" s="150" t="s">
        <v>166</v>
      </c>
      <c r="AU196" s="150" t="s">
        <v>80</v>
      </c>
      <c r="AV196" s="13" t="s">
        <v>80</v>
      </c>
      <c r="AW196" s="13" t="s">
        <v>32</v>
      </c>
      <c r="AX196" s="13" t="s">
        <v>70</v>
      </c>
      <c r="AY196" s="150" t="s">
        <v>155</v>
      </c>
    </row>
    <row r="197" spans="2:65" s="13" customFormat="1" ht="11.25">
      <c r="B197" s="149"/>
      <c r="D197" s="144" t="s">
        <v>166</v>
      </c>
      <c r="E197" s="150" t="s">
        <v>3</v>
      </c>
      <c r="F197" s="151" t="s">
        <v>286</v>
      </c>
      <c r="H197" s="152">
        <v>0.95599999999999996</v>
      </c>
      <c r="L197" s="149"/>
      <c r="M197" s="153"/>
      <c r="T197" s="154"/>
      <c r="AT197" s="150" t="s">
        <v>166</v>
      </c>
      <c r="AU197" s="150" t="s">
        <v>80</v>
      </c>
      <c r="AV197" s="13" t="s">
        <v>80</v>
      </c>
      <c r="AW197" s="13" t="s">
        <v>32</v>
      </c>
      <c r="AX197" s="13" t="s">
        <v>70</v>
      </c>
      <c r="AY197" s="150" t="s">
        <v>155</v>
      </c>
    </row>
    <row r="198" spans="2:65" s="14" customFormat="1" ht="11.25">
      <c r="B198" s="155"/>
      <c r="D198" s="144" t="s">
        <v>166</v>
      </c>
      <c r="E198" s="156" t="s">
        <v>3</v>
      </c>
      <c r="F198" s="157" t="s">
        <v>205</v>
      </c>
      <c r="H198" s="158">
        <v>12.816000000000001</v>
      </c>
      <c r="L198" s="155"/>
      <c r="M198" s="159"/>
      <c r="T198" s="160"/>
      <c r="AT198" s="156" t="s">
        <v>166</v>
      </c>
      <c r="AU198" s="156" t="s">
        <v>80</v>
      </c>
      <c r="AV198" s="14" t="s">
        <v>162</v>
      </c>
      <c r="AW198" s="14" t="s">
        <v>32</v>
      </c>
      <c r="AX198" s="14" t="s">
        <v>78</v>
      </c>
      <c r="AY198" s="156" t="s">
        <v>155</v>
      </c>
    </row>
    <row r="199" spans="2:65" s="1" customFormat="1" ht="16.5" customHeight="1">
      <c r="B199" s="127"/>
      <c r="C199" s="128" t="s">
        <v>287</v>
      </c>
      <c r="D199" s="128" t="s">
        <v>157</v>
      </c>
      <c r="E199" s="129" t="s">
        <v>288</v>
      </c>
      <c r="F199" s="130" t="s">
        <v>289</v>
      </c>
      <c r="G199" s="131" t="s">
        <v>160</v>
      </c>
      <c r="H199" s="132">
        <v>12.816000000000001</v>
      </c>
      <c r="I199" s="133"/>
      <c r="J199" s="133">
        <f>ROUND(I199*H199,2)</f>
        <v>0</v>
      </c>
      <c r="K199" s="130" t="s">
        <v>161</v>
      </c>
      <c r="L199" s="29"/>
      <c r="M199" s="134" t="s">
        <v>3</v>
      </c>
      <c r="N199" s="135" t="s">
        <v>41</v>
      </c>
      <c r="O199" s="136">
        <v>8.3000000000000004E-2</v>
      </c>
      <c r="P199" s="136">
        <f>O199*H199</f>
        <v>1.063728</v>
      </c>
      <c r="Q199" s="136">
        <v>0</v>
      </c>
      <c r="R199" s="136">
        <f>Q199*H199</f>
        <v>0</v>
      </c>
      <c r="S199" s="136">
        <v>0</v>
      </c>
      <c r="T199" s="137">
        <f>S199*H199</f>
        <v>0</v>
      </c>
      <c r="AR199" s="138" t="s">
        <v>162</v>
      </c>
      <c r="AT199" s="138" t="s">
        <v>157</v>
      </c>
      <c r="AU199" s="138" t="s">
        <v>80</v>
      </c>
      <c r="AY199" s="17" t="s">
        <v>155</v>
      </c>
      <c r="BE199" s="139">
        <f>IF(N199="základní",J199,0)</f>
        <v>0</v>
      </c>
      <c r="BF199" s="139">
        <f>IF(N199="snížená",J199,0)</f>
        <v>0</v>
      </c>
      <c r="BG199" s="139">
        <f>IF(N199="zákl. přenesená",J199,0)</f>
        <v>0</v>
      </c>
      <c r="BH199" s="139">
        <f>IF(N199="sníž. přenesená",J199,0)</f>
        <v>0</v>
      </c>
      <c r="BI199" s="139">
        <f>IF(N199="nulová",J199,0)</f>
        <v>0</v>
      </c>
      <c r="BJ199" s="17" t="s">
        <v>78</v>
      </c>
      <c r="BK199" s="139">
        <f>ROUND(I199*H199,2)</f>
        <v>0</v>
      </c>
      <c r="BL199" s="17" t="s">
        <v>162</v>
      </c>
      <c r="BM199" s="138" t="s">
        <v>290</v>
      </c>
    </row>
    <row r="200" spans="2:65" s="1" customFormat="1" ht="11.25">
      <c r="B200" s="29"/>
      <c r="D200" s="140" t="s">
        <v>164</v>
      </c>
      <c r="F200" s="141" t="s">
        <v>291</v>
      </c>
      <c r="L200" s="29"/>
      <c r="M200" s="142"/>
      <c r="T200" s="50"/>
      <c r="AT200" s="17" t="s">
        <v>164</v>
      </c>
      <c r="AU200" s="17" t="s">
        <v>80</v>
      </c>
    </row>
    <row r="201" spans="2:65" s="1" customFormat="1" ht="21.75" customHeight="1">
      <c r="B201" s="127"/>
      <c r="C201" s="128" t="s">
        <v>292</v>
      </c>
      <c r="D201" s="128" t="s">
        <v>157</v>
      </c>
      <c r="E201" s="129" t="s">
        <v>293</v>
      </c>
      <c r="F201" s="130" t="s">
        <v>294</v>
      </c>
      <c r="G201" s="131" t="s">
        <v>190</v>
      </c>
      <c r="H201" s="132">
        <v>1.5</v>
      </c>
      <c r="I201" s="133"/>
      <c r="J201" s="133">
        <f>ROUND(I201*H201,2)</f>
        <v>0</v>
      </c>
      <c r="K201" s="130" t="s">
        <v>161</v>
      </c>
      <c r="L201" s="29"/>
      <c r="M201" s="134" t="s">
        <v>3</v>
      </c>
      <c r="N201" s="135" t="s">
        <v>41</v>
      </c>
      <c r="O201" s="136">
        <v>0.629</v>
      </c>
      <c r="P201" s="136">
        <f>O201*H201</f>
        <v>0.94350000000000001</v>
      </c>
      <c r="Q201" s="136">
        <v>2.5018722040000001</v>
      </c>
      <c r="R201" s="136">
        <f>Q201*H201</f>
        <v>3.7528083060000004</v>
      </c>
      <c r="S201" s="136">
        <v>0</v>
      </c>
      <c r="T201" s="137">
        <f>S201*H201</f>
        <v>0</v>
      </c>
      <c r="AR201" s="138" t="s">
        <v>162</v>
      </c>
      <c r="AT201" s="138" t="s">
        <v>157</v>
      </c>
      <c r="AU201" s="138" t="s">
        <v>80</v>
      </c>
      <c r="AY201" s="17" t="s">
        <v>155</v>
      </c>
      <c r="BE201" s="139">
        <f>IF(N201="základní",J201,0)</f>
        <v>0</v>
      </c>
      <c r="BF201" s="139">
        <f>IF(N201="snížená",J201,0)</f>
        <v>0</v>
      </c>
      <c r="BG201" s="139">
        <f>IF(N201="zákl. přenesená",J201,0)</f>
        <v>0</v>
      </c>
      <c r="BH201" s="139">
        <f>IF(N201="sníž. přenesená",J201,0)</f>
        <v>0</v>
      </c>
      <c r="BI201" s="139">
        <f>IF(N201="nulová",J201,0)</f>
        <v>0</v>
      </c>
      <c r="BJ201" s="17" t="s">
        <v>78</v>
      </c>
      <c r="BK201" s="139">
        <f>ROUND(I201*H201,2)</f>
        <v>0</v>
      </c>
      <c r="BL201" s="17" t="s">
        <v>162</v>
      </c>
      <c r="BM201" s="138" t="s">
        <v>295</v>
      </c>
    </row>
    <row r="202" spans="2:65" s="1" customFormat="1" ht="11.25">
      <c r="B202" s="29"/>
      <c r="D202" s="140" t="s">
        <v>164</v>
      </c>
      <c r="F202" s="141" t="s">
        <v>296</v>
      </c>
      <c r="L202" s="29"/>
      <c r="M202" s="142"/>
      <c r="T202" s="50"/>
      <c r="AT202" s="17" t="s">
        <v>164</v>
      </c>
      <c r="AU202" s="17" t="s">
        <v>80</v>
      </c>
    </row>
    <row r="203" spans="2:65" s="13" customFormat="1" ht="11.25">
      <c r="B203" s="149"/>
      <c r="D203" s="144" t="s">
        <v>166</v>
      </c>
      <c r="E203" s="150" t="s">
        <v>3</v>
      </c>
      <c r="F203" s="151" t="s">
        <v>297</v>
      </c>
      <c r="H203" s="152">
        <v>1.5</v>
      </c>
      <c r="L203" s="149"/>
      <c r="M203" s="153"/>
      <c r="T203" s="154"/>
      <c r="AT203" s="150" t="s">
        <v>166</v>
      </c>
      <c r="AU203" s="150" t="s">
        <v>80</v>
      </c>
      <c r="AV203" s="13" t="s">
        <v>80</v>
      </c>
      <c r="AW203" s="13" t="s">
        <v>32</v>
      </c>
      <c r="AX203" s="13" t="s">
        <v>78</v>
      </c>
      <c r="AY203" s="150" t="s">
        <v>155</v>
      </c>
    </row>
    <row r="204" spans="2:65" s="1" customFormat="1" ht="16.5" customHeight="1">
      <c r="B204" s="127"/>
      <c r="C204" s="128" t="s">
        <v>298</v>
      </c>
      <c r="D204" s="128" t="s">
        <v>157</v>
      </c>
      <c r="E204" s="129" t="s">
        <v>299</v>
      </c>
      <c r="F204" s="130" t="s">
        <v>300</v>
      </c>
      <c r="G204" s="131" t="s">
        <v>301</v>
      </c>
      <c r="H204" s="132">
        <v>0.06</v>
      </c>
      <c r="I204" s="133"/>
      <c r="J204" s="133">
        <f>ROUND(I204*H204,2)</f>
        <v>0</v>
      </c>
      <c r="K204" s="130" t="s">
        <v>161</v>
      </c>
      <c r="L204" s="29"/>
      <c r="M204" s="134" t="s">
        <v>3</v>
      </c>
      <c r="N204" s="135" t="s">
        <v>41</v>
      </c>
      <c r="O204" s="136">
        <v>23.968</v>
      </c>
      <c r="P204" s="136">
        <f>O204*H204</f>
        <v>1.43808</v>
      </c>
      <c r="Q204" s="136">
        <v>1.0606207999999999</v>
      </c>
      <c r="R204" s="136">
        <f>Q204*H204</f>
        <v>6.3637247999999993E-2</v>
      </c>
      <c r="S204" s="136">
        <v>0</v>
      </c>
      <c r="T204" s="137">
        <f>S204*H204</f>
        <v>0</v>
      </c>
      <c r="AR204" s="138" t="s">
        <v>162</v>
      </c>
      <c r="AT204" s="138" t="s">
        <v>157</v>
      </c>
      <c r="AU204" s="138" t="s">
        <v>80</v>
      </c>
      <c r="AY204" s="17" t="s">
        <v>155</v>
      </c>
      <c r="BE204" s="139">
        <f>IF(N204="základní",J204,0)</f>
        <v>0</v>
      </c>
      <c r="BF204" s="139">
        <f>IF(N204="snížená",J204,0)</f>
        <v>0</v>
      </c>
      <c r="BG204" s="139">
        <f>IF(N204="zákl. přenesená",J204,0)</f>
        <v>0</v>
      </c>
      <c r="BH204" s="139">
        <f>IF(N204="sníž. přenesená",J204,0)</f>
        <v>0</v>
      </c>
      <c r="BI204" s="139">
        <f>IF(N204="nulová",J204,0)</f>
        <v>0</v>
      </c>
      <c r="BJ204" s="17" t="s">
        <v>78</v>
      </c>
      <c r="BK204" s="139">
        <f>ROUND(I204*H204,2)</f>
        <v>0</v>
      </c>
      <c r="BL204" s="17" t="s">
        <v>162</v>
      </c>
      <c r="BM204" s="138" t="s">
        <v>302</v>
      </c>
    </row>
    <row r="205" spans="2:65" s="1" customFormat="1" ht="11.25">
      <c r="B205" s="29"/>
      <c r="D205" s="140" t="s">
        <v>164</v>
      </c>
      <c r="F205" s="141" t="s">
        <v>303</v>
      </c>
      <c r="L205" s="29"/>
      <c r="M205" s="142"/>
      <c r="T205" s="50"/>
      <c r="AT205" s="17" t="s">
        <v>164</v>
      </c>
      <c r="AU205" s="17" t="s">
        <v>80</v>
      </c>
    </row>
    <row r="206" spans="2:65" s="13" customFormat="1" ht="11.25">
      <c r="B206" s="149"/>
      <c r="D206" s="144" t="s">
        <v>166</v>
      </c>
      <c r="E206" s="150" t="s">
        <v>3</v>
      </c>
      <c r="F206" s="151" t="s">
        <v>304</v>
      </c>
      <c r="H206" s="152">
        <v>0.06</v>
      </c>
      <c r="L206" s="149"/>
      <c r="M206" s="153"/>
      <c r="T206" s="154"/>
      <c r="AT206" s="150" t="s">
        <v>166</v>
      </c>
      <c r="AU206" s="150" t="s">
        <v>80</v>
      </c>
      <c r="AV206" s="13" t="s">
        <v>80</v>
      </c>
      <c r="AW206" s="13" t="s">
        <v>32</v>
      </c>
      <c r="AX206" s="13" t="s">
        <v>78</v>
      </c>
      <c r="AY206" s="150" t="s">
        <v>155</v>
      </c>
    </row>
    <row r="207" spans="2:65" s="1" customFormat="1" ht="24.2" customHeight="1">
      <c r="B207" s="127"/>
      <c r="C207" s="128" t="s">
        <v>8</v>
      </c>
      <c r="D207" s="128" t="s">
        <v>157</v>
      </c>
      <c r="E207" s="129" t="s">
        <v>305</v>
      </c>
      <c r="F207" s="130" t="s">
        <v>306</v>
      </c>
      <c r="G207" s="131" t="s">
        <v>160</v>
      </c>
      <c r="H207" s="132">
        <v>23.7</v>
      </c>
      <c r="I207" s="133"/>
      <c r="J207" s="133">
        <f>ROUND(I207*H207,2)</f>
        <v>0</v>
      </c>
      <c r="K207" s="130" t="s">
        <v>161</v>
      </c>
      <c r="L207" s="29"/>
      <c r="M207" s="134" t="s">
        <v>3</v>
      </c>
      <c r="N207" s="135" t="s">
        <v>41</v>
      </c>
      <c r="O207" s="136">
        <v>1.21</v>
      </c>
      <c r="P207" s="136">
        <f>O207*H207</f>
        <v>28.677</v>
      </c>
      <c r="Q207" s="136">
        <v>1.0146005499999999</v>
      </c>
      <c r="R207" s="136">
        <f>Q207*H207</f>
        <v>24.046033034999997</v>
      </c>
      <c r="S207" s="136">
        <v>0</v>
      </c>
      <c r="T207" s="137">
        <f>S207*H207</f>
        <v>0</v>
      </c>
      <c r="AR207" s="138" t="s">
        <v>162</v>
      </c>
      <c r="AT207" s="138" t="s">
        <v>157</v>
      </c>
      <c r="AU207" s="138" t="s">
        <v>80</v>
      </c>
      <c r="AY207" s="17" t="s">
        <v>155</v>
      </c>
      <c r="BE207" s="139">
        <f>IF(N207="základní",J207,0)</f>
        <v>0</v>
      </c>
      <c r="BF207" s="139">
        <f>IF(N207="snížená",J207,0)</f>
        <v>0</v>
      </c>
      <c r="BG207" s="139">
        <f>IF(N207="zákl. přenesená",J207,0)</f>
        <v>0</v>
      </c>
      <c r="BH207" s="139">
        <f>IF(N207="sníž. přenesená",J207,0)</f>
        <v>0</v>
      </c>
      <c r="BI207" s="139">
        <f>IF(N207="nulová",J207,0)</f>
        <v>0</v>
      </c>
      <c r="BJ207" s="17" t="s">
        <v>78</v>
      </c>
      <c r="BK207" s="139">
        <f>ROUND(I207*H207,2)</f>
        <v>0</v>
      </c>
      <c r="BL207" s="17" t="s">
        <v>162</v>
      </c>
      <c r="BM207" s="138" t="s">
        <v>307</v>
      </c>
    </row>
    <row r="208" spans="2:65" s="1" customFormat="1" ht="11.25">
      <c r="B208" s="29"/>
      <c r="D208" s="140" t="s">
        <v>164</v>
      </c>
      <c r="F208" s="141" t="s">
        <v>308</v>
      </c>
      <c r="L208" s="29"/>
      <c r="M208" s="142"/>
      <c r="T208" s="50"/>
      <c r="AT208" s="17" t="s">
        <v>164</v>
      </c>
      <c r="AU208" s="17" t="s">
        <v>80</v>
      </c>
    </row>
    <row r="209" spans="2:65" s="13" customFormat="1" ht="11.25">
      <c r="B209" s="149"/>
      <c r="D209" s="144" t="s">
        <v>166</v>
      </c>
      <c r="E209" s="150" t="s">
        <v>3</v>
      </c>
      <c r="F209" s="151" t="s">
        <v>309</v>
      </c>
      <c r="H209" s="152">
        <v>23.7</v>
      </c>
      <c r="L209" s="149"/>
      <c r="M209" s="153"/>
      <c r="T209" s="154"/>
      <c r="AT209" s="150" t="s">
        <v>166</v>
      </c>
      <c r="AU209" s="150" t="s">
        <v>80</v>
      </c>
      <c r="AV209" s="13" t="s">
        <v>80</v>
      </c>
      <c r="AW209" s="13" t="s">
        <v>32</v>
      </c>
      <c r="AX209" s="13" t="s">
        <v>78</v>
      </c>
      <c r="AY209" s="150" t="s">
        <v>155</v>
      </c>
    </row>
    <row r="210" spans="2:65" s="1" customFormat="1" ht="33" customHeight="1">
      <c r="B210" s="127"/>
      <c r="C210" s="128" t="s">
        <v>310</v>
      </c>
      <c r="D210" s="128" t="s">
        <v>157</v>
      </c>
      <c r="E210" s="129" t="s">
        <v>311</v>
      </c>
      <c r="F210" s="130" t="s">
        <v>312</v>
      </c>
      <c r="G210" s="131" t="s">
        <v>301</v>
      </c>
      <c r="H210" s="132">
        <v>0.11700000000000001</v>
      </c>
      <c r="I210" s="133"/>
      <c r="J210" s="133">
        <f>ROUND(I210*H210,2)</f>
        <v>0</v>
      </c>
      <c r="K210" s="130" t="s">
        <v>161</v>
      </c>
      <c r="L210" s="29"/>
      <c r="M210" s="134" t="s">
        <v>3</v>
      </c>
      <c r="N210" s="135" t="s">
        <v>41</v>
      </c>
      <c r="O210" s="136">
        <v>22.491</v>
      </c>
      <c r="P210" s="136">
        <f>O210*H210</f>
        <v>2.6314470000000001</v>
      </c>
      <c r="Q210" s="136">
        <v>1.05940312</v>
      </c>
      <c r="R210" s="136">
        <f>Q210*H210</f>
        <v>0.12395016504</v>
      </c>
      <c r="S210" s="136">
        <v>0</v>
      </c>
      <c r="T210" s="137">
        <f>S210*H210</f>
        <v>0</v>
      </c>
      <c r="AR210" s="138" t="s">
        <v>162</v>
      </c>
      <c r="AT210" s="138" t="s">
        <v>157</v>
      </c>
      <c r="AU210" s="138" t="s">
        <v>80</v>
      </c>
      <c r="AY210" s="17" t="s">
        <v>155</v>
      </c>
      <c r="BE210" s="139">
        <f>IF(N210="základní",J210,0)</f>
        <v>0</v>
      </c>
      <c r="BF210" s="139">
        <f>IF(N210="snížená",J210,0)</f>
        <v>0</v>
      </c>
      <c r="BG210" s="139">
        <f>IF(N210="zákl. přenesená",J210,0)</f>
        <v>0</v>
      </c>
      <c r="BH210" s="139">
        <f>IF(N210="sníž. přenesená",J210,0)</f>
        <v>0</v>
      </c>
      <c r="BI210" s="139">
        <f>IF(N210="nulová",J210,0)</f>
        <v>0</v>
      </c>
      <c r="BJ210" s="17" t="s">
        <v>78</v>
      </c>
      <c r="BK210" s="139">
        <f>ROUND(I210*H210,2)</f>
        <v>0</v>
      </c>
      <c r="BL210" s="17" t="s">
        <v>162</v>
      </c>
      <c r="BM210" s="138" t="s">
        <v>313</v>
      </c>
    </row>
    <row r="211" spans="2:65" s="1" customFormat="1" ht="11.25">
      <c r="B211" s="29"/>
      <c r="D211" s="140" t="s">
        <v>164</v>
      </c>
      <c r="F211" s="141" t="s">
        <v>314</v>
      </c>
      <c r="L211" s="29"/>
      <c r="M211" s="142"/>
      <c r="T211" s="50"/>
      <c r="AT211" s="17" t="s">
        <v>164</v>
      </c>
      <c r="AU211" s="17" t="s">
        <v>80</v>
      </c>
    </row>
    <row r="212" spans="2:65" s="13" customFormat="1" ht="11.25">
      <c r="B212" s="149"/>
      <c r="D212" s="144" t="s">
        <v>166</v>
      </c>
      <c r="E212" s="150" t="s">
        <v>3</v>
      </c>
      <c r="F212" s="151" t="s">
        <v>315</v>
      </c>
      <c r="H212" s="152">
        <v>0.11700000000000001</v>
      </c>
      <c r="L212" s="149"/>
      <c r="M212" s="153"/>
      <c r="T212" s="154"/>
      <c r="AT212" s="150" t="s">
        <v>166</v>
      </c>
      <c r="AU212" s="150" t="s">
        <v>80</v>
      </c>
      <c r="AV212" s="13" t="s">
        <v>80</v>
      </c>
      <c r="AW212" s="13" t="s">
        <v>32</v>
      </c>
      <c r="AX212" s="13" t="s">
        <v>78</v>
      </c>
      <c r="AY212" s="150" t="s">
        <v>155</v>
      </c>
    </row>
    <row r="213" spans="2:65" s="11" customFormat="1" ht="22.9" customHeight="1">
      <c r="B213" s="116"/>
      <c r="D213" s="117" t="s">
        <v>69</v>
      </c>
      <c r="E213" s="125" t="s">
        <v>175</v>
      </c>
      <c r="F213" s="125" t="s">
        <v>316</v>
      </c>
      <c r="J213" s="126">
        <f>BK213</f>
        <v>0</v>
      </c>
      <c r="L213" s="116"/>
      <c r="M213" s="120"/>
      <c r="P213" s="121">
        <f>SUM(P214:P487)</f>
        <v>308.70629800000006</v>
      </c>
      <c r="R213" s="121">
        <f>SUM(R214:R487)</f>
        <v>77.294237795111997</v>
      </c>
      <c r="T213" s="122">
        <f>SUM(T214:T487)</f>
        <v>0</v>
      </c>
      <c r="AR213" s="117" t="s">
        <v>78</v>
      </c>
      <c r="AT213" s="123" t="s">
        <v>69</v>
      </c>
      <c r="AU213" s="123" t="s">
        <v>78</v>
      </c>
      <c r="AY213" s="117" t="s">
        <v>155</v>
      </c>
      <c r="BK213" s="124">
        <f>SUM(BK214:BK487)</f>
        <v>0</v>
      </c>
    </row>
    <row r="214" spans="2:65" s="1" customFormat="1" ht="24.2" customHeight="1">
      <c r="B214" s="127"/>
      <c r="C214" s="128" t="s">
        <v>317</v>
      </c>
      <c r="D214" s="128" t="s">
        <v>157</v>
      </c>
      <c r="E214" s="129" t="s">
        <v>318</v>
      </c>
      <c r="F214" s="130" t="s">
        <v>319</v>
      </c>
      <c r="G214" s="131" t="s">
        <v>320</v>
      </c>
      <c r="H214" s="132">
        <v>1</v>
      </c>
      <c r="I214" s="133"/>
      <c r="J214" s="133">
        <f>ROUND(I214*H214,2)</f>
        <v>0</v>
      </c>
      <c r="K214" s="130" t="s">
        <v>161</v>
      </c>
      <c r="L214" s="29"/>
      <c r="M214" s="134" t="s">
        <v>3</v>
      </c>
      <c r="N214" s="135" t="s">
        <v>41</v>
      </c>
      <c r="O214" s="136">
        <v>0.34100000000000003</v>
      </c>
      <c r="P214" s="136">
        <f>O214*H214</f>
        <v>0.34100000000000003</v>
      </c>
      <c r="Q214" s="136">
        <v>7.3669999999999999E-2</v>
      </c>
      <c r="R214" s="136">
        <f>Q214*H214</f>
        <v>7.3669999999999999E-2</v>
      </c>
      <c r="S214" s="136">
        <v>0</v>
      </c>
      <c r="T214" s="137">
        <f>S214*H214</f>
        <v>0</v>
      </c>
      <c r="AR214" s="138" t="s">
        <v>162</v>
      </c>
      <c r="AT214" s="138" t="s">
        <v>157</v>
      </c>
      <c r="AU214" s="138" t="s">
        <v>80</v>
      </c>
      <c r="AY214" s="17" t="s">
        <v>155</v>
      </c>
      <c r="BE214" s="139">
        <f>IF(N214="základní",J214,0)</f>
        <v>0</v>
      </c>
      <c r="BF214" s="139">
        <f>IF(N214="snížená",J214,0)</f>
        <v>0</v>
      </c>
      <c r="BG214" s="139">
        <f>IF(N214="zákl. přenesená",J214,0)</f>
        <v>0</v>
      </c>
      <c r="BH214" s="139">
        <f>IF(N214="sníž. přenesená",J214,0)</f>
        <v>0</v>
      </c>
      <c r="BI214" s="139">
        <f>IF(N214="nulová",J214,0)</f>
        <v>0</v>
      </c>
      <c r="BJ214" s="17" t="s">
        <v>78</v>
      </c>
      <c r="BK214" s="139">
        <f>ROUND(I214*H214,2)</f>
        <v>0</v>
      </c>
      <c r="BL214" s="17" t="s">
        <v>162</v>
      </c>
      <c r="BM214" s="138" t="s">
        <v>321</v>
      </c>
    </row>
    <row r="215" spans="2:65" s="1" customFormat="1" ht="11.25">
      <c r="B215" s="29"/>
      <c r="D215" s="140" t="s">
        <v>164</v>
      </c>
      <c r="F215" s="141" t="s">
        <v>322</v>
      </c>
      <c r="L215" s="29"/>
      <c r="M215" s="142"/>
      <c r="T215" s="50"/>
      <c r="AT215" s="17" t="s">
        <v>164</v>
      </c>
      <c r="AU215" s="17" t="s">
        <v>80</v>
      </c>
    </row>
    <row r="216" spans="2:65" s="12" customFormat="1" ht="11.25">
      <c r="B216" s="143"/>
      <c r="D216" s="144" t="s">
        <v>166</v>
      </c>
      <c r="E216" s="145" t="s">
        <v>3</v>
      </c>
      <c r="F216" s="146" t="s">
        <v>323</v>
      </c>
      <c r="H216" s="145" t="s">
        <v>3</v>
      </c>
      <c r="L216" s="143"/>
      <c r="M216" s="147"/>
      <c r="T216" s="148"/>
      <c r="AT216" s="145" t="s">
        <v>166</v>
      </c>
      <c r="AU216" s="145" t="s">
        <v>80</v>
      </c>
      <c r="AV216" s="12" t="s">
        <v>78</v>
      </c>
      <c r="AW216" s="12" t="s">
        <v>32</v>
      </c>
      <c r="AX216" s="12" t="s">
        <v>70</v>
      </c>
      <c r="AY216" s="145" t="s">
        <v>155</v>
      </c>
    </row>
    <row r="217" spans="2:65" s="13" customFormat="1" ht="11.25">
      <c r="B217" s="149"/>
      <c r="D217" s="144" t="s">
        <v>166</v>
      </c>
      <c r="E217" s="150" t="s">
        <v>3</v>
      </c>
      <c r="F217" s="151" t="s">
        <v>78</v>
      </c>
      <c r="H217" s="152">
        <v>1</v>
      </c>
      <c r="L217" s="149"/>
      <c r="M217" s="153"/>
      <c r="T217" s="154"/>
      <c r="AT217" s="150" t="s">
        <v>166</v>
      </c>
      <c r="AU217" s="150" t="s">
        <v>80</v>
      </c>
      <c r="AV217" s="13" t="s">
        <v>80</v>
      </c>
      <c r="AW217" s="13" t="s">
        <v>32</v>
      </c>
      <c r="AX217" s="13" t="s">
        <v>78</v>
      </c>
      <c r="AY217" s="150" t="s">
        <v>155</v>
      </c>
    </row>
    <row r="218" spans="2:65" s="1" customFormat="1" ht="24.2" customHeight="1">
      <c r="B218" s="127"/>
      <c r="C218" s="128" t="s">
        <v>324</v>
      </c>
      <c r="D218" s="128" t="s">
        <v>157</v>
      </c>
      <c r="E218" s="129" t="s">
        <v>325</v>
      </c>
      <c r="F218" s="130" t="s">
        <v>326</v>
      </c>
      <c r="G218" s="131" t="s">
        <v>320</v>
      </c>
      <c r="H218" s="132">
        <v>4</v>
      </c>
      <c r="I218" s="133"/>
      <c r="J218" s="133">
        <f>ROUND(I218*H218,2)</f>
        <v>0</v>
      </c>
      <c r="K218" s="130" t="s">
        <v>161</v>
      </c>
      <c r="L218" s="29"/>
      <c r="M218" s="134" t="s">
        <v>3</v>
      </c>
      <c r="N218" s="135" t="s">
        <v>41</v>
      </c>
      <c r="O218" s="136">
        <v>0.97199999999999998</v>
      </c>
      <c r="P218" s="136">
        <f>O218*H218</f>
        <v>3.8879999999999999</v>
      </c>
      <c r="Q218" s="136">
        <v>0.24041999999999999</v>
      </c>
      <c r="R218" s="136">
        <f>Q218*H218</f>
        <v>0.96167999999999998</v>
      </c>
      <c r="S218" s="136">
        <v>0</v>
      </c>
      <c r="T218" s="137">
        <f>S218*H218</f>
        <v>0</v>
      </c>
      <c r="AR218" s="138" t="s">
        <v>162</v>
      </c>
      <c r="AT218" s="138" t="s">
        <v>157</v>
      </c>
      <c r="AU218" s="138" t="s">
        <v>80</v>
      </c>
      <c r="AY218" s="17" t="s">
        <v>155</v>
      </c>
      <c r="BE218" s="139">
        <f>IF(N218="základní",J218,0)</f>
        <v>0</v>
      </c>
      <c r="BF218" s="139">
        <f>IF(N218="snížená",J218,0)</f>
        <v>0</v>
      </c>
      <c r="BG218" s="139">
        <f>IF(N218="zákl. přenesená",J218,0)</f>
        <v>0</v>
      </c>
      <c r="BH218" s="139">
        <f>IF(N218="sníž. přenesená",J218,0)</f>
        <v>0</v>
      </c>
      <c r="BI218" s="139">
        <f>IF(N218="nulová",J218,0)</f>
        <v>0</v>
      </c>
      <c r="BJ218" s="17" t="s">
        <v>78</v>
      </c>
      <c r="BK218" s="139">
        <f>ROUND(I218*H218,2)</f>
        <v>0</v>
      </c>
      <c r="BL218" s="17" t="s">
        <v>162</v>
      </c>
      <c r="BM218" s="138" t="s">
        <v>327</v>
      </c>
    </row>
    <row r="219" spans="2:65" s="1" customFormat="1" ht="11.25">
      <c r="B219" s="29"/>
      <c r="D219" s="140" t="s">
        <v>164</v>
      </c>
      <c r="F219" s="141" t="s">
        <v>328</v>
      </c>
      <c r="L219" s="29"/>
      <c r="M219" s="142"/>
      <c r="T219" s="50"/>
      <c r="AT219" s="17" t="s">
        <v>164</v>
      </c>
      <c r="AU219" s="17" t="s">
        <v>80</v>
      </c>
    </row>
    <row r="220" spans="2:65" s="12" customFormat="1" ht="11.25">
      <c r="B220" s="143"/>
      <c r="D220" s="144" t="s">
        <v>166</v>
      </c>
      <c r="E220" s="145" t="s">
        <v>3</v>
      </c>
      <c r="F220" s="146" t="s">
        <v>329</v>
      </c>
      <c r="H220" s="145" t="s">
        <v>3</v>
      </c>
      <c r="L220" s="143"/>
      <c r="M220" s="147"/>
      <c r="T220" s="148"/>
      <c r="AT220" s="145" t="s">
        <v>166</v>
      </c>
      <c r="AU220" s="145" t="s">
        <v>80</v>
      </c>
      <c r="AV220" s="12" t="s">
        <v>78</v>
      </c>
      <c r="AW220" s="12" t="s">
        <v>32</v>
      </c>
      <c r="AX220" s="12" t="s">
        <v>70</v>
      </c>
      <c r="AY220" s="145" t="s">
        <v>155</v>
      </c>
    </row>
    <row r="221" spans="2:65" s="13" customFormat="1" ht="11.25">
      <c r="B221" s="149"/>
      <c r="D221" s="144" t="s">
        <v>166</v>
      </c>
      <c r="E221" s="150" t="s">
        <v>3</v>
      </c>
      <c r="F221" s="151" t="s">
        <v>330</v>
      </c>
      <c r="H221" s="152">
        <v>4</v>
      </c>
      <c r="L221" s="149"/>
      <c r="M221" s="153"/>
      <c r="T221" s="154"/>
      <c r="AT221" s="150" t="s">
        <v>166</v>
      </c>
      <c r="AU221" s="150" t="s">
        <v>80</v>
      </c>
      <c r="AV221" s="13" t="s">
        <v>80</v>
      </c>
      <c r="AW221" s="13" t="s">
        <v>32</v>
      </c>
      <c r="AX221" s="13" t="s">
        <v>78</v>
      </c>
      <c r="AY221" s="150" t="s">
        <v>155</v>
      </c>
    </row>
    <row r="222" spans="2:65" s="1" customFormat="1" ht="24.2" customHeight="1">
      <c r="B222" s="127"/>
      <c r="C222" s="128" t="s">
        <v>331</v>
      </c>
      <c r="D222" s="128" t="s">
        <v>157</v>
      </c>
      <c r="E222" s="129" t="s">
        <v>332</v>
      </c>
      <c r="F222" s="130" t="s">
        <v>333</v>
      </c>
      <c r="G222" s="131" t="s">
        <v>320</v>
      </c>
      <c r="H222" s="132">
        <v>3</v>
      </c>
      <c r="I222" s="133"/>
      <c r="J222" s="133">
        <f>ROUND(I222*H222,2)</f>
        <v>0</v>
      </c>
      <c r="K222" s="130" t="s">
        <v>161</v>
      </c>
      <c r="L222" s="29"/>
      <c r="M222" s="134" t="s">
        <v>3</v>
      </c>
      <c r="N222" s="135" t="s">
        <v>41</v>
      </c>
      <c r="O222" s="136">
        <v>1.1120000000000001</v>
      </c>
      <c r="P222" s="136">
        <f>O222*H222</f>
        <v>3.3360000000000003</v>
      </c>
      <c r="Q222" s="136">
        <v>0.32623000000000002</v>
      </c>
      <c r="R222" s="136">
        <f>Q222*H222</f>
        <v>0.97869000000000006</v>
      </c>
      <c r="S222" s="136">
        <v>0</v>
      </c>
      <c r="T222" s="137">
        <f>S222*H222</f>
        <v>0</v>
      </c>
      <c r="AR222" s="138" t="s">
        <v>162</v>
      </c>
      <c r="AT222" s="138" t="s">
        <v>157</v>
      </c>
      <c r="AU222" s="138" t="s">
        <v>80</v>
      </c>
      <c r="AY222" s="17" t="s">
        <v>155</v>
      </c>
      <c r="BE222" s="139">
        <f>IF(N222="základní",J222,0)</f>
        <v>0</v>
      </c>
      <c r="BF222" s="139">
        <f>IF(N222="snížená",J222,0)</f>
        <v>0</v>
      </c>
      <c r="BG222" s="139">
        <f>IF(N222="zákl. přenesená",J222,0)</f>
        <v>0</v>
      </c>
      <c r="BH222" s="139">
        <f>IF(N222="sníž. přenesená",J222,0)</f>
        <v>0</v>
      </c>
      <c r="BI222" s="139">
        <f>IF(N222="nulová",J222,0)</f>
        <v>0</v>
      </c>
      <c r="BJ222" s="17" t="s">
        <v>78</v>
      </c>
      <c r="BK222" s="139">
        <f>ROUND(I222*H222,2)</f>
        <v>0</v>
      </c>
      <c r="BL222" s="17" t="s">
        <v>162</v>
      </c>
      <c r="BM222" s="138" t="s">
        <v>334</v>
      </c>
    </row>
    <row r="223" spans="2:65" s="1" customFormat="1" ht="11.25">
      <c r="B223" s="29"/>
      <c r="D223" s="140" t="s">
        <v>164</v>
      </c>
      <c r="F223" s="141" t="s">
        <v>335</v>
      </c>
      <c r="L223" s="29"/>
      <c r="M223" s="142"/>
      <c r="T223" s="50"/>
      <c r="AT223" s="17" t="s">
        <v>164</v>
      </c>
      <c r="AU223" s="17" t="s">
        <v>80</v>
      </c>
    </row>
    <row r="224" spans="2:65" s="12" customFormat="1" ht="11.25">
      <c r="B224" s="143"/>
      <c r="D224" s="144" t="s">
        <v>166</v>
      </c>
      <c r="E224" s="145" t="s">
        <v>3</v>
      </c>
      <c r="F224" s="146" t="s">
        <v>336</v>
      </c>
      <c r="H224" s="145" t="s">
        <v>3</v>
      </c>
      <c r="L224" s="143"/>
      <c r="M224" s="147"/>
      <c r="T224" s="148"/>
      <c r="AT224" s="145" t="s">
        <v>166</v>
      </c>
      <c r="AU224" s="145" t="s">
        <v>80</v>
      </c>
      <c r="AV224" s="12" t="s">
        <v>78</v>
      </c>
      <c r="AW224" s="12" t="s">
        <v>32</v>
      </c>
      <c r="AX224" s="12" t="s">
        <v>70</v>
      </c>
      <c r="AY224" s="145" t="s">
        <v>155</v>
      </c>
    </row>
    <row r="225" spans="2:65" s="13" customFormat="1" ht="11.25">
      <c r="B225" s="149"/>
      <c r="D225" s="144" t="s">
        <v>166</v>
      </c>
      <c r="E225" s="150" t="s">
        <v>3</v>
      </c>
      <c r="F225" s="151" t="s">
        <v>337</v>
      </c>
      <c r="H225" s="152">
        <v>3</v>
      </c>
      <c r="L225" s="149"/>
      <c r="M225" s="153"/>
      <c r="T225" s="154"/>
      <c r="AT225" s="150" t="s">
        <v>166</v>
      </c>
      <c r="AU225" s="150" t="s">
        <v>80</v>
      </c>
      <c r="AV225" s="13" t="s">
        <v>80</v>
      </c>
      <c r="AW225" s="13" t="s">
        <v>32</v>
      </c>
      <c r="AX225" s="13" t="s">
        <v>78</v>
      </c>
      <c r="AY225" s="150" t="s">
        <v>155</v>
      </c>
    </row>
    <row r="226" spans="2:65" s="1" customFormat="1" ht="24.2" customHeight="1">
      <c r="B226" s="127"/>
      <c r="C226" s="128" t="s">
        <v>338</v>
      </c>
      <c r="D226" s="128" t="s">
        <v>157</v>
      </c>
      <c r="E226" s="129" t="s">
        <v>339</v>
      </c>
      <c r="F226" s="130" t="s">
        <v>340</v>
      </c>
      <c r="G226" s="131" t="s">
        <v>320</v>
      </c>
      <c r="H226" s="132">
        <v>1</v>
      </c>
      <c r="I226" s="133"/>
      <c r="J226" s="133">
        <f>ROUND(I226*H226,2)</f>
        <v>0</v>
      </c>
      <c r="K226" s="130" t="s">
        <v>161</v>
      </c>
      <c r="L226" s="29"/>
      <c r="M226" s="134" t="s">
        <v>3</v>
      </c>
      <c r="N226" s="135" t="s">
        <v>41</v>
      </c>
      <c r="O226" s="136">
        <v>1.3120000000000001</v>
      </c>
      <c r="P226" s="136">
        <f>O226*H226</f>
        <v>1.3120000000000001</v>
      </c>
      <c r="Q226" s="136">
        <v>0.39563999999999999</v>
      </c>
      <c r="R226" s="136">
        <f>Q226*H226</f>
        <v>0.39563999999999999</v>
      </c>
      <c r="S226" s="136">
        <v>0</v>
      </c>
      <c r="T226" s="137">
        <f>S226*H226</f>
        <v>0</v>
      </c>
      <c r="AR226" s="138" t="s">
        <v>162</v>
      </c>
      <c r="AT226" s="138" t="s">
        <v>157</v>
      </c>
      <c r="AU226" s="138" t="s">
        <v>80</v>
      </c>
      <c r="AY226" s="17" t="s">
        <v>155</v>
      </c>
      <c r="BE226" s="139">
        <f>IF(N226="základní",J226,0)</f>
        <v>0</v>
      </c>
      <c r="BF226" s="139">
        <f>IF(N226="snížená",J226,0)</f>
        <v>0</v>
      </c>
      <c r="BG226" s="139">
        <f>IF(N226="zákl. přenesená",J226,0)</f>
        <v>0</v>
      </c>
      <c r="BH226" s="139">
        <f>IF(N226="sníž. přenesená",J226,0)</f>
        <v>0</v>
      </c>
      <c r="BI226" s="139">
        <f>IF(N226="nulová",J226,0)</f>
        <v>0</v>
      </c>
      <c r="BJ226" s="17" t="s">
        <v>78</v>
      </c>
      <c r="BK226" s="139">
        <f>ROUND(I226*H226,2)</f>
        <v>0</v>
      </c>
      <c r="BL226" s="17" t="s">
        <v>162</v>
      </c>
      <c r="BM226" s="138" t="s">
        <v>341</v>
      </c>
    </row>
    <row r="227" spans="2:65" s="1" customFormat="1" ht="11.25">
      <c r="B227" s="29"/>
      <c r="D227" s="140" t="s">
        <v>164</v>
      </c>
      <c r="F227" s="141" t="s">
        <v>342</v>
      </c>
      <c r="L227" s="29"/>
      <c r="M227" s="142"/>
      <c r="T227" s="50"/>
      <c r="AT227" s="17" t="s">
        <v>164</v>
      </c>
      <c r="AU227" s="17" t="s">
        <v>80</v>
      </c>
    </row>
    <row r="228" spans="2:65" s="12" customFormat="1" ht="11.25">
      <c r="B228" s="143"/>
      <c r="D228" s="144" t="s">
        <v>166</v>
      </c>
      <c r="E228" s="145" t="s">
        <v>3</v>
      </c>
      <c r="F228" s="146" t="s">
        <v>343</v>
      </c>
      <c r="H228" s="145" t="s">
        <v>3</v>
      </c>
      <c r="L228" s="143"/>
      <c r="M228" s="147"/>
      <c r="T228" s="148"/>
      <c r="AT228" s="145" t="s">
        <v>166</v>
      </c>
      <c r="AU228" s="145" t="s">
        <v>80</v>
      </c>
      <c r="AV228" s="12" t="s">
        <v>78</v>
      </c>
      <c r="AW228" s="12" t="s">
        <v>32</v>
      </c>
      <c r="AX228" s="12" t="s">
        <v>70</v>
      </c>
      <c r="AY228" s="145" t="s">
        <v>155</v>
      </c>
    </row>
    <row r="229" spans="2:65" s="13" customFormat="1" ht="11.25">
      <c r="B229" s="149"/>
      <c r="D229" s="144" t="s">
        <v>166</v>
      </c>
      <c r="E229" s="150" t="s">
        <v>3</v>
      </c>
      <c r="F229" s="151" t="s">
        <v>78</v>
      </c>
      <c r="H229" s="152">
        <v>1</v>
      </c>
      <c r="L229" s="149"/>
      <c r="M229" s="153"/>
      <c r="T229" s="154"/>
      <c r="AT229" s="150" t="s">
        <v>166</v>
      </c>
      <c r="AU229" s="150" t="s">
        <v>80</v>
      </c>
      <c r="AV229" s="13" t="s">
        <v>80</v>
      </c>
      <c r="AW229" s="13" t="s">
        <v>32</v>
      </c>
      <c r="AX229" s="13" t="s">
        <v>78</v>
      </c>
      <c r="AY229" s="150" t="s">
        <v>155</v>
      </c>
    </row>
    <row r="230" spans="2:65" s="1" customFormat="1" ht="24.2" customHeight="1">
      <c r="B230" s="127"/>
      <c r="C230" s="128" t="s">
        <v>344</v>
      </c>
      <c r="D230" s="128" t="s">
        <v>157</v>
      </c>
      <c r="E230" s="129" t="s">
        <v>345</v>
      </c>
      <c r="F230" s="130" t="s">
        <v>346</v>
      </c>
      <c r="G230" s="131" t="s">
        <v>190</v>
      </c>
      <c r="H230" s="132">
        <v>0.72499999999999998</v>
      </c>
      <c r="I230" s="133"/>
      <c r="J230" s="133">
        <f>ROUND(I230*H230,2)</f>
        <v>0</v>
      </c>
      <c r="K230" s="130" t="s">
        <v>161</v>
      </c>
      <c r="L230" s="29"/>
      <c r="M230" s="134" t="s">
        <v>3</v>
      </c>
      <c r="N230" s="135" t="s">
        <v>41</v>
      </c>
      <c r="O230" s="136">
        <v>4.7939999999999996</v>
      </c>
      <c r="P230" s="136">
        <f>O230*H230</f>
        <v>3.4756499999999995</v>
      </c>
      <c r="Q230" s="136">
        <v>1.8774999999999999</v>
      </c>
      <c r="R230" s="136">
        <f>Q230*H230</f>
        <v>1.3611875</v>
      </c>
      <c r="S230" s="136">
        <v>0</v>
      </c>
      <c r="T230" s="137">
        <f>S230*H230</f>
        <v>0</v>
      </c>
      <c r="AR230" s="138" t="s">
        <v>162</v>
      </c>
      <c r="AT230" s="138" t="s">
        <v>157</v>
      </c>
      <c r="AU230" s="138" t="s">
        <v>80</v>
      </c>
      <c r="AY230" s="17" t="s">
        <v>155</v>
      </c>
      <c r="BE230" s="139">
        <f>IF(N230="základní",J230,0)</f>
        <v>0</v>
      </c>
      <c r="BF230" s="139">
        <f>IF(N230="snížená",J230,0)</f>
        <v>0</v>
      </c>
      <c r="BG230" s="139">
        <f>IF(N230="zákl. přenesená",J230,0)</f>
        <v>0</v>
      </c>
      <c r="BH230" s="139">
        <f>IF(N230="sníž. přenesená",J230,0)</f>
        <v>0</v>
      </c>
      <c r="BI230" s="139">
        <f>IF(N230="nulová",J230,0)</f>
        <v>0</v>
      </c>
      <c r="BJ230" s="17" t="s">
        <v>78</v>
      </c>
      <c r="BK230" s="139">
        <f>ROUND(I230*H230,2)</f>
        <v>0</v>
      </c>
      <c r="BL230" s="17" t="s">
        <v>162</v>
      </c>
      <c r="BM230" s="138" t="s">
        <v>347</v>
      </c>
    </row>
    <row r="231" spans="2:65" s="1" customFormat="1" ht="11.25">
      <c r="B231" s="29"/>
      <c r="D231" s="140" t="s">
        <v>164</v>
      </c>
      <c r="F231" s="141" t="s">
        <v>348</v>
      </c>
      <c r="L231" s="29"/>
      <c r="M231" s="142"/>
      <c r="T231" s="50"/>
      <c r="AT231" s="17" t="s">
        <v>164</v>
      </c>
      <c r="AU231" s="17" t="s">
        <v>80</v>
      </c>
    </row>
    <row r="232" spans="2:65" s="13" customFormat="1" ht="11.25">
      <c r="B232" s="149"/>
      <c r="D232" s="144" t="s">
        <v>166</v>
      </c>
      <c r="E232" s="150" t="s">
        <v>3</v>
      </c>
      <c r="F232" s="151" t="s">
        <v>349</v>
      </c>
      <c r="H232" s="152">
        <v>0.72499999999999998</v>
      </c>
      <c r="L232" s="149"/>
      <c r="M232" s="153"/>
      <c r="T232" s="154"/>
      <c r="AT232" s="150" t="s">
        <v>166</v>
      </c>
      <c r="AU232" s="150" t="s">
        <v>80</v>
      </c>
      <c r="AV232" s="13" t="s">
        <v>80</v>
      </c>
      <c r="AW232" s="13" t="s">
        <v>32</v>
      </c>
      <c r="AX232" s="13" t="s">
        <v>78</v>
      </c>
      <c r="AY232" s="150" t="s">
        <v>155</v>
      </c>
    </row>
    <row r="233" spans="2:65" s="1" customFormat="1" ht="24.2" customHeight="1">
      <c r="B233" s="127"/>
      <c r="C233" s="128" t="s">
        <v>350</v>
      </c>
      <c r="D233" s="128" t="s">
        <v>157</v>
      </c>
      <c r="E233" s="129" t="s">
        <v>351</v>
      </c>
      <c r="F233" s="130" t="s">
        <v>352</v>
      </c>
      <c r="G233" s="131" t="s">
        <v>190</v>
      </c>
      <c r="H233" s="132">
        <v>6.0090000000000003</v>
      </c>
      <c r="I233" s="133"/>
      <c r="J233" s="133">
        <f>ROUND(I233*H233,2)</f>
        <v>0</v>
      </c>
      <c r="K233" s="130" t="s">
        <v>161</v>
      </c>
      <c r="L233" s="29"/>
      <c r="M233" s="134" t="s">
        <v>3</v>
      </c>
      <c r="N233" s="135" t="s">
        <v>41</v>
      </c>
      <c r="O233" s="136">
        <v>3.8420000000000001</v>
      </c>
      <c r="P233" s="136">
        <f>O233*H233</f>
        <v>23.086578000000003</v>
      </c>
      <c r="Q233" s="136">
        <v>1.8774999999999999</v>
      </c>
      <c r="R233" s="136">
        <f>Q233*H233</f>
        <v>11.281897499999999</v>
      </c>
      <c r="S233" s="136">
        <v>0</v>
      </c>
      <c r="T233" s="137">
        <f>S233*H233</f>
        <v>0</v>
      </c>
      <c r="AR233" s="138" t="s">
        <v>162</v>
      </c>
      <c r="AT233" s="138" t="s">
        <v>157</v>
      </c>
      <c r="AU233" s="138" t="s">
        <v>80</v>
      </c>
      <c r="AY233" s="17" t="s">
        <v>155</v>
      </c>
      <c r="BE233" s="139">
        <f>IF(N233="základní",J233,0)</f>
        <v>0</v>
      </c>
      <c r="BF233" s="139">
        <f>IF(N233="snížená",J233,0)</f>
        <v>0</v>
      </c>
      <c r="BG233" s="139">
        <f>IF(N233="zákl. přenesená",J233,0)</f>
        <v>0</v>
      </c>
      <c r="BH233" s="139">
        <f>IF(N233="sníž. přenesená",J233,0)</f>
        <v>0</v>
      </c>
      <c r="BI233" s="139">
        <f>IF(N233="nulová",J233,0)</f>
        <v>0</v>
      </c>
      <c r="BJ233" s="17" t="s">
        <v>78</v>
      </c>
      <c r="BK233" s="139">
        <f>ROUND(I233*H233,2)</f>
        <v>0</v>
      </c>
      <c r="BL233" s="17" t="s">
        <v>162</v>
      </c>
      <c r="BM233" s="138" t="s">
        <v>353</v>
      </c>
    </row>
    <row r="234" spans="2:65" s="1" customFormat="1" ht="11.25">
      <c r="B234" s="29"/>
      <c r="D234" s="140" t="s">
        <v>164</v>
      </c>
      <c r="F234" s="141" t="s">
        <v>354</v>
      </c>
      <c r="L234" s="29"/>
      <c r="M234" s="142"/>
      <c r="T234" s="50"/>
      <c r="AT234" s="17" t="s">
        <v>164</v>
      </c>
      <c r="AU234" s="17" t="s">
        <v>80</v>
      </c>
    </row>
    <row r="235" spans="2:65" s="13" customFormat="1" ht="11.25">
      <c r="B235" s="149"/>
      <c r="D235" s="144" t="s">
        <v>166</v>
      </c>
      <c r="E235" s="150" t="s">
        <v>3</v>
      </c>
      <c r="F235" s="151" t="s">
        <v>355</v>
      </c>
      <c r="H235" s="152">
        <v>2.7360000000000002</v>
      </c>
      <c r="L235" s="149"/>
      <c r="M235" s="153"/>
      <c r="T235" s="154"/>
      <c r="AT235" s="150" t="s">
        <v>166</v>
      </c>
      <c r="AU235" s="150" t="s">
        <v>80</v>
      </c>
      <c r="AV235" s="13" t="s">
        <v>80</v>
      </c>
      <c r="AW235" s="13" t="s">
        <v>32</v>
      </c>
      <c r="AX235" s="13" t="s">
        <v>70</v>
      </c>
      <c r="AY235" s="150" t="s">
        <v>155</v>
      </c>
    </row>
    <row r="236" spans="2:65" s="13" customFormat="1" ht="11.25">
      <c r="B236" s="149"/>
      <c r="D236" s="144" t="s">
        <v>166</v>
      </c>
      <c r="E236" s="150" t="s">
        <v>3</v>
      </c>
      <c r="F236" s="151" t="s">
        <v>356</v>
      </c>
      <c r="H236" s="152">
        <v>1.2769999999999999</v>
      </c>
      <c r="L236" s="149"/>
      <c r="M236" s="153"/>
      <c r="T236" s="154"/>
      <c r="AT236" s="150" t="s">
        <v>166</v>
      </c>
      <c r="AU236" s="150" t="s">
        <v>80</v>
      </c>
      <c r="AV236" s="13" t="s">
        <v>80</v>
      </c>
      <c r="AW236" s="13" t="s">
        <v>32</v>
      </c>
      <c r="AX236" s="13" t="s">
        <v>70</v>
      </c>
      <c r="AY236" s="150" t="s">
        <v>155</v>
      </c>
    </row>
    <row r="237" spans="2:65" s="13" customFormat="1" ht="11.25">
      <c r="B237" s="149"/>
      <c r="D237" s="144" t="s">
        <v>166</v>
      </c>
      <c r="E237" s="150" t="s">
        <v>3</v>
      </c>
      <c r="F237" s="151" t="s">
        <v>357</v>
      </c>
      <c r="H237" s="152">
        <v>1.996</v>
      </c>
      <c r="L237" s="149"/>
      <c r="M237" s="153"/>
      <c r="T237" s="154"/>
      <c r="AT237" s="150" t="s">
        <v>166</v>
      </c>
      <c r="AU237" s="150" t="s">
        <v>80</v>
      </c>
      <c r="AV237" s="13" t="s">
        <v>80</v>
      </c>
      <c r="AW237" s="13" t="s">
        <v>32</v>
      </c>
      <c r="AX237" s="13" t="s">
        <v>70</v>
      </c>
      <c r="AY237" s="150" t="s">
        <v>155</v>
      </c>
    </row>
    <row r="238" spans="2:65" s="14" customFormat="1" ht="11.25">
      <c r="B238" s="155"/>
      <c r="D238" s="144" t="s">
        <v>166</v>
      </c>
      <c r="E238" s="156" t="s">
        <v>3</v>
      </c>
      <c r="F238" s="157" t="s">
        <v>205</v>
      </c>
      <c r="H238" s="158">
        <v>6.0090000000000003</v>
      </c>
      <c r="L238" s="155"/>
      <c r="M238" s="159"/>
      <c r="T238" s="160"/>
      <c r="AT238" s="156" t="s">
        <v>166</v>
      </c>
      <c r="AU238" s="156" t="s">
        <v>80</v>
      </c>
      <c r="AV238" s="14" t="s">
        <v>162</v>
      </c>
      <c r="AW238" s="14" t="s">
        <v>32</v>
      </c>
      <c r="AX238" s="14" t="s">
        <v>78</v>
      </c>
      <c r="AY238" s="156" t="s">
        <v>155</v>
      </c>
    </row>
    <row r="239" spans="2:65" s="1" customFormat="1" ht="21.75" customHeight="1">
      <c r="B239" s="127"/>
      <c r="C239" s="128" t="s">
        <v>358</v>
      </c>
      <c r="D239" s="128" t="s">
        <v>157</v>
      </c>
      <c r="E239" s="129" t="s">
        <v>359</v>
      </c>
      <c r="F239" s="130" t="s">
        <v>360</v>
      </c>
      <c r="G239" s="131" t="s">
        <v>160</v>
      </c>
      <c r="H239" s="132">
        <v>53.183999999999997</v>
      </c>
      <c r="I239" s="133"/>
      <c r="J239" s="133">
        <f>ROUND(I239*H239,2)</f>
        <v>0</v>
      </c>
      <c r="K239" s="130" t="s">
        <v>161</v>
      </c>
      <c r="L239" s="29"/>
      <c r="M239" s="134" t="s">
        <v>3</v>
      </c>
      <c r="N239" s="135" t="s">
        <v>41</v>
      </c>
      <c r="O239" s="136">
        <v>0.59</v>
      </c>
      <c r="P239" s="136">
        <f>O239*H239</f>
        <v>31.378559999999997</v>
      </c>
      <c r="Q239" s="136">
        <v>0.26904800000000001</v>
      </c>
      <c r="R239" s="136">
        <f>Q239*H239</f>
        <v>14.309048832</v>
      </c>
      <c r="S239" s="136">
        <v>0</v>
      </c>
      <c r="T239" s="137">
        <f>S239*H239</f>
        <v>0</v>
      </c>
      <c r="AR239" s="138" t="s">
        <v>162</v>
      </c>
      <c r="AT239" s="138" t="s">
        <v>157</v>
      </c>
      <c r="AU239" s="138" t="s">
        <v>80</v>
      </c>
      <c r="AY239" s="17" t="s">
        <v>155</v>
      </c>
      <c r="BE239" s="139">
        <f>IF(N239="základní",J239,0)</f>
        <v>0</v>
      </c>
      <c r="BF239" s="139">
        <f>IF(N239="snížená",J239,0)</f>
        <v>0</v>
      </c>
      <c r="BG239" s="139">
        <f>IF(N239="zákl. přenesená",J239,0)</f>
        <v>0</v>
      </c>
      <c r="BH239" s="139">
        <f>IF(N239="sníž. přenesená",J239,0)</f>
        <v>0</v>
      </c>
      <c r="BI239" s="139">
        <f>IF(N239="nulová",J239,0)</f>
        <v>0</v>
      </c>
      <c r="BJ239" s="17" t="s">
        <v>78</v>
      </c>
      <c r="BK239" s="139">
        <f>ROUND(I239*H239,2)</f>
        <v>0</v>
      </c>
      <c r="BL239" s="17" t="s">
        <v>162</v>
      </c>
      <c r="BM239" s="138" t="s">
        <v>361</v>
      </c>
    </row>
    <row r="240" spans="2:65" s="1" customFormat="1" ht="11.25">
      <c r="B240" s="29"/>
      <c r="D240" s="140" t="s">
        <v>164</v>
      </c>
      <c r="F240" s="141" t="s">
        <v>362</v>
      </c>
      <c r="L240" s="29"/>
      <c r="M240" s="142"/>
      <c r="T240" s="50"/>
      <c r="AT240" s="17" t="s">
        <v>164</v>
      </c>
      <c r="AU240" s="17" t="s">
        <v>80</v>
      </c>
    </row>
    <row r="241" spans="2:65" s="12" customFormat="1" ht="11.25">
      <c r="B241" s="143"/>
      <c r="D241" s="144" t="s">
        <v>166</v>
      </c>
      <c r="E241" s="145" t="s">
        <v>3</v>
      </c>
      <c r="F241" s="146" t="s">
        <v>363</v>
      </c>
      <c r="H241" s="145" t="s">
        <v>3</v>
      </c>
      <c r="L241" s="143"/>
      <c r="M241" s="147"/>
      <c r="T241" s="148"/>
      <c r="AT241" s="145" t="s">
        <v>166</v>
      </c>
      <c r="AU241" s="145" t="s">
        <v>80</v>
      </c>
      <c r="AV241" s="12" t="s">
        <v>78</v>
      </c>
      <c r="AW241" s="12" t="s">
        <v>32</v>
      </c>
      <c r="AX241" s="12" t="s">
        <v>70</v>
      </c>
      <c r="AY241" s="145" t="s">
        <v>155</v>
      </c>
    </row>
    <row r="242" spans="2:65" s="13" customFormat="1" ht="11.25">
      <c r="B242" s="149"/>
      <c r="D242" s="144" t="s">
        <v>166</v>
      </c>
      <c r="E242" s="150" t="s">
        <v>3</v>
      </c>
      <c r="F242" s="151" t="s">
        <v>364</v>
      </c>
      <c r="H242" s="152">
        <v>19.148</v>
      </c>
      <c r="L242" s="149"/>
      <c r="M242" s="153"/>
      <c r="T242" s="154"/>
      <c r="AT242" s="150" t="s">
        <v>166</v>
      </c>
      <c r="AU242" s="150" t="s">
        <v>80</v>
      </c>
      <c r="AV242" s="13" t="s">
        <v>80</v>
      </c>
      <c r="AW242" s="13" t="s">
        <v>32</v>
      </c>
      <c r="AX242" s="13" t="s">
        <v>70</v>
      </c>
      <c r="AY242" s="150" t="s">
        <v>155</v>
      </c>
    </row>
    <row r="243" spans="2:65" s="12" customFormat="1" ht="11.25">
      <c r="B243" s="143"/>
      <c r="D243" s="144" t="s">
        <v>166</v>
      </c>
      <c r="E243" s="145" t="s">
        <v>3</v>
      </c>
      <c r="F243" s="146" t="s">
        <v>365</v>
      </c>
      <c r="H243" s="145" t="s">
        <v>3</v>
      </c>
      <c r="L243" s="143"/>
      <c r="M243" s="147"/>
      <c r="T243" s="148"/>
      <c r="AT243" s="145" t="s">
        <v>166</v>
      </c>
      <c r="AU243" s="145" t="s">
        <v>80</v>
      </c>
      <c r="AV243" s="12" t="s">
        <v>78</v>
      </c>
      <c r="AW243" s="12" t="s">
        <v>32</v>
      </c>
      <c r="AX243" s="12" t="s">
        <v>70</v>
      </c>
      <c r="AY243" s="145" t="s">
        <v>155</v>
      </c>
    </row>
    <row r="244" spans="2:65" s="13" customFormat="1" ht="11.25">
      <c r="B244" s="149"/>
      <c r="D244" s="144" t="s">
        <v>166</v>
      </c>
      <c r="E244" s="150" t="s">
        <v>3</v>
      </c>
      <c r="F244" s="151" t="s">
        <v>366</v>
      </c>
      <c r="H244" s="152">
        <v>48.628</v>
      </c>
      <c r="L244" s="149"/>
      <c r="M244" s="153"/>
      <c r="T244" s="154"/>
      <c r="AT244" s="150" t="s">
        <v>166</v>
      </c>
      <c r="AU244" s="150" t="s">
        <v>80</v>
      </c>
      <c r="AV244" s="13" t="s">
        <v>80</v>
      </c>
      <c r="AW244" s="13" t="s">
        <v>32</v>
      </c>
      <c r="AX244" s="13" t="s">
        <v>70</v>
      </c>
      <c r="AY244" s="150" t="s">
        <v>155</v>
      </c>
    </row>
    <row r="245" spans="2:65" s="13" customFormat="1" ht="11.25">
      <c r="B245" s="149"/>
      <c r="D245" s="144" t="s">
        <v>166</v>
      </c>
      <c r="E245" s="150" t="s">
        <v>3</v>
      </c>
      <c r="F245" s="151" t="s">
        <v>367</v>
      </c>
      <c r="H245" s="152">
        <v>-27.89</v>
      </c>
      <c r="L245" s="149"/>
      <c r="M245" s="153"/>
      <c r="T245" s="154"/>
      <c r="AT245" s="150" t="s">
        <v>166</v>
      </c>
      <c r="AU245" s="150" t="s">
        <v>80</v>
      </c>
      <c r="AV245" s="13" t="s">
        <v>80</v>
      </c>
      <c r="AW245" s="13" t="s">
        <v>32</v>
      </c>
      <c r="AX245" s="13" t="s">
        <v>70</v>
      </c>
      <c r="AY245" s="150" t="s">
        <v>155</v>
      </c>
    </row>
    <row r="246" spans="2:65" s="13" customFormat="1" ht="11.25">
      <c r="B246" s="149"/>
      <c r="D246" s="144" t="s">
        <v>166</v>
      </c>
      <c r="E246" s="150" t="s">
        <v>3</v>
      </c>
      <c r="F246" s="151" t="s">
        <v>368</v>
      </c>
      <c r="H246" s="152">
        <v>23.341999999999999</v>
      </c>
      <c r="L246" s="149"/>
      <c r="M246" s="153"/>
      <c r="T246" s="154"/>
      <c r="AT246" s="150" t="s">
        <v>166</v>
      </c>
      <c r="AU246" s="150" t="s">
        <v>80</v>
      </c>
      <c r="AV246" s="13" t="s">
        <v>80</v>
      </c>
      <c r="AW246" s="13" t="s">
        <v>32</v>
      </c>
      <c r="AX246" s="13" t="s">
        <v>70</v>
      </c>
      <c r="AY246" s="150" t="s">
        <v>155</v>
      </c>
    </row>
    <row r="247" spans="2:65" s="13" customFormat="1" ht="11.25">
      <c r="B247" s="149"/>
      <c r="D247" s="144" t="s">
        <v>166</v>
      </c>
      <c r="E247" s="150" t="s">
        <v>3</v>
      </c>
      <c r="F247" s="151" t="s">
        <v>369</v>
      </c>
      <c r="H247" s="152">
        <v>-10.044</v>
      </c>
      <c r="L247" s="149"/>
      <c r="M247" s="153"/>
      <c r="T247" s="154"/>
      <c r="AT247" s="150" t="s">
        <v>166</v>
      </c>
      <c r="AU247" s="150" t="s">
        <v>80</v>
      </c>
      <c r="AV247" s="13" t="s">
        <v>80</v>
      </c>
      <c r="AW247" s="13" t="s">
        <v>32</v>
      </c>
      <c r="AX247" s="13" t="s">
        <v>70</v>
      </c>
      <c r="AY247" s="150" t="s">
        <v>155</v>
      </c>
    </row>
    <row r="248" spans="2:65" s="14" customFormat="1" ht="11.25">
      <c r="B248" s="155"/>
      <c r="D248" s="144" t="s">
        <v>166</v>
      </c>
      <c r="E248" s="156" t="s">
        <v>3</v>
      </c>
      <c r="F248" s="157" t="s">
        <v>205</v>
      </c>
      <c r="H248" s="158">
        <v>53.183999999999997</v>
      </c>
      <c r="L248" s="155"/>
      <c r="M248" s="159"/>
      <c r="T248" s="160"/>
      <c r="AT248" s="156" t="s">
        <v>166</v>
      </c>
      <c r="AU248" s="156" t="s">
        <v>80</v>
      </c>
      <c r="AV248" s="14" t="s">
        <v>162</v>
      </c>
      <c r="AW248" s="14" t="s">
        <v>32</v>
      </c>
      <c r="AX248" s="14" t="s">
        <v>78</v>
      </c>
      <c r="AY248" s="156" t="s">
        <v>155</v>
      </c>
    </row>
    <row r="249" spans="2:65" s="1" customFormat="1" ht="24.2" customHeight="1">
      <c r="B249" s="127"/>
      <c r="C249" s="128" t="s">
        <v>370</v>
      </c>
      <c r="D249" s="128" t="s">
        <v>157</v>
      </c>
      <c r="E249" s="129" t="s">
        <v>371</v>
      </c>
      <c r="F249" s="130" t="s">
        <v>372</v>
      </c>
      <c r="G249" s="131" t="s">
        <v>160</v>
      </c>
      <c r="H249" s="132">
        <v>98.332999999999998</v>
      </c>
      <c r="I249" s="133"/>
      <c r="J249" s="133">
        <f>ROUND(I249*H249,2)</f>
        <v>0</v>
      </c>
      <c r="K249" s="130" t="s">
        <v>161</v>
      </c>
      <c r="L249" s="29"/>
      <c r="M249" s="134" t="s">
        <v>3</v>
      </c>
      <c r="N249" s="135" t="s">
        <v>41</v>
      </c>
      <c r="O249" s="136">
        <v>0.83</v>
      </c>
      <c r="P249" s="136">
        <f>O249*H249</f>
        <v>81.616389999999996</v>
      </c>
      <c r="Q249" s="136">
        <v>0.29731439999999998</v>
      </c>
      <c r="R249" s="136">
        <f>Q249*H249</f>
        <v>29.235816895199996</v>
      </c>
      <c r="S249" s="136">
        <v>0</v>
      </c>
      <c r="T249" s="137">
        <f>S249*H249</f>
        <v>0</v>
      </c>
      <c r="AR249" s="138" t="s">
        <v>162</v>
      </c>
      <c r="AT249" s="138" t="s">
        <v>157</v>
      </c>
      <c r="AU249" s="138" t="s">
        <v>80</v>
      </c>
      <c r="AY249" s="17" t="s">
        <v>155</v>
      </c>
      <c r="BE249" s="139">
        <f>IF(N249="základní",J249,0)</f>
        <v>0</v>
      </c>
      <c r="BF249" s="139">
        <f>IF(N249="snížená",J249,0)</f>
        <v>0</v>
      </c>
      <c r="BG249" s="139">
        <f>IF(N249="zákl. přenesená",J249,0)</f>
        <v>0</v>
      </c>
      <c r="BH249" s="139">
        <f>IF(N249="sníž. přenesená",J249,0)</f>
        <v>0</v>
      </c>
      <c r="BI249" s="139">
        <f>IF(N249="nulová",J249,0)</f>
        <v>0</v>
      </c>
      <c r="BJ249" s="17" t="s">
        <v>78</v>
      </c>
      <c r="BK249" s="139">
        <f>ROUND(I249*H249,2)</f>
        <v>0</v>
      </c>
      <c r="BL249" s="17" t="s">
        <v>162</v>
      </c>
      <c r="BM249" s="138" t="s">
        <v>373</v>
      </c>
    </row>
    <row r="250" spans="2:65" s="1" customFormat="1" ht="11.25">
      <c r="B250" s="29"/>
      <c r="D250" s="140" t="s">
        <v>164</v>
      </c>
      <c r="F250" s="141" t="s">
        <v>374</v>
      </c>
      <c r="L250" s="29"/>
      <c r="M250" s="142"/>
      <c r="T250" s="50"/>
      <c r="AT250" s="17" t="s">
        <v>164</v>
      </c>
      <c r="AU250" s="17" t="s">
        <v>80</v>
      </c>
    </row>
    <row r="251" spans="2:65" s="12" customFormat="1" ht="11.25">
      <c r="B251" s="143"/>
      <c r="D251" s="144" t="s">
        <v>166</v>
      </c>
      <c r="E251" s="145" t="s">
        <v>3</v>
      </c>
      <c r="F251" s="146" t="s">
        <v>375</v>
      </c>
      <c r="H251" s="145" t="s">
        <v>3</v>
      </c>
      <c r="L251" s="143"/>
      <c r="M251" s="147"/>
      <c r="T251" s="148"/>
      <c r="AT251" s="145" t="s">
        <v>166</v>
      </c>
      <c r="AU251" s="145" t="s">
        <v>80</v>
      </c>
      <c r="AV251" s="12" t="s">
        <v>78</v>
      </c>
      <c r="AW251" s="12" t="s">
        <v>32</v>
      </c>
      <c r="AX251" s="12" t="s">
        <v>70</v>
      </c>
      <c r="AY251" s="145" t="s">
        <v>155</v>
      </c>
    </row>
    <row r="252" spans="2:65" s="13" customFormat="1" ht="11.25">
      <c r="B252" s="149"/>
      <c r="D252" s="144" t="s">
        <v>166</v>
      </c>
      <c r="E252" s="150" t="s">
        <v>3</v>
      </c>
      <c r="F252" s="151" t="s">
        <v>376</v>
      </c>
      <c r="H252" s="152">
        <v>127.952</v>
      </c>
      <c r="L252" s="149"/>
      <c r="M252" s="153"/>
      <c r="T252" s="154"/>
      <c r="AT252" s="150" t="s">
        <v>166</v>
      </c>
      <c r="AU252" s="150" t="s">
        <v>80</v>
      </c>
      <c r="AV252" s="13" t="s">
        <v>80</v>
      </c>
      <c r="AW252" s="13" t="s">
        <v>32</v>
      </c>
      <c r="AX252" s="13" t="s">
        <v>70</v>
      </c>
      <c r="AY252" s="150" t="s">
        <v>155</v>
      </c>
    </row>
    <row r="253" spans="2:65" s="13" customFormat="1" ht="11.25">
      <c r="B253" s="149"/>
      <c r="D253" s="144" t="s">
        <v>166</v>
      </c>
      <c r="E253" s="150" t="s">
        <v>3</v>
      </c>
      <c r="F253" s="151" t="s">
        <v>377</v>
      </c>
      <c r="H253" s="152">
        <v>26.509</v>
      </c>
      <c r="L253" s="149"/>
      <c r="M253" s="153"/>
      <c r="T253" s="154"/>
      <c r="AT253" s="150" t="s">
        <v>166</v>
      </c>
      <c r="AU253" s="150" t="s">
        <v>80</v>
      </c>
      <c r="AV253" s="13" t="s">
        <v>80</v>
      </c>
      <c r="AW253" s="13" t="s">
        <v>32</v>
      </c>
      <c r="AX253" s="13" t="s">
        <v>70</v>
      </c>
      <c r="AY253" s="150" t="s">
        <v>155</v>
      </c>
    </row>
    <row r="254" spans="2:65" s="13" customFormat="1" ht="11.25">
      <c r="B254" s="149"/>
      <c r="D254" s="144" t="s">
        <v>166</v>
      </c>
      <c r="E254" s="150" t="s">
        <v>3</v>
      </c>
      <c r="F254" s="151" t="s">
        <v>378</v>
      </c>
      <c r="H254" s="152">
        <v>-19.148</v>
      </c>
      <c r="L254" s="149"/>
      <c r="M254" s="153"/>
      <c r="T254" s="154"/>
      <c r="AT254" s="150" t="s">
        <v>166</v>
      </c>
      <c r="AU254" s="150" t="s">
        <v>80</v>
      </c>
      <c r="AV254" s="13" t="s">
        <v>80</v>
      </c>
      <c r="AW254" s="13" t="s">
        <v>32</v>
      </c>
      <c r="AX254" s="13" t="s">
        <v>70</v>
      </c>
      <c r="AY254" s="150" t="s">
        <v>155</v>
      </c>
    </row>
    <row r="255" spans="2:65" s="13" customFormat="1" ht="11.25">
      <c r="B255" s="149"/>
      <c r="D255" s="144" t="s">
        <v>166</v>
      </c>
      <c r="E255" s="150" t="s">
        <v>3</v>
      </c>
      <c r="F255" s="151" t="s">
        <v>379</v>
      </c>
      <c r="H255" s="152">
        <v>-12.983000000000001</v>
      </c>
      <c r="L255" s="149"/>
      <c r="M255" s="153"/>
      <c r="T255" s="154"/>
      <c r="AT255" s="150" t="s">
        <v>166</v>
      </c>
      <c r="AU255" s="150" t="s">
        <v>80</v>
      </c>
      <c r="AV255" s="13" t="s">
        <v>80</v>
      </c>
      <c r="AW255" s="13" t="s">
        <v>32</v>
      </c>
      <c r="AX255" s="13" t="s">
        <v>70</v>
      </c>
      <c r="AY255" s="150" t="s">
        <v>155</v>
      </c>
    </row>
    <row r="256" spans="2:65" s="13" customFormat="1" ht="11.25">
      <c r="B256" s="149"/>
      <c r="D256" s="144" t="s">
        <v>166</v>
      </c>
      <c r="E256" s="150" t="s">
        <v>3</v>
      </c>
      <c r="F256" s="151" t="s">
        <v>380</v>
      </c>
      <c r="H256" s="152">
        <v>-10.868</v>
      </c>
      <c r="L256" s="149"/>
      <c r="M256" s="153"/>
      <c r="T256" s="154"/>
      <c r="AT256" s="150" t="s">
        <v>166</v>
      </c>
      <c r="AU256" s="150" t="s">
        <v>80</v>
      </c>
      <c r="AV256" s="13" t="s">
        <v>80</v>
      </c>
      <c r="AW256" s="13" t="s">
        <v>32</v>
      </c>
      <c r="AX256" s="13" t="s">
        <v>70</v>
      </c>
      <c r="AY256" s="150" t="s">
        <v>155</v>
      </c>
    </row>
    <row r="257" spans="2:65" s="13" customFormat="1" ht="11.25">
      <c r="B257" s="149"/>
      <c r="D257" s="144" t="s">
        <v>166</v>
      </c>
      <c r="E257" s="150" t="s">
        <v>3</v>
      </c>
      <c r="F257" s="151" t="s">
        <v>381</v>
      </c>
      <c r="H257" s="152">
        <v>-8.6649999999999991</v>
      </c>
      <c r="L257" s="149"/>
      <c r="M257" s="153"/>
      <c r="T257" s="154"/>
      <c r="AT257" s="150" t="s">
        <v>166</v>
      </c>
      <c r="AU257" s="150" t="s">
        <v>80</v>
      </c>
      <c r="AV257" s="13" t="s">
        <v>80</v>
      </c>
      <c r="AW257" s="13" t="s">
        <v>32</v>
      </c>
      <c r="AX257" s="13" t="s">
        <v>70</v>
      </c>
      <c r="AY257" s="150" t="s">
        <v>155</v>
      </c>
    </row>
    <row r="258" spans="2:65" s="13" customFormat="1" ht="11.25">
      <c r="B258" s="149"/>
      <c r="D258" s="144" t="s">
        <v>166</v>
      </c>
      <c r="E258" s="150" t="s">
        <v>3</v>
      </c>
      <c r="F258" s="151" t="s">
        <v>382</v>
      </c>
      <c r="H258" s="152">
        <v>-6.9749999999999996</v>
      </c>
      <c r="L258" s="149"/>
      <c r="M258" s="153"/>
      <c r="T258" s="154"/>
      <c r="AT258" s="150" t="s">
        <v>166</v>
      </c>
      <c r="AU258" s="150" t="s">
        <v>80</v>
      </c>
      <c r="AV258" s="13" t="s">
        <v>80</v>
      </c>
      <c r="AW258" s="13" t="s">
        <v>32</v>
      </c>
      <c r="AX258" s="13" t="s">
        <v>70</v>
      </c>
      <c r="AY258" s="150" t="s">
        <v>155</v>
      </c>
    </row>
    <row r="259" spans="2:65" s="12" customFormat="1" ht="11.25">
      <c r="B259" s="143"/>
      <c r="D259" s="144" t="s">
        <v>166</v>
      </c>
      <c r="E259" s="145" t="s">
        <v>3</v>
      </c>
      <c r="F259" s="146" t="s">
        <v>383</v>
      </c>
      <c r="H259" s="145" t="s">
        <v>3</v>
      </c>
      <c r="L259" s="143"/>
      <c r="M259" s="147"/>
      <c r="T259" s="148"/>
      <c r="AT259" s="145" t="s">
        <v>166</v>
      </c>
      <c r="AU259" s="145" t="s">
        <v>80</v>
      </c>
      <c r="AV259" s="12" t="s">
        <v>78</v>
      </c>
      <c r="AW259" s="12" t="s">
        <v>32</v>
      </c>
      <c r="AX259" s="12" t="s">
        <v>70</v>
      </c>
      <c r="AY259" s="145" t="s">
        <v>155</v>
      </c>
    </row>
    <row r="260" spans="2:65" s="13" customFormat="1" ht="11.25">
      <c r="B260" s="149"/>
      <c r="D260" s="144" t="s">
        <v>166</v>
      </c>
      <c r="E260" s="150" t="s">
        <v>3</v>
      </c>
      <c r="F260" s="151" t="s">
        <v>384</v>
      </c>
      <c r="H260" s="152">
        <v>2.5110000000000001</v>
      </c>
      <c r="L260" s="149"/>
      <c r="M260" s="153"/>
      <c r="T260" s="154"/>
      <c r="AT260" s="150" t="s">
        <v>166</v>
      </c>
      <c r="AU260" s="150" t="s">
        <v>80</v>
      </c>
      <c r="AV260" s="13" t="s">
        <v>80</v>
      </c>
      <c r="AW260" s="13" t="s">
        <v>32</v>
      </c>
      <c r="AX260" s="13" t="s">
        <v>70</v>
      </c>
      <c r="AY260" s="150" t="s">
        <v>155</v>
      </c>
    </row>
    <row r="261" spans="2:65" s="14" customFormat="1" ht="11.25">
      <c r="B261" s="155"/>
      <c r="D261" s="144" t="s">
        <v>166</v>
      </c>
      <c r="E261" s="156" t="s">
        <v>3</v>
      </c>
      <c r="F261" s="157" t="s">
        <v>205</v>
      </c>
      <c r="H261" s="158">
        <v>98.332999999999998</v>
      </c>
      <c r="L261" s="155"/>
      <c r="M261" s="159"/>
      <c r="T261" s="160"/>
      <c r="AT261" s="156" t="s">
        <v>166</v>
      </c>
      <c r="AU261" s="156" t="s">
        <v>80</v>
      </c>
      <c r="AV261" s="14" t="s">
        <v>162</v>
      </c>
      <c r="AW261" s="14" t="s">
        <v>32</v>
      </c>
      <c r="AX261" s="14" t="s">
        <v>78</v>
      </c>
      <c r="AY261" s="156" t="s">
        <v>155</v>
      </c>
    </row>
    <row r="262" spans="2:65" s="1" customFormat="1" ht="33" customHeight="1">
      <c r="B262" s="127"/>
      <c r="C262" s="128" t="s">
        <v>385</v>
      </c>
      <c r="D262" s="128" t="s">
        <v>157</v>
      </c>
      <c r="E262" s="129" t="s">
        <v>386</v>
      </c>
      <c r="F262" s="130" t="s">
        <v>387</v>
      </c>
      <c r="G262" s="131" t="s">
        <v>160</v>
      </c>
      <c r="H262" s="132">
        <v>13.010999999999999</v>
      </c>
      <c r="I262" s="133"/>
      <c r="J262" s="133">
        <f>ROUND(I262*H262,2)</f>
        <v>0</v>
      </c>
      <c r="K262" s="130" t="s">
        <v>161</v>
      </c>
      <c r="L262" s="29"/>
      <c r="M262" s="134" t="s">
        <v>3</v>
      </c>
      <c r="N262" s="135" t="s">
        <v>41</v>
      </c>
      <c r="O262" s="136">
        <v>0.65400000000000003</v>
      </c>
      <c r="P262" s="136">
        <f>O262*H262</f>
        <v>8.509193999999999</v>
      </c>
      <c r="Q262" s="136">
        <v>0.20886399999999999</v>
      </c>
      <c r="R262" s="136">
        <f>Q262*H262</f>
        <v>2.7175295039999998</v>
      </c>
      <c r="S262" s="136">
        <v>0</v>
      </c>
      <c r="T262" s="137">
        <f>S262*H262</f>
        <v>0</v>
      </c>
      <c r="AR262" s="138" t="s">
        <v>162</v>
      </c>
      <c r="AT262" s="138" t="s">
        <v>157</v>
      </c>
      <c r="AU262" s="138" t="s">
        <v>80</v>
      </c>
      <c r="AY262" s="17" t="s">
        <v>155</v>
      </c>
      <c r="BE262" s="139">
        <f>IF(N262="základní",J262,0)</f>
        <v>0</v>
      </c>
      <c r="BF262" s="139">
        <f>IF(N262="snížená",J262,0)</f>
        <v>0</v>
      </c>
      <c r="BG262" s="139">
        <f>IF(N262="zákl. přenesená",J262,0)</f>
        <v>0</v>
      </c>
      <c r="BH262" s="139">
        <f>IF(N262="sníž. přenesená",J262,0)</f>
        <v>0</v>
      </c>
      <c r="BI262" s="139">
        <f>IF(N262="nulová",J262,0)</f>
        <v>0</v>
      </c>
      <c r="BJ262" s="17" t="s">
        <v>78</v>
      </c>
      <c r="BK262" s="139">
        <f>ROUND(I262*H262,2)</f>
        <v>0</v>
      </c>
      <c r="BL262" s="17" t="s">
        <v>162</v>
      </c>
      <c r="BM262" s="138" t="s">
        <v>388</v>
      </c>
    </row>
    <row r="263" spans="2:65" s="1" customFormat="1" ht="11.25">
      <c r="B263" s="29"/>
      <c r="D263" s="140" t="s">
        <v>164</v>
      </c>
      <c r="F263" s="141" t="s">
        <v>389</v>
      </c>
      <c r="L263" s="29"/>
      <c r="M263" s="142"/>
      <c r="T263" s="50"/>
      <c r="AT263" s="17" t="s">
        <v>164</v>
      </c>
      <c r="AU263" s="17" t="s">
        <v>80</v>
      </c>
    </row>
    <row r="264" spans="2:65" s="12" customFormat="1" ht="11.25">
      <c r="B264" s="143"/>
      <c r="D264" s="144" t="s">
        <v>166</v>
      </c>
      <c r="E264" s="145" t="s">
        <v>3</v>
      </c>
      <c r="F264" s="146" t="s">
        <v>383</v>
      </c>
      <c r="H264" s="145" t="s">
        <v>3</v>
      </c>
      <c r="L264" s="143"/>
      <c r="M264" s="147"/>
      <c r="T264" s="148"/>
      <c r="AT264" s="145" t="s">
        <v>166</v>
      </c>
      <c r="AU264" s="145" t="s">
        <v>80</v>
      </c>
      <c r="AV264" s="12" t="s">
        <v>78</v>
      </c>
      <c r="AW264" s="12" t="s">
        <v>32</v>
      </c>
      <c r="AX264" s="12" t="s">
        <v>70</v>
      </c>
      <c r="AY264" s="145" t="s">
        <v>155</v>
      </c>
    </row>
    <row r="265" spans="2:65" s="13" customFormat="1" ht="11.25">
      <c r="B265" s="149"/>
      <c r="D265" s="144" t="s">
        <v>166</v>
      </c>
      <c r="E265" s="150" t="s">
        <v>3</v>
      </c>
      <c r="F265" s="151" t="s">
        <v>390</v>
      </c>
      <c r="H265" s="152">
        <v>13.010999999999999</v>
      </c>
      <c r="L265" s="149"/>
      <c r="M265" s="153"/>
      <c r="T265" s="154"/>
      <c r="AT265" s="150" t="s">
        <v>166</v>
      </c>
      <c r="AU265" s="150" t="s">
        <v>80</v>
      </c>
      <c r="AV265" s="13" t="s">
        <v>80</v>
      </c>
      <c r="AW265" s="13" t="s">
        <v>32</v>
      </c>
      <c r="AX265" s="13" t="s">
        <v>78</v>
      </c>
      <c r="AY265" s="150" t="s">
        <v>155</v>
      </c>
    </row>
    <row r="266" spans="2:65" s="1" customFormat="1" ht="16.5" customHeight="1">
      <c r="B266" s="127"/>
      <c r="C266" s="128" t="s">
        <v>391</v>
      </c>
      <c r="D266" s="128" t="s">
        <v>157</v>
      </c>
      <c r="E266" s="129" t="s">
        <v>392</v>
      </c>
      <c r="F266" s="130" t="s">
        <v>393</v>
      </c>
      <c r="G266" s="131" t="s">
        <v>178</v>
      </c>
      <c r="H266" s="132">
        <v>86.4</v>
      </c>
      <c r="I266" s="133"/>
      <c r="J266" s="133">
        <f>ROUND(I266*H266,2)</f>
        <v>0</v>
      </c>
      <c r="K266" s="130" t="s">
        <v>161</v>
      </c>
      <c r="L266" s="29"/>
      <c r="M266" s="134" t="s">
        <v>3</v>
      </c>
      <c r="N266" s="135" t="s">
        <v>41</v>
      </c>
      <c r="O266" s="136">
        <v>0.17</v>
      </c>
      <c r="P266" s="136">
        <f>O266*H266</f>
        <v>14.688000000000002</v>
      </c>
      <c r="Q266" s="136">
        <v>1.4436E-3</v>
      </c>
      <c r="R266" s="136">
        <f>Q266*H266</f>
        <v>0.12472704000000001</v>
      </c>
      <c r="S266" s="136">
        <v>0</v>
      </c>
      <c r="T266" s="137">
        <f>S266*H266</f>
        <v>0</v>
      </c>
      <c r="AR266" s="138" t="s">
        <v>162</v>
      </c>
      <c r="AT266" s="138" t="s">
        <v>157</v>
      </c>
      <c r="AU266" s="138" t="s">
        <v>80</v>
      </c>
      <c r="AY266" s="17" t="s">
        <v>155</v>
      </c>
      <c r="BE266" s="139">
        <f>IF(N266="základní",J266,0)</f>
        <v>0</v>
      </c>
      <c r="BF266" s="139">
        <f>IF(N266="snížená",J266,0)</f>
        <v>0</v>
      </c>
      <c r="BG266" s="139">
        <f>IF(N266="zákl. přenesená",J266,0)</f>
        <v>0</v>
      </c>
      <c r="BH266" s="139">
        <f>IF(N266="sníž. přenesená",J266,0)</f>
        <v>0</v>
      </c>
      <c r="BI266" s="139">
        <f>IF(N266="nulová",J266,0)</f>
        <v>0</v>
      </c>
      <c r="BJ266" s="17" t="s">
        <v>78</v>
      </c>
      <c r="BK266" s="139">
        <f>ROUND(I266*H266,2)</f>
        <v>0</v>
      </c>
      <c r="BL266" s="17" t="s">
        <v>162</v>
      </c>
      <c r="BM266" s="138" t="s">
        <v>394</v>
      </c>
    </row>
    <row r="267" spans="2:65" s="1" customFormat="1" ht="11.25">
      <c r="B267" s="29"/>
      <c r="D267" s="140" t="s">
        <v>164</v>
      </c>
      <c r="F267" s="141" t="s">
        <v>395</v>
      </c>
      <c r="L267" s="29"/>
      <c r="M267" s="142"/>
      <c r="T267" s="50"/>
      <c r="AT267" s="17" t="s">
        <v>164</v>
      </c>
      <c r="AU267" s="17" t="s">
        <v>80</v>
      </c>
    </row>
    <row r="268" spans="2:65" s="12" customFormat="1" ht="11.25">
      <c r="B268" s="143"/>
      <c r="D268" s="144" t="s">
        <v>166</v>
      </c>
      <c r="E268" s="145" t="s">
        <v>3</v>
      </c>
      <c r="F268" s="146" t="s">
        <v>396</v>
      </c>
      <c r="H268" s="145" t="s">
        <v>3</v>
      </c>
      <c r="L268" s="143"/>
      <c r="M268" s="147"/>
      <c r="T268" s="148"/>
      <c r="AT268" s="145" t="s">
        <v>166</v>
      </c>
      <c r="AU268" s="145" t="s">
        <v>80</v>
      </c>
      <c r="AV268" s="12" t="s">
        <v>78</v>
      </c>
      <c r="AW268" s="12" t="s">
        <v>32</v>
      </c>
      <c r="AX268" s="12" t="s">
        <v>70</v>
      </c>
      <c r="AY268" s="145" t="s">
        <v>155</v>
      </c>
    </row>
    <row r="269" spans="2:65" s="13" customFormat="1" ht="11.25">
      <c r="B269" s="149"/>
      <c r="D269" s="144" t="s">
        <v>166</v>
      </c>
      <c r="E269" s="150" t="s">
        <v>3</v>
      </c>
      <c r="F269" s="151" t="s">
        <v>397</v>
      </c>
      <c r="H269" s="152">
        <v>28.45</v>
      </c>
      <c r="L269" s="149"/>
      <c r="M269" s="153"/>
      <c r="T269" s="154"/>
      <c r="AT269" s="150" t="s">
        <v>166</v>
      </c>
      <c r="AU269" s="150" t="s">
        <v>80</v>
      </c>
      <c r="AV269" s="13" t="s">
        <v>80</v>
      </c>
      <c r="AW269" s="13" t="s">
        <v>32</v>
      </c>
      <c r="AX269" s="13" t="s">
        <v>70</v>
      </c>
      <c r="AY269" s="150" t="s">
        <v>155</v>
      </c>
    </row>
    <row r="270" spans="2:65" s="13" customFormat="1" ht="11.25">
      <c r="B270" s="149"/>
      <c r="D270" s="144" t="s">
        <v>166</v>
      </c>
      <c r="E270" s="150" t="s">
        <v>3</v>
      </c>
      <c r="F270" s="151" t="s">
        <v>398</v>
      </c>
      <c r="H270" s="152">
        <v>35.340000000000003</v>
      </c>
      <c r="L270" s="149"/>
      <c r="M270" s="153"/>
      <c r="T270" s="154"/>
      <c r="AT270" s="150" t="s">
        <v>166</v>
      </c>
      <c r="AU270" s="150" t="s">
        <v>80</v>
      </c>
      <c r="AV270" s="13" t="s">
        <v>80</v>
      </c>
      <c r="AW270" s="13" t="s">
        <v>32</v>
      </c>
      <c r="AX270" s="13" t="s">
        <v>70</v>
      </c>
      <c r="AY270" s="150" t="s">
        <v>155</v>
      </c>
    </row>
    <row r="271" spans="2:65" s="13" customFormat="1" ht="11.25">
      <c r="B271" s="149"/>
      <c r="D271" s="144" t="s">
        <v>166</v>
      </c>
      <c r="E271" s="150" t="s">
        <v>3</v>
      </c>
      <c r="F271" s="151" t="s">
        <v>399</v>
      </c>
      <c r="H271" s="152">
        <v>22.61</v>
      </c>
      <c r="L271" s="149"/>
      <c r="M271" s="153"/>
      <c r="T271" s="154"/>
      <c r="AT271" s="150" t="s">
        <v>166</v>
      </c>
      <c r="AU271" s="150" t="s">
        <v>80</v>
      </c>
      <c r="AV271" s="13" t="s">
        <v>80</v>
      </c>
      <c r="AW271" s="13" t="s">
        <v>32</v>
      </c>
      <c r="AX271" s="13" t="s">
        <v>70</v>
      </c>
      <c r="AY271" s="150" t="s">
        <v>155</v>
      </c>
    </row>
    <row r="272" spans="2:65" s="14" customFormat="1" ht="11.25">
      <c r="B272" s="155"/>
      <c r="D272" s="144" t="s">
        <v>166</v>
      </c>
      <c r="E272" s="156" t="s">
        <v>3</v>
      </c>
      <c r="F272" s="157" t="s">
        <v>205</v>
      </c>
      <c r="H272" s="158">
        <v>86.4</v>
      </c>
      <c r="L272" s="155"/>
      <c r="M272" s="159"/>
      <c r="T272" s="160"/>
      <c r="AT272" s="156" t="s">
        <v>166</v>
      </c>
      <c r="AU272" s="156" t="s">
        <v>80</v>
      </c>
      <c r="AV272" s="14" t="s">
        <v>162</v>
      </c>
      <c r="AW272" s="14" t="s">
        <v>32</v>
      </c>
      <c r="AX272" s="14" t="s">
        <v>78</v>
      </c>
      <c r="AY272" s="156" t="s">
        <v>155</v>
      </c>
    </row>
    <row r="273" spans="2:65" s="1" customFormat="1" ht="21.75" customHeight="1">
      <c r="B273" s="127"/>
      <c r="C273" s="128" t="s">
        <v>400</v>
      </c>
      <c r="D273" s="128" t="s">
        <v>157</v>
      </c>
      <c r="E273" s="129" t="s">
        <v>401</v>
      </c>
      <c r="F273" s="130" t="s">
        <v>402</v>
      </c>
      <c r="G273" s="131" t="s">
        <v>320</v>
      </c>
      <c r="H273" s="132">
        <v>4</v>
      </c>
      <c r="I273" s="133"/>
      <c r="J273" s="133">
        <f>ROUND(I273*H273,2)</f>
        <v>0</v>
      </c>
      <c r="K273" s="130" t="s">
        <v>161</v>
      </c>
      <c r="L273" s="29"/>
      <c r="M273" s="134" t="s">
        <v>3</v>
      </c>
      <c r="N273" s="135" t="s">
        <v>41</v>
      </c>
      <c r="O273" s="136">
        <v>0.26</v>
      </c>
      <c r="P273" s="136">
        <f>O273*H273</f>
        <v>1.04</v>
      </c>
      <c r="Q273" s="136">
        <v>5.4547999999999999E-2</v>
      </c>
      <c r="R273" s="136">
        <f>Q273*H273</f>
        <v>0.218192</v>
      </c>
      <c r="S273" s="136">
        <v>0</v>
      </c>
      <c r="T273" s="137">
        <f>S273*H273</f>
        <v>0</v>
      </c>
      <c r="AR273" s="138" t="s">
        <v>162</v>
      </c>
      <c r="AT273" s="138" t="s">
        <v>157</v>
      </c>
      <c r="AU273" s="138" t="s">
        <v>80</v>
      </c>
      <c r="AY273" s="17" t="s">
        <v>155</v>
      </c>
      <c r="BE273" s="139">
        <f>IF(N273="základní",J273,0)</f>
        <v>0</v>
      </c>
      <c r="BF273" s="139">
        <f>IF(N273="snížená",J273,0)</f>
        <v>0</v>
      </c>
      <c r="BG273" s="139">
        <f>IF(N273="zákl. přenesená",J273,0)</f>
        <v>0</v>
      </c>
      <c r="BH273" s="139">
        <f>IF(N273="sníž. přenesená",J273,0)</f>
        <v>0</v>
      </c>
      <c r="BI273" s="139">
        <f>IF(N273="nulová",J273,0)</f>
        <v>0</v>
      </c>
      <c r="BJ273" s="17" t="s">
        <v>78</v>
      </c>
      <c r="BK273" s="139">
        <f>ROUND(I273*H273,2)</f>
        <v>0</v>
      </c>
      <c r="BL273" s="17" t="s">
        <v>162</v>
      </c>
      <c r="BM273" s="138" t="s">
        <v>403</v>
      </c>
    </row>
    <row r="274" spans="2:65" s="1" customFormat="1" ht="11.25">
      <c r="B274" s="29"/>
      <c r="D274" s="140" t="s">
        <v>164</v>
      </c>
      <c r="F274" s="141" t="s">
        <v>404</v>
      </c>
      <c r="L274" s="29"/>
      <c r="M274" s="142"/>
      <c r="T274" s="50"/>
      <c r="AT274" s="17" t="s">
        <v>164</v>
      </c>
      <c r="AU274" s="17" t="s">
        <v>80</v>
      </c>
    </row>
    <row r="275" spans="2:65" s="12" customFormat="1" ht="11.25">
      <c r="B275" s="143"/>
      <c r="D275" s="144" t="s">
        <v>166</v>
      </c>
      <c r="E275" s="145" t="s">
        <v>3</v>
      </c>
      <c r="F275" s="146" t="s">
        <v>405</v>
      </c>
      <c r="H275" s="145" t="s">
        <v>3</v>
      </c>
      <c r="L275" s="143"/>
      <c r="M275" s="147"/>
      <c r="T275" s="148"/>
      <c r="AT275" s="145" t="s">
        <v>166</v>
      </c>
      <c r="AU275" s="145" t="s">
        <v>80</v>
      </c>
      <c r="AV275" s="12" t="s">
        <v>78</v>
      </c>
      <c r="AW275" s="12" t="s">
        <v>32</v>
      </c>
      <c r="AX275" s="12" t="s">
        <v>70</v>
      </c>
      <c r="AY275" s="145" t="s">
        <v>155</v>
      </c>
    </row>
    <row r="276" spans="2:65" s="13" customFormat="1" ht="11.25">
      <c r="B276" s="149"/>
      <c r="D276" s="144" t="s">
        <v>166</v>
      </c>
      <c r="E276" s="150" t="s">
        <v>3</v>
      </c>
      <c r="F276" s="151" t="s">
        <v>406</v>
      </c>
      <c r="H276" s="152">
        <v>4</v>
      </c>
      <c r="L276" s="149"/>
      <c r="M276" s="153"/>
      <c r="T276" s="154"/>
      <c r="AT276" s="150" t="s">
        <v>166</v>
      </c>
      <c r="AU276" s="150" t="s">
        <v>80</v>
      </c>
      <c r="AV276" s="13" t="s">
        <v>80</v>
      </c>
      <c r="AW276" s="13" t="s">
        <v>32</v>
      </c>
      <c r="AX276" s="13" t="s">
        <v>78</v>
      </c>
      <c r="AY276" s="150" t="s">
        <v>155</v>
      </c>
    </row>
    <row r="277" spans="2:65" s="1" customFormat="1" ht="21.75" customHeight="1">
      <c r="B277" s="127"/>
      <c r="C277" s="128" t="s">
        <v>407</v>
      </c>
      <c r="D277" s="128" t="s">
        <v>157</v>
      </c>
      <c r="E277" s="129" t="s">
        <v>408</v>
      </c>
      <c r="F277" s="130" t="s">
        <v>409</v>
      </c>
      <c r="G277" s="131" t="s">
        <v>320</v>
      </c>
      <c r="H277" s="132">
        <v>4</v>
      </c>
      <c r="I277" s="133"/>
      <c r="J277" s="133">
        <f>ROUND(I277*H277,2)</f>
        <v>0</v>
      </c>
      <c r="K277" s="130" t="s">
        <v>161</v>
      </c>
      <c r="L277" s="29"/>
      <c r="M277" s="134" t="s">
        <v>3</v>
      </c>
      <c r="N277" s="135" t="s">
        <v>41</v>
      </c>
      <c r="O277" s="136">
        <v>0.26800000000000002</v>
      </c>
      <c r="P277" s="136">
        <f>O277*H277</f>
        <v>1.0720000000000001</v>
      </c>
      <c r="Q277" s="136">
        <v>6.3547999999999993E-2</v>
      </c>
      <c r="R277" s="136">
        <f>Q277*H277</f>
        <v>0.25419199999999997</v>
      </c>
      <c r="S277" s="136">
        <v>0</v>
      </c>
      <c r="T277" s="137">
        <f>S277*H277</f>
        <v>0</v>
      </c>
      <c r="AR277" s="138" t="s">
        <v>162</v>
      </c>
      <c r="AT277" s="138" t="s">
        <v>157</v>
      </c>
      <c r="AU277" s="138" t="s">
        <v>80</v>
      </c>
      <c r="AY277" s="17" t="s">
        <v>155</v>
      </c>
      <c r="BE277" s="139">
        <f>IF(N277="základní",J277,0)</f>
        <v>0</v>
      </c>
      <c r="BF277" s="139">
        <f>IF(N277="snížená",J277,0)</f>
        <v>0</v>
      </c>
      <c r="BG277" s="139">
        <f>IF(N277="zákl. přenesená",J277,0)</f>
        <v>0</v>
      </c>
      <c r="BH277" s="139">
        <f>IF(N277="sníž. přenesená",J277,0)</f>
        <v>0</v>
      </c>
      <c r="BI277" s="139">
        <f>IF(N277="nulová",J277,0)</f>
        <v>0</v>
      </c>
      <c r="BJ277" s="17" t="s">
        <v>78</v>
      </c>
      <c r="BK277" s="139">
        <f>ROUND(I277*H277,2)</f>
        <v>0</v>
      </c>
      <c r="BL277" s="17" t="s">
        <v>162</v>
      </c>
      <c r="BM277" s="138" t="s">
        <v>410</v>
      </c>
    </row>
    <row r="278" spans="2:65" s="1" customFormat="1" ht="11.25">
      <c r="B278" s="29"/>
      <c r="D278" s="140" t="s">
        <v>164</v>
      </c>
      <c r="F278" s="141" t="s">
        <v>411</v>
      </c>
      <c r="L278" s="29"/>
      <c r="M278" s="142"/>
      <c r="T278" s="50"/>
      <c r="AT278" s="17" t="s">
        <v>164</v>
      </c>
      <c r="AU278" s="17" t="s">
        <v>80</v>
      </c>
    </row>
    <row r="279" spans="2:65" s="12" customFormat="1" ht="11.25">
      <c r="B279" s="143"/>
      <c r="D279" s="144" t="s">
        <v>166</v>
      </c>
      <c r="E279" s="145" t="s">
        <v>3</v>
      </c>
      <c r="F279" s="146" t="s">
        <v>412</v>
      </c>
      <c r="H279" s="145" t="s">
        <v>3</v>
      </c>
      <c r="L279" s="143"/>
      <c r="M279" s="147"/>
      <c r="T279" s="148"/>
      <c r="AT279" s="145" t="s">
        <v>166</v>
      </c>
      <c r="AU279" s="145" t="s">
        <v>80</v>
      </c>
      <c r="AV279" s="12" t="s">
        <v>78</v>
      </c>
      <c r="AW279" s="12" t="s">
        <v>32</v>
      </c>
      <c r="AX279" s="12" t="s">
        <v>70</v>
      </c>
      <c r="AY279" s="145" t="s">
        <v>155</v>
      </c>
    </row>
    <row r="280" spans="2:65" s="13" customFormat="1" ht="11.25">
      <c r="B280" s="149"/>
      <c r="D280" s="144" t="s">
        <v>166</v>
      </c>
      <c r="E280" s="150" t="s">
        <v>3</v>
      </c>
      <c r="F280" s="151" t="s">
        <v>406</v>
      </c>
      <c r="H280" s="152">
        <v>4</v>
      </c>
      <c r="L280" s="149"/>
      <c r="M280" s="153"/>
      <c r="T280" s="154"/>
      <c r="AT280" s="150" t="s">
        <v>166</v>
      </c>
      <c r="AU280" s="150" t="s">
        <v>80</v>
      </c>
      <c r="AV280" s="13" t="s">
        <v>80</v>
      </c>
      <c r="AW280" s="13" t="s">
        <v>32</v>
      </c>
      <c r="AX280" s="13" t="s">
        <v>78</v>
      </c>
      <c r="AY280" s="150" t="s">
        <v>155</v>
      </c>
    </row>
    <row r="281" spans="2:65" s="1" customFormat="1" ht="21.75" customHeight="1">
      <c r="B281" s="127"/>
      <c r="C281" s="128" t="s">
        <v>413</v>
      </c>
      <c r="D281" s="128" t="s">
        <v>157</v>
      </c>
      <c r="E281" s="129" t="s">
        <v>414</v>
      </c>
      <c r="F281" s="130" t="s">
        <v>415</v>
      </c>
      <c r="G281" s="131" t="s">
        <v>320</v>
      </c>
      <c r="H281" s="132">
        <v>8</v>
      </c>
      <c r="I281" s="133"/>
      <c r="J281" s="133">
        <f>ROUND(I281*H281,2)</f>
        <v>0</v>
      </c>
      <c r="K281" s="130" t="s">
        <v>161</v>
      </c>
      <c r="L281" s="29"/>
      <c r="M281" s="134" t="s">
        <v>3</v>
      </c>
      <c r="N281" s="135" t="s">
        <v>41</v>
      </c>
      <c r="O281" s="136">
        <v>0.4</v>
      </c>
      <c r="P281" s="136">
        <f>O281*H281</f>
        <v>3.2</v>
      </c>
      <c r="Q281" s="136">
        <v>9.1048000000000004E-2</v>
      </c>
      <c r="R281" s="136">
        <f>Q281*H281</f>
        <v>0.72838400000000003</v>
      </c>
      <c r="S281" s="136">
        <v>0</v>
      </c>
      <c r="T281" s="137">
        <f>S281*H281</f>
        <v>0</v>
      </c>
      <c r="AR281" s="138" t="s">
        <v>162</v>
      </c>
      <c r="AT281" s="138" t="s">
        <v>157</v>
      </c>
      <c r="AU281" s="138" t="s">
        <v>80</v>
      </c>
      <c r="AY281" s="17" t="s">
        <v>155</v>
      </c>
      <c r="BE281" s="139">
        <f>IF(N281="základní",J281,0)</f>
        <v>0</v>
      </c>
      <c r="BF281" s="139">
        <f>IF(N281="snížená",J281,0)</f>
        <v>0</v>
      </c>
      <c r="BG281" s="139">
        <f>IF(N281="zákl. přenesená",J281,0)</f>
        <v>0</v>
      </c>
      <c r="BH281" s="139">
        <f>IF(N281="sníž. přenesená",J281,0)</f>
        <v>0</v>
      </c>
      <c r="BI281" s="139">
        <f>IF(N281="nulová",J281,0)</f>
        <v>0</v>
      </c>
      <c r="BJ281" s="17" t="s">
        <v>78</v>
      </c>
      <c r="BK281" s="139">
        <f>ROUND(I281*H281,2)</f>
        <v>0</v>
      </c>
      <c r="BL281" s="17" t="s">
        <v>162</v>
      </c>
      <c r="BM281" s="138" t="s">
        <v>416</v>
      </c>
    </row>
    <row r="282" spans="2:65" s="1" customFormat="1" ht="11.25">
      <c r="B282" s="29"/>
      <c r="D282" s="140" t="s">
        <v>164</v>
      </c>
      <c r="F282" s="141" t="s">
        <v>417</v>
      </c>
      <c r="L282" s="29"/>
      <c r="M282" s="142"/>
      <c r="T282" s="50"/>
      <c r="AT282" s="17" t="s">
        <v>164</v>
      </c>
      <c r="AU282" s="17" t="s">
        <v>80</v>
      </c>
    </row>
    <row r="283" spans="2:65" s="12" customFormat="1" ht="11.25">
      <c r="B283" s="143"/>
      <c r="D283" s="144" t="s">
        <v>166</v>
      </c>
      <c r="E283" s="145" t="s">
        <v>3</v>
      </c>
      <c r="F283" s="146" t="s">
        <v>418</v>
      </c>
      <c r="H283" s="145" t="s">
        <v>3</v>
      </c>
      <c r="L283" s="143"/>
      <c r="M283" s="147"/>
      <c r="T283" s="148"/>
      <c r="AT283" s="145" t="s">
        <v>166</v>
      </c>
      <c r="AU283" s="145" t="s">
        <v>80</v>
      </c>
      <c r="AV283" s="12" t="s">
        <v>78</v>
      </c>
      <c r="AW283" s="12" t="s">
        <v>32</v>
      </c>
      <c r="AX283" s="12" t="s">
        <v>70</v>
      </c>
      <c r="AY283" s="145" t="s">
        <v>155</v>
      </c>
    </row>
    <row r="284" spans="2:65" s="13" customFormat="1" ht="11.25">
      <c r="B284" s="149"/>
      <c r="D284" s="144" t="s">
        <v>166</v>
      </c>
      <c r="E284" s="150" t="s">
        <v>3</v>
      </c>
      <c r="F284" s="151" t="s">
        <v>419</v>
      </c>
      <c r="H284" s="152">
        <v>8</v>
      </c>
      <c r="L284" s="149"/>
      <c r="M284" s="153"/>
      <c r="T284" s="154"/>
      <c r="AT284" s="150" t="s">
        <v>166</v>
      </c>
      <c r="AU284" s="150" t="s">
        <v>80</v>
      </c>
      <c r="AV284" s="13" t="s">
        <v>80</v>
      </c>
      <c r="AW284" s="13" t="s">
        <v>32</v>
      </c>
      <c r="AX284" s="13" t="s">
        <v>78</v>
      </c>
      <c r="AY284" s="150" t="s">
        <v>155</v>
      </c>
    </row>
    <row r="285" spans="2:65" s="1" customFormat="1" ht="21.75" customHeight="1">
      <c r="B285" s="127"/>
      <c r="C285" s="128" t="s">
        <v>420</v>
      </c>
      <c r="D285" s="128" t="s">
        <v>157</v>
      </c>
      <c r="E285" s="129" t="s">
        <v>421</v>
      </c>
      <c r="F285" s="130" t="s">
        <v>422</v>
      </c>
      <c r="G285" s="131" t="s">
        <v>320</v>
      </c>
      <c r="H285" s="132">
        <v>4</v>
      </c>
      <c r="I285" s="133"/>
      <c r="J285" s="133">
        <f>ROUND(I285*H285,2)</f>
        <v>0</v>
      </c>
      <c r="K285" s="130" t="s">
        <v>161</v>
      </c>
      <c r="L285" s="29"/>
      <c r="M285" s="134" t="s">
        <v>3</v>
      </c>
      <c r="N285" s="135" t="s">
        <v>41</v>
      </c>
      <c r="O285" s="136">
        <v>0.44</v>
      </c>
      <c r="P285" s="136">
        <f>O285*H285</f>
        <v>1.76</v>
      </c>
      <c r="Q285" s="136">
        <v>0.100048</v>
      </c>
      <c r="R285" s="136">
        <f>Q285*H285</f>
        <v>0.40019199999999999</v>
      </c>
      <c r="S285" s="136">
        <v>0</v>
      </c>
      <c r="T285" s="137">
        <f>S285*H285</f>
        <v>0</v>
      </c>
      <c r="AR285" s="138" t="s">
        <v>162</v>
      </c>
      <c r="AT285" s="138" t="s">
        <v>157</v>
      </c>
      <c r="AU285" s="138" t="s">
        <v>80</v>
      </c>
      <c r="AY285" s="17" t="s">
        <v>155</v>
      </c>
      <c r="BE285" s="139">
        <f>IF(N285="základní",J285,0)</f>
        <v>0</v>
      </c>
      <c r="BF285" s="139">
        <f>IF(N285="snížená",J285,0)</f>
        <v>0</v>
      </c>
      <c r="BG285" s="139">
        <f>IF(N285="zákl. přenesená",J285,0)</f>
        <v>0</v>
      </c>
      <c r="BH285" s="139">
        <f>IF(N285="sníž. přenesená",J285,0)</f>
        <v>0</v>
      </c>
      <c r="BI285" s="139">
        <f>IF(N285="nulová",J285,0)</f>
        <v>0</v>
      </c>
      <c r="BJ285" s="17" t="s">
        <v>78</v>
      </c>
      <c r="BK285" s="139">
        <f>ROUND(I285*H285,2)</f>
        <v>0</v>
      </c>
      <c r="BL285" s="17" t="s">
        <v>162</v>
      </c>
      <c r="BM285" s="138" t="s">
        <v>423</v>
      </c>
    </row>
    <row r="286" spans="2:65" s="1" customFormat="1" ht="11.25">
      <c r="B286" s="29"/>
      <c r="D286" s="140" t="s">
        <v>164</v>
      </c>
      <c r="F286" s="141" t="s">
        <v>424</v>
      </c>
      <c r="L286" s="29"/>
      <c r="M286" s="142"/>
      <c r="T286" s="50"/>
      <c r="AT286" s="17" t="s">
        <v>164</v>
      </c>
      <c r="AU286" s="17" t="s">
        <v>80</v>
      </c>
    </row>
    <row r="287" spans="2:65" s="12" customFormat="1" ht="11.25">
      <c r="B287" s="143"/>
      <c r="D287" s="144" t="s">
        <v>166</v>
      </c>
      <c r="E287" s="145" t="s">
        <v>3</v>
      </c>
      <c r="F287" s="146" t="s">
        <v>425</v>
      </c>
      <c r="H287" s="145" t="s">
        <v>3</v>
      </c>
      <c r="L287" s="143"/>
      <c r="M287" s="147"/>
      <c r="T287" s="148"/>
      <c r="AT287" s="145" t="s">
        <v>166</v>
      </c>
      <c r="AU287" s="145" t="s">
        <v>80</v>
      </c>
      <c r="AV287" s="12" t="s">
        <v>78</v>
      </c>
      <c r="AW287" s="12" t="s">
        <v>32</v>
      </c>
      <c r="AX287" s="12" t="s">
        <v>70</v>
      </c>
      <c r="AY287" s="145" t="s">
        <v>155</v>
      </c>
    </row>
    <row r="288" spans="2:65" s="13" customFormat="1" ht="11.25">
      <c r="B288" s="149"/>
      <c r="D288" s="144" t="s">
        <v>166</v>
      </c>
      <c r="E288" s="150" t="s">
        <v>3</v>
      </c>
      <c r="F288" s="151" t="s">
        <v>406</v>
      </c>
      <c r="H288" s="152">
        <v>4</v>
      </c>
      <c r="L288" s="149"/>
      <c r="M288" s="153"/>
      <c r="T288" s="154"/>
      <c r="AT288" s="150" t="s">
        <v>166</v>
      </c>
      <c r="AU288" s="150" t="s">
        <v>80</v>
      </c>
      <c r="AV288" s="13" t="s">
        <v>80</v>
      </c>
      <c r="AW288" s="13" t="s">
        <v>32</v>
      </c>
      <c r="AX288" s="13" t="s">
        <v>78</v>
      </c>
      <c r="AY288" s="150" t="s">
        <v>155</v>
      </c>
    </row>
    <row r="289" spans="2:65" s="1" customFormat="1" ht="21.75" customHeight="1">
      <c r="B289" s="127"/>
      <c r="C289" s="128" t="s">
        <v>426</v>
      </c>
      <c r="D289" s="128" t="s">
        <v>157</v>
      </c>
      <c r="E289" s="129" t="s">
        <v>427</v>
      </c>
      <c r="F289" s="130" t="s">
        <v>428</v>
      </c>
      <c r="G289" s="131" t="s">
        <v>320</v>
      </c>
      <c r="H289" s="132">
        <v>4</v>
      </c>
      <c r="I289" s="133"/>
      <c r="J289" s="133">
        <f>ROUND(I289*H289,2)</f>
        <v>0</v>
      </c>
      <c r="K289" s="130" t="s">
        <v>161</v>
      </c>
      <c r="L289" s="29"/>
      <c r="M289" s="134" t="s">
        <v>3</v>
      </c>
      <c r="N289" s="135" t="s">
        <v>41</v>
      </c>
      <c r="O289" s="136">
        <v>0.48</v>
      </c>
      <c r="P289" s="136">
        <f>O289*H289</f>
        <v>1.92</v>
      </c>
      <c r="Q289" s="136">
        <v>0.10904800000000001</v>
      </c>
      <c r="R289" s="136">
        <f>Q289*H289</f>
        <v>0.43619200000000002</v>
      </c>
      <c r="S289" s="136">
        <v>0</v>
      </c>
      <c r="T289" s="137">
        <f>S289*H289</f>
        <v>0</v>
      </c>
      <c r="AR289" s="138" t="s">
        <v>162</v>
      </c>
      <c r="AT289" s="138" t="s">
        <v>157</v>
      </c>
      <c r="AU289" s="138" t="s">
        <v>80</v>
      </c>
      <c r="AY289" s="17" t="s">
        <v>155</v>
      </c>
      <c r="BE289" s="139">
        <f>IF(N289="základní",J289,0)</f>
        <v>0</v>
      </c>
      <c r="BF289" s="139">
        <f>IF(N289="snížená",J289,0)</f>
        <v>0</v>
      </c>
      <c r="BG289" s="139">
        <f>IF(N289="zákl. přenesená",J289,0)</f>
        <v>0</v>
      </c>
      <c r="BH289" s="139">
        <f>IF(N289="sníž. přenesená",J289,0)</f>
        <v>0</v>
      </c>
      <c r="BI289" s="139">
        <f>IF(N289="nulová",J289,0)</f>
        <v>0</v>
      </c>
      <c r="BJ289" s="17" t="s">
        <v>78</v>
      </c>
      <c r="BK289" s="139">
        <f>ROUND(I289*H289,2)</f>
        <v>0</v>
      </c>
      <c r="BL289" s="17" t="s">
        <v>162</v>
      </c>
      <c r="BM289" s="138" t="s">
        <v>429</v>
      </c>
    </row>
    <row r="290" spans="2:65" s="1" customFormat="1" ht="11.25">
      <c r="B290" s="29"/>
      <c r="D290" s="140" t="s">
        <v>164</v>
      </c>
      <c r="F290" s="141" t="s">
        <v>430</v>
      </c>
      <c r="L290" s="29"/>
      <c r="M290" s="142"/>
      <c r="T290" s="50"/>
      <c r="AT290" s="17" t="s">
        <v>164</v>
      </c>
      <c r="AU290" s="17" t="s">
        <v>80</v>
      </c>
    </row>
    <row r="291" spans="2:65" s="12" customFormat="1" ht="11.25">
      <c r="B291" s="143"/>
      <c r="D291" s="144" t="s">
        <v>166</v>
      </c>
      <c r="E291" s="145" t="s">
        <v>3</v>
      </c>
      <c r="F291" s="146" t="s">
        <v>431</v>
      </c>
      <c r="H291" s="145" t="s">
        <v>3</v>
      </c>
      <c r="L291" s="143"/>
      <c r="M291" s="147"/>
      <c r="T291" s="148"/>
      <c r="AT291" s="145" t="s">
        <v>166</v>
      </c>
      <c r="AU291" s="145" t="s">
        <v>80</v>
      </c>
      <c r="AV291" s="12" t="s">
        <v>78</v>
      </c>
      <c r="AW291" s="12" t="s">
        <v>32</v>
      </c>
      <c r="AX291" s="12" t="s">
        <v>70</v>
      </c>
      <c r="AY291" s="145" t="s">
        <v>155</v>
      </c>
    </row>
    <row r="292" spans="2:65" s="13" customFormat="1" ht="11.25">
      <c r="B292" s="149"/>
      <c r="D292" s="144" t="s">
        <v>166</v>
      </c>
      <c r="E292" s="150" t="s">
        <v>3</v>
      </c>
      <c r="F292" s="151" t="s">
        <v>406</v>
      </c>
      <c r="H292" s="152">
        <v>4</v>
      </c>
      <c r="L292" s="149"/>
      <c r="M292" s="153"/>
      <c r="T292" s="154"/>
      <c r="AT292" s="150" t="s">
        <v>166</v>
      </c>
      <c r="AU292" s="150" t="s">
        <v>80</v>
      </c>
      <c r="AV292" s="13" t="s">
        <v>80</v>
      </c>
      <c r="AW292" s="13" t="s">
        <v>32</v>
      </c>
      <c r="AX292" s="13" t="s">
        <v>78</v>
      </c>
      <c r="AY292" s="150" t="s">
        <v>155</v>
      </c>
    </row>
    <row r="293" spans="2:65" s="1" customFormat="1" ht="21.75" customHeight="1">
      <c r="B293" s="127"/>
      <c r="C293" s="128" t="s">
        <v>432</v>
      </c>
      <c r="D293" s="128" t="s">
        <v>157</v>
      </c>
      <c r="E293" s="129" t="s">
        <v>433</v>
      </c>
      <c r="F293" s="130" t="s">
        <v>434</v>
      </c>
      <c r="G293" s="131" t="s">
        <v>320</v>
      </c>
      <c r="H293" s="132">
        <v>4</v>
      </c>
      <c r="I293" s="133"/>
      <c r="J293" s="133">
        <f>ROUND(I293*H293,2)</f>
        <v>0</v>
      </c>
      <c r="K293" s="130" t="s">
        <v>161</v>
      </c>
      <c r="L293" s="29"/>
      <c r="M293" s="134" t="s">
        <v>3</v>
      </c>
      <c r="N293" s="135" t="s">
        <v>41</v>
      </c>
      <c r="O293" s="136">
        <v>0.55000000000000004</v>
      </c>
      <c r="P293" s="136">
        <f>O293*H293</f>
        <v>2.2000000000000002</v>
      </c>
      <c r="Q293" s="136">
        <v>0.12704799999999999</v>
      </c>
      <c r="R293" s="136">
        <f>Q293*H293</f>
        <v>0.50819199999999998</v>
      </c>
      <c r="S293" s="136">
        <v>0</v>
      </c>
      <c r="T293" s="137">
        <f>S293*H293</f>
        <v>0</v>
      </c>
      <c r="AR293" s="138" t="s">
        <v>162</v>
      </c>
      <c r="AT293" s="138" t="s">
        <v>157</v>
      </c>
      <c r="AU293" s="138" t="s">
        <v>80</v>
      </c>
      <c r="AY293" s="17" t="s">
        <v>155</v>
      </c>
      <c r="BE293" s="139">
        <f>IF(N293="základní",J293,0)</f>
        <v>0</v>
      </c>
      <c r="BF293" s="139">
        <f>IF(N293="snížená",J293,0)</f>
        <v>0</v>
      </c>
      <c r="BG293" s="139">
        <f>IF(N293="zákl. přenesená",J293,0)</f>
        <v>0</v>
      </c>
      <c r="BH293" s="139">
        <f>IF(N293="sníž. přenesená",J293,0)</f>
        <v>0</v>
      </c>
      <c r="BI293" s="139">
        <f>IF(N293="nulová",J293,0)</f>
        <v>0</v>
      </c>
      <c r="BJ293" s="17" t="s">
        <v>78</v>
      </c>
      <c r="BK293" s="139">
        <f>ROUND(I293*H293,2)</f>
        <v>0</v>
      </c>
      <c r="BL293" s="17" t="s">
        <v>162</v>
      </c>
      <c r="BM293" s="138" t="s">
        <v>435</v>
      </c>
    </row>
    <row r="294" spans="2:65" s="1" customFormat="1" ht="11.25">
      <c r="B294" s="29"/>
      <c r="D294" s="140" t="s">
        <v>164</v>
      </c>
      <c r="F294" s="141" t="s">
        <v>436</v>
      </c>
      <c r="L294" s="29"/>
      <c r="M294" s="142"/>
      <c r="T294" s="50"/>
      <c r="AT294" s="17" t="s">
        <v>164</v>
      </c>
      <c r="AU294" s="17" t="s">
        <v>80</v>
      </c>
    </row>
    <row r="295" spans="2:65" s="12" customFormat="1" ht="11.25">
      <c r="B295" s="143"/>
      <c r="D295" s="144" t="s">
        <v>166</v>
      </c>
      <c r="E295" s="145" t="s">
        <v>3</v>
      </c>
      <c r="F295" s="146" t="s">
        <v>437</v>
      </c>
      <c r="H295" s="145" t="s">
        <v>3</v>
      </c>
      <c r="L295" s="143"/>
      <c r="M295" s="147"/>
      <c r="T295" s="148"/>
      <c r="AT295" s="145" t="s">
        <v>166</v>
      </c>
      <c r="AU295" s="145" t="s">
        <v>80</v>
      </c>
      <c r="AV295" s="12" t="s">
        <v>78</v>
      </c>
      <c r="AW295" s="12" t="s">
        <v>32</v>
      </c>
      <c r="AX295" s="12" t="s">
        <v>70</v>
      </c>
      <c r="AY295" s="145" t="s">
        <v>155</v>
      </c>
    </row>
    <row r="296" spans="2:65" s="13" customFormat="1" ht="11.25">
      <c r="B296" s="149"/>
      <c r="D296" s="144" t="s">
        <v>166</v>
      </c>
      <c r="E296" s="150" t="s">
        <v>3</v>
      </c>
      <c r="F296" s="151" t="s">
        <v>406</v>
      </c>
      <c r="H296" s="152">
        <v>4</v>
      </c>
      <c r="L296" s="149"/>
      <c r="M296" s="153"/>
      <c r="T296" s="154"/>
      <c r="AT296" s="150" t="s">
        <v>166</v>
      </c>
      <c r="AU296" s="150" t="s">
        <v>80</v>
      </c>
      <c r="AV296" s="13" t="s">
        <v>80</v>
      </c>
      <c r="AW296" s="13" t="s">
        <v>32</v>
      </c>
      <c r="AX296" s="13" t="s">
        <v>78</v>
      </c>
      <c r="AY296" s="150" t="s">
        <v>155</v>
      </c>
    </row>
    <row r="297" spans="2:65" s="1" customFormat="1" ht="16.5" customHeight="1">
      <c r="B297" s="127"/>
      <c r="C297" s="128" t="s">
        <v>438</v>
      </c>
      <c r="D297" s="128" t="s">
        <v>157</v>
      </c>
      <c r="E297" s="129" t="s">
        <v>439</v>
      </c>
      <c r="F297" s="130" t="s">
        <v>440</v>
      </c>
      <c r="G297" s="131" t="s">
        <v>190</v>
      </c>
      <c r="H297" s="132">
        <v>2.2440000000000002</v>
      </c>
      <c r="I297" s="133"/>
      <c r="J297" s="133">
        <f>ROUND(I297*H297,2)</f>
        <v>0</v>
      </c>
      <c r="K297" s="130" t="s">
        <v>161</v>
      </c>
      <c r="L297" s="29"/>
      <c r="M297" s="134" t="s">
        <v>3</v>
      </c>
      <c r="N297" s="135" t="s">
        <v>41</v>
      </c>
      <c r="O297" s="136">
        <v>6.77</v>
      </c>
      <c r="P297" s="136">
        <f>O297*H297</f>
        <v>15.191880000000001</v>
      </c>
      <c r="Q297" s="136">
        <v>1.94302</v>
      </c>
      <c r="R297" s="136">
        <f>Q297*H297</f>
        <v>4.3601368800000007</v>
      </c>
      <c r="S297" s="136">
        <v>0</v>
      </c>
      <c r="T297" s="137">
        <f>S297*H297</f>
        <v>0</v>
      </c>
      <c r="AR297" s="138" t="s">
        <v>162</v>
      </c>
      <c r="AT297" s="138" t="s">
        <v>157</v>
      </c>
      <c r="AU297" s="138" t="s">
        <v>80</v>
      </c>
      <c r="AY297" s="17" t="s">
        <v>155</v>
      </c>
      <c r="BE297" s="139">
        <f>IF(N297="základní",J297,0)</f>
        <v>0</v>
      </c>
      <c r="BF297" s="139">
        <f>IF(N297="snížená",J297,0)</f>
        <v>0</v>
      </c>
      <c r="BG297" s="139">
        <f>IF(N297="zákl. přenesená",J297,0)</f>
        <v>0</v>
      </c>
      <c r="BH297" s="139">
        <f>IF(N297="sníž. přenesená",J297,0)</f>
        <v>0</v>
      </c>
      <c r="BI297" s="139">
        <f>IF(N297="nulová",J297,0)</f>
        <v>0</v>
      </c>
      <c r="BJ297" s="17" t="s">
        <v>78</v>
      </c>
      <c r="BK297" s="139">
        <f>ROUND(I297*H297,2)</f>
        <v>0</v>
      </c>
      <c r="BL297" s="17" t="s">
        <v>162</v>
      </c>
      <c r="BM297" s="138" t="s">
        <v>441</v>
      </c>
    </row>
    <row r="298" spans="2:65" s="1" customFormat="1" ht="11.25">
      <c r="B298" s="29"/>
      <c r="D298" s="140" t="s">
        <v>164</v>
      </c>
      <c r="F298" s="141" t="s">
        <v>442</v>
      </c>
      <c r="L298" s="29"/>
      <c r="M298" s="142"/>
      <c r="T298" s="50"/>
      <c r="AT298" s="17" t="s">
        <v>164</v>
      </c>
      <c r="AU298" s="17" t="s">
        <v>80</v>
      </c>
    </row>
    <row r="299" spans="2:65" s="12" customFormat="1" ht="11.25">
      <c r="B299" s="143"/>
      <c r="D299" s="144" t="s">
        <v>166</v>
      </c>
      <c r="E299" s="145" t="s">
        <v>3</v>
      </c>
      <c r="F299" s="146" t="s">
        <v>443</v>
      </c>
      <c r="H299" s="145" t="s">
        <v>3</v>
      </c>
      <c r="L299" s="143"/>
      <c r="M299" s="147"/>
      <c r="T299" s="148"/>
      <c r="AT299" s="145" t="s">
        <v>166</v>
      </c>
      <c r="AU299" s="145" t="s">
        <v>80</v>
      </c>
      <c r="AV299" s="12" t="s">
        <v>78</v>
      </c>
      <c r="AW299" s="12" t="s">
        <v>32</v>
      </c>
      <c r="AX299" s="12" t="s">
        <v>70</v>
      </c>
      <c r="AY299" s="145" t="s">
        <v>155</v>
      </c>
    </row>
    <row r="300" spans="2:65" s="13" customFormat="1" ht="11.25">
      <c r="B300" s="149"/>
      <c r="D300" s="144" t="s">
        <v>166</v>
      </c>
      <c r="E300" s="150" t="s">
        <v>3</v>
      </c>
      <c r="F300" s="151" t="s">
        <v>444</v>
      </c>
      <c r="H300" s="152">
        <v>7.1999999999999995E-2</v>
      </c>
      <c r="L300" s="149"/>
      <c r="M300" s="153"/>
      <c r="T300" s="154"/>
      <c r="AT300" s="150" t="s">
        <v>166</v>
      </c>
      <c r="AU300" s="150" t="s">
        <v>80</v>
      </c>
      <c r="AV300" s="13" t="s">
        <v>80</v>
      </c>
      <c r="AW300" s="13" t="s">
        <v>32</v>
      </c>
      <c r="AX300" s="13" t="s">
        <v>70</v>
      </c>
      <c r="AY300" s="150" t="s">
        <v>155</v>
      </c>
    </row>
    <row r="301" spans="2:65" s="13" customFormat="1" ht="11.25">
      <c r="B301" s="149"/>
      <c r="D301" s="144" t="s">
        <v>166</v>
      </c>
      <c r="E301" s="150" t="s">
        <v>3</v>
      </c>
      <c r="F301" s="151" t="s">
        <v>445</v>
      </c>
      <c r="H301" s="152">
        <v>4.1000000000000002E-2</v>
      </c>
      <c r="L301" s="149"/>
      <c r="M301" s="153"/>
      <c r="T301" s="154"/>
      <c r="AT301" s="150" t="s">
        <v>166</v>
      </c>
      <c r="AU301" s="150" t="s">
        <v>80</v>
      </c>
      <c r="AV301" s="13" t="s">
        <v>80</v>
      </c>
      <c r="AW301" s="13" t="s">
        <v>32</v>
      </c>
      <c r="AX301" s="13" t="s">
        <v>70</v>
      </c>
      <c r="AY301" s="150" t="s">
        <v>155</v>
      </c>
    </row>
    <row r="302" spans="2:65" s="13" customFormat="1" ht="11.25">
      <c r="B302" s="149"/>
      <c r="D302" s="144" t="s">
        <v>166</v>
      </c>
      <c r="E302" s="150" t="s">
        <v>3</v>
      </c>
      <c r="F302" s="151" t="s">
        <v>446</v>
      </c>
      <c r="H302" s="152">
        <v>4.8000000000000001E-2</v>
      </c>
      <c r="L302" s="149"/>
      <c r="M302" s="153"/>
      <c r="T302" s="154"/>
      <c r="AT302" s="150" t="s">
        <v>166</v>
      </c>
      <c r="AU302" s="150" t="s">
        <v>80</v>
      </c>
      <c r="AV302" s="13" t="s">
        <v>80</v>
      </c>
      <c r="AW302" s="13" t="s">
        <v>32</v>
      </c>
      <c r="AX302" s="13" t="s">
        <v>70</v>
      </c>
      <c r="AY302" s="150" t="s">
        <v>155</v>
      </c>
    </row>
    <row r="303" spans="2:65" s="13" customFormat="1" ht="11.25">
      <c r="B303" s="149"/>
      <c r="D303" s="144" t="s">
        <v>166</v>
      </c>
      <c r="E303" s="150" t="s">
        <v>3</v>
      </c>
      <c r="F303" s="151" t="s">
        <v>447</v>
      </c>
      <c r="H303" s="152">
        <v>6.6000000000000003E-2</v>
      </c>
      <c r="L303" s="149"/>
      <c r="M303" s="153"/>
      <c r="T303" s="154"/>
      <c r="AT303" s="150" t="s">
        <v>166</v>
      </c>
      <c r="AU303" s="150" t="s">
        <v>80</v>
      </c>
      <c r="AV303" s="13" t="s">
        <v>80</v>
      </c>
      <c r="AW303" s="13" t="s">
        <v>32</v>
      </c>
      <c r="AX303" s="13" t="s">
        <v>70</v>
      </c>
      <c r="AY303" s="150" t="s">
        <v>155</v>
      </c>
    </row>
    <row r="304" spans="2:65" s="13" customFormat="1" ht="11.25">
      <c r="B304" s="149"/>
      <c r="D304" s="144" t="s">
        <v>166</v>
      </c>
      <c r="E304" s="150" t="s">
        <v>3</v>
      </c>
      <c r="F304" s="151" t="s">
        <v>448</v>
      </c>
      <c r="H304" s="152">
        <v>0.04</v>
      </c>
      <c r="L304" s="149"/>
      <c r="M304" s="153"/>
      <c r="T304" s="154"/>
      <c r="AT304" s="150" t="s">
        <v>166</v>
      </c>
      <c r="AU304" s="150" t="s">
        <v>80</v>
      </c>
      <c r="AV304" s="13" t="s">
        <v>80</v>
      </c>
      <c r="AW304" s="13" t="s">
        <v>32</v>
      </c>
      <c r="AX304" s="13" t="s">
        <v>70</v>
      </c>
      <c r="AY304" s="150" t="s">
        <v>155</v>
      </c>
    </row>
    <row r="305" spans="2:65" s="12" customFormat="1" ht="11.25">
      <c r="B305" s="143"/>
      <c r="D305" s="144" t="s">
        <v>166</v>
      </c>
      <c r="E305" s="145" t="s">
        <v>3</v>
      </c>
      <c r="F305" s="146" t="s">
        <v>449</v>
      </c>
      <c r="H305" s="145" t="s">
        <v>3</v>
      </c>
      <c r="L305" s="143"/>
      <c r="M305" s="147"/>
      <c r="T305" s="148"/>
      <c r="AT305" s="145" t="s">
        <v>166</v>
      </c>
      <c r="AU305" s="145" t="s">
        <v>80</v>
      </c>
      <c r="AV305" s="12" t="s">
        <v>78</v>
      </c>
      <c r="AW305" s="12" t="s">
        <v>32</v>
      </c>
      <c r="AX305" s="12" t="s">
        <v>70</v>
      </c>
      <c r="AY305" s="145" t="s">
        <v>155</v>
      </c>
    </row>
    <row r="306" spans="2:65" s="13" customFormat="1" ht="11.25">
      <c r="B306" s="149"/>
      <c r="D306" s="144" t="s">
        <v>166</v>
      </c>
      <c r="E306" s="150" t="s">
        <v>3</v>
      </c>
      <c r="F306" s="151" t="s">
        <v>450</v>
      </c>
      <c r="H306" s="152">
        <v>0.42199999999999999</v>
      </c>
      <c r="L306" s="149"/>
      <c r="M306" s="153"/>
      <c r="T306" s="154"/>
      <c r="AT306" s="150" t="s">
        <v>166</v>
      </c>
      <c r="AU306" s="150" t="s">
        <v>80</v>
      </c>
      <c r="AV306" s="13" t="s">
        <v>80</v>
      </c>
      <c r="AW306" s="13" t="s">
        <v>32</v>
      </c>
      <c r="AX306" s="13" t="s">
        <v>70</v>
      </c>
      <c r="AY306" s="150" t="s">
        <v>155</v>
      </c>
    </row>
    <row r="307" spans="2:65" s="13" customFormat="1" ht="11.25">
      <c r="B307" s="149"/>
      <c r="D307" s="144" t="s">
        <v>166</v>
      </c>
      <c r="E307" s="150" t="s">
        <v>3</v>
      </c>
      <c r="F307" s="151" t="s">
        <v>451</v>
      </c>
      <c r="H307" s="152">
        <v>1.0249999999999999</v>
      </c>
      <c r="L307" s="149"/>
      <c r="M307" s="153"/>
      <c r="T307" s="154"/>
      <c r="AT307" s="150" t="s">
        <v>166</v>
      </c>
      <c r="AU307" s="150" t="s">
        <v>80</v>
      </c>
      <c r="AV307" s="13" t="s">
        <v>80</v>
      </c>
      <c r="AW307" s="13" t="s">
        <v>32</v>
      </c>
      <c r="AX307" s="13" t="s">
        <v>70</v>
      </c>
      <c r="AY307" s="150" t="s">
        <v>155</v>
      </c>
    </row>
    <row r="308" spans="2:65" s="13" customFormat="1" ht="11.25">
      <c r="B308" s="149"/>
      <c r="D308" s="144" t="s">
        <v>166</v>
      </c>
      <c r="E308" s="150" t="s">
        <v>3</v>
      </c>
      <c r="F308" s="151" t="s">
        <v>452</v>
      </c>
      <c r="H308" s="152">
        <v>0.53</v>
      </c>
      <c r="L308" s="149"/>
      <c r="M308" s="153"/>
      <c r="T308" s="154"/>
      <c r="AT308" s="150" t="s">
        <v>166</v>
      </c>
      <c r="AU308" s="150" t="s">
        <v>80</v>
      </c>
      <c r="AV308" s="13" t="s">
        <v>80</v>
      </c>
      <c r="AW308" s="13" t="s">
        <v>32</v>
      </c>
      <c r="AX308" s="13" t="s">
        <v>70</v>
      </c>
      <c r="AY308" s="150" t="s">
        <v>155</v>
      </c>
    </row>
    <row r="309" spans="2:65" s="14" customFormat="1" ht="11.25">
      <c r="B309" s="155"/>
      <c r="D309" s="144" t="s">
        <v>166</v>
      </c>
      <c r="E309" s="156" t="s">
        <v>3</v>
      </c>
      <c r="F309" s="157" t="s">
        <v>205</v>
      </c>
      <c r="H309" s="158">
        <v>2.2440000000000002</v>
      </c>
      <c r="L309" s="155"/>
      <c r="M309" s="159"/>
      <c r="T309" s="160"/>
      <c r="AT309" s="156" t="s">
        <v>166</v>
      </c>
      <c r="AU309" s="156" t="s">
        <v>80</v>
      </c>
      <c r="AV309" s="14" t="s">
        <v>162</v>
      </c>
      <c r="AW309" s="14" t="s">
        <v>32</v>
      </c>
      <c r="AX309" s="14" t="s">
        <v>78</v>
      </c>
      <c r="AY309" s="156" t="s">
        <v>155</v>
      </c>
    </row>
    <row r="310" spans="2:65" s="1" customFormat="1" ht="16.5" customHeight="1">
      <c r="B310" s="127"/>
      <c r="C310" s="128" t="s">
        <v>453</v>
      </c>
      <c r="D310" s="128" t="s">
        <v>157</v>
      </c>
      <c r="E310" s="129" t="s">
        <v>454</v>
      </c>
      <c r="F310" s="130" t="s">
        <v>455</v>
      </c>
      <c r="G310" s="131" t="s">
        <v>190</v>
      </c>
      <c r="H310" s="132">
        <v>2.016</v>
      </c>
      <c r="I310" s="133"/>
      <c r="J310" s="133">
        <f>ROUND(I310*H310,2)</f>
        <v>0</v>
      </c>
      <c r="K310" s="130" t="s">
        <v>161</v>
      </c>
      <c r="L310" s="29"/>
      <c r="M310" s="134" t="s">
        <v>3</v>
      </c>
      <c r="N310" s="135" t="s">
        <v>41</v>
      </c>
      <c r="O310" s="136">
        <v>1.708</v>
      </c>
      <c r="P310" s="136">
        <f>O310*H310</f>
        <v>3.4433280000000002</v>
      </c>
      <c r="Q310" s="136">
        <v>2.5018773520000002</v>
      </c>
      <c r="R310" s="136">
        <f>Q310*H310</f>
        <v>5.0437847416320007</v>
      </c>
      <c r="S310" s="136">
        <v>0</v>
      </c>
      <c r="T310" s="137">
        <f>S310*H310</f>
        <v>0</v>
      </c>
      <c r="AR310" s="138" t="s">
        <v>162</v>
      </c>
      <c r="AT310" s="138" t="s">
        <v>157</v>
      </c>
      <c r="AU310" s="138" t="s">
        <v>80</v>
      </c>
      <c r="AY310" s="17" t="s">
        <v>155</v>
      </c>
      <c r="BE310" s="139">
        <f>IF(N310="základní",J310,0)</f>
        <v>0</v>
      </c>
      <c r="BF310" s="139">
        <f>IF(N310="snížená",J310,0)</f>
        <v>0</v>
      </c>
      <c r="BG310" s="139">
        <f>IF(N310="zákl. přenesená",J310,0)</f>
        <v>0</v>
      </c>
      <c r="BH310" s="139">
        <f>IF(N310="sníž. přenesená",J310,0)</f>
        <v>0</v>
      </c>
      <c r="BI310" s="139">
        <f>IF(N310="nulová",J310,0)</f>
        <v>0</v>
      </c>
      <c r="BJ310" s="17" t="s">
        <v>78</v>
      </c>
      <c r="BK310" s="139">
        <f>ROUND(I310*H310,2)</f>
        <v>0</v>
      </c>
      <c r="BL310" s="17" t="s">
        <v>162</v>
      </c>
      <c r="BM310" s="138" t="s">
        <v>456</v>
      </c>
    </row>
    <row r="311" spans="2:65" s="1" customFormat="1" ht="11.25">
      <c r="B311" s="29"/>
      <c r="D311" s="140" t="s">
        <v>164</v>
      </c>
      <c r="F311" s="141" t="s">
        <v>457</v>
      </c>
      <c r="L311" s="29"/>
      <c r="M311" s="142"/>
      <c r="T311" s="50"/>
      <c r="AT311" s="17" t="s">
        <v>164</v>
      </c>
      <c r="AU311" s="17" t="s">
        <v>80</v>
      </c>
    </row>
    <row r="312" spans="2:65" s="12" customFormat="1" ht="11.25">
      <c r="B312" s="143"/>
      <c r="D312" s="144" t="s">
        <v>166</v>
      </c>
      <c r="E312" s="145" t="s">
        <v>3</v>
      </c>
      <c r="F312" s="146" t="s">
        <v>458</v>
      </c>
      <c r="H312" s="145" t="s">
        <v>3</v>
      </c>
      <c r="L312" s="143"/>
      <c r="M312" s="147"/>
      <c r="T312" s="148"/>
      <c r="AT312" s="145" t="s">
        <v>166</v>
      </c>
      <c r="AU312" s="145" t="s">
        <v>80</v>
      </c>
      <c r="AV312" s="12" t="s">
        <v>78</v>
      </c>
      <c r="AW312" s="12" t="s">
        <v>32</v>
      </c>
      <c r="AX312" s="12" t="s">
        <v>70</v>
      </c>
      <c r="AY312" s="145" t="s">
        <v>155</v>
      </c>
    </row>
    <row r="313" spans="2:65" s="13" customFormat="1" ht="11.25">
      <c r="B313" s="149"/>
      <c r="D313" s="144" t="s">
        <v>166</v>
      </c>
      <c r="E313" s="150" t="s">
        <v>3</v>
      </c>
      <c r="F313" s="151" t="s">
        <v>459</v>
      </c>
      <c r="H313" s="152">
        <v>0.98</v>
      </c>
      <c r="L313" s="149"/>
      <c r="M313" s="153"/>
      <c r="T313" s="154"/>
      <c r="AT313" s="150" t="s">
        <v>166</v>
      </c>
      <c r="AU313" s="150" t="s">
        <v>80</v>
      </c>
      <c r="AV313" s="13" t="s">
        <v>80</v>
      </c>
      <c r="AW313" s="13" t="s">
        <v>32</v>
      </c>
      <c r="AX313" s="13" t="s">
        <v>70</v>
      </c>
      <c r="AY313" s="150" t="s">
        <v>155</v>
      </c>
    </row>
    <row r="314" spans="2:65" s="12" customFormat="1" ht="11.25">
      <c r="B314" s="143"/>
      <c r="D314" s="144" t="s">
        <v>166</v>
      </c>
      <c r="E314" s="145" t="s">
        <v>3</v>
      </c>
      <c r="F314" s="146" t="s">
        <v>460</v>
      </c>
      <c r="H314" s="145" t="s">
        <v>3</v>
      </c>
      <c r="L314" s="143"/>
      <c r="M314" s="147"/>
      <c r="T314" s="148"/>
      <c r="AT314" s="145" t="s">
        <v>166</v>
      </c>
      <c r="AU314" s="145" t="s">
        <v>80</v>
      </c>
      <c r="AV314" s="12" t="s">
        <v>78</v>
      </c>
      <c r="AW314" s="12" t="s">
        <v>32</v>
      </c>
      <c r="AX314" s="12" t="s">
        <v>70</v>
      </c>
      <c r="AY314" s="145" t="s">
        <v>155</v>
      </c>
    </row>
    <row r="315" spans="2:65" s="13" customFormat="1" ht="11.25">
      <c r="B315" s="149"/>
      <c r="D315" s="144" t="s">
        <v>166</v>
      </c>
      <c r="E315" s="150" t="s">
        <v>3</v>
      </c>
      <c r="F315" s="151" t="s">
        <v>461</v>
      </c>
      <c r="H315" s="152">
        <v>0.317</v>
      </c>
      <c r="L315" s="149"/>
      <c r="M315" s="153"/>
      <c r="T315" s="154"/>
      <c r="AT315" s="150" t="s">
        <v>166</v>
      </c>
      <c r="AU315" s="150" t="s">
        <v>80</v>
      </c>
      <c r="AV315" s="13" t="s">
        <v>80</v>
      </c>
      <c r="AW315" s="13" t="s">
        <v>32</v>
      </c>
      <c r="AX315" s="13" t="s">
        <v>70</v>
      </c>
      <c r="AY315" s="150" t="s">
        <v>155</v>
      </c>
    </row>
    <row r="316" spans="2:65" s="12" customFormat="1" ht="11.25">
      <c r="B316" s="143"/>
      <c r="D316" s="144" t="s">
        <v>166</v>
      </c>
      <c r="E316" s="145" t="s">
        <v>3</v>
      </c>
      <c r="F316" s="146" t="s">
        <v>462</v>
      </c>
      <c r="H316" s="145" t="s">
        <v>3</v>
      </c>
      <c r="L316" s="143"/>
      <c r="M316" s="147"/>
      <c r="T316" s="148"/>
      <c r="AT316" s="145" t="s">
        <v>166</v>
      </c>
      <c r="AU316" s="145" t="s">
        <v>80</v>
      </c>
      <c r="AV316" s="12" t="s">
        <v>78</v>
      </c>
      <c r="AW316" s="12" t="s">
        <v>32</v>
      </c>
      <c r="AX316" s="12" t="s">
        <v>70</v>
      </c>
      <c r="AY316" s="145" t="s">
        <v>155</v>
      </c>
    </row>
    <row r="317" spans="2:65" s="13" customFormat="1" ht="11.25">
      <c r="B317" s="149"/>
      <c r="D317" s="144" t="s">
        <v>166</v>
      </c>
      <c r="E317" s="150" t="s">
        <v>3</v>
      </c>
      <c r="F317" s="151" t="s">
        <v>463</v>
      </c>
      <c r="H317" s="152">
        <v>0.121</v>
      </c>
      <c r="L317" s="149"/>
      <c r="M317" s="153"/>
      <c r="T317" s="154"/>
      <c r="AT317" s="150" t="s">
        <v>166</v>
      </c>
      <c r="AU317" s="150" t="s">
        <v>80</v>
      </c>
      <c r="AV317" s="13" t="s">
        <v>80</v>
      </c>
      <c r="AW317" s="13" t="s">
        <v>32</v>
      </c>
      <c r="AX317" s="13" t="s">
        <v>70</v>
      </c>
      <c r="AY317" s="150" t="s">
        <v>155</v>
      </c>
    </row>
    <row r="318" spans="2:65" s="12" customFormat="1" ht="11.25">
      <c r="B318" s="143"/>
      <c r="D318" s="144" t="s">
        <v>166</v>
      </c>
      <c r="E318" s="145" t="s">
        <v>3</v>
      </c>
      <c r="F318" s="146" t="s">
        <v>464</v>
      </c>
      <c r="H318" s="145" t="s">
        <v>3</v>
      </c>
      <c r="L318" s="143"/>
      <c r="M318" s="147"/>
      <c r="T318" s="148"/>
      <c r="AT318" s="145" t="s">
        <v>166</v>
      </c>
      <c r="AU318" s="145" t="s">
        <v>80</v>
      </c>
      <c r="AV318" s="12" t="s">
        <v>78</v>
      </c>
      <c r="AW318" s="12" t="s">
        <v>32</v>
      </c>
      <c r="AX318" s="12" t="s">
        <v>70</v>
      </c>
      <c r="AY318" s="145" t="s">
        <v>155</v>
      </c>
    </row>
    <row r="319" spans="2:65" s="13" customFormat="1" ht="11.25">
      <c r="B319" s="149"/>
      <c r="D319" s="144" t="s">
        <v>166</v>
      </c>
      <c r="E319" s="150" t="s">
        <v>3</v>
      </c>
      <c r="F319" s="151" t="s">
        <v>465</v>
      </c>
      <c r="H319" s="152">
        <v>0.32400000000000001</v>
      </c>
      <c r="L319" s="149"/>
      <c r="M319" s="153"/>
      <c r="T319" s="154"/>
      <c r="AT319" s="150" t="s">
        <v>166</v>
      </c>
      <c r="AU319" s="150" t="s">
        <v>80</v>
      </c>
      <c r="AV319" s="13" t="s">
        <v>80</v>
      </c>
      <c r="AW319" s="13" t="s">
        <v>32</v>
      </c>
      <c r="AX319" s="13" t="s">
        <v>70</v>
      </c>
      <c r="AY319" s="150" t="s">
        <v>155</v>
      </c>
    </row>
    <row r="320" spans="2:65" s="12" customFormat="1" ht="11.25">
      <c r="B320" s="143"/>
      <c r="D320" s="144" t="s">
        <v>166</v>
      </c>
      <c r="E320" s="145" t="s">
        <v>3</v>
      </c>
      <c r="F320" s="146" t="s">
        <v>466</v>
      </c>
      <c r="H320" s="145" t="s">
        <v>3</v>
      </c>
      <c r="L320" s="143"/>
      <c r="M320" s="147"/>
      <c r="T320" s="148"/>
      <c r="AT320" s="145" t="s">
        <v>166</v>
      </c>
      <c r="AU320" s="145" t="s">
        <v>80</v>
      </c>
      <c r="AV320" s="12" t="s">
        <v>78</v>
      </c>
      <c r="AW320" s="12" t="s">
        <v>32</v>
      </c>
      <c r="AX320" s="12" t="s">
        <v>70</v>
      </c>
      <c r="AY320" s="145" t="s">
        <v>155</v>
      </c>
    </row>
    <row r="321" spans="2:65" s="13" customFormat="1" ht="11.25">
      <c r="B321" s="149"/>
      <c r="D321" s="144" t="s">
        <v>166</v>
      </c>
      <c r="E321" s="150" t="s">
        <v>3</v>
      </c>
      <c r="F321" s="151" t="s">
        <v>467</v>
      </c>
      <c r="H321" s="152">
        <v>0.153</v>
      </c>
      <c r="L321" s="149"/>
      <c r="M321" s="153"/>
      <c r="T321" s="154"/>
      <c r="AT321" s="150" t="s">
        <v>166</v>
      </c>
      <c r="AU321" s="150" t="s">
        <v>80</v>
      </c>
      <c r="AV321" s="13" t="s">
        <v>80</v>
      </c>
      <c r="AW321" s="13" t="s">
        <v>32</v>
      </c>
      <c r="AX321" s="13" t="s">
        <v>70</v>
      </c>
      <c r="AY321" s="150" t="s">
        <v>155</v>
      </c>
    </row>
    <row r="322" spans="2:65" s="12" customFormat="1" ht="11.25">
      <c r="B322" s="143"/>
      <c r="D322" s="144" t="s">
        <v>166</v>
      </c>
      <c r="E322" s="145" t="s">
        <v>3</v>
      </c>
      <c r="F322" s="146" t="s">
        <v>468</v>
      </c>
      <c r="H322" s="145" t="s">
        <v>3</v>
      </c>
      <c r="L322" s="143"/>
      <c r="M322" s="147"/>
      <c r="T322" s="148"/>
      <c r="AT322" s="145" t="s">
        <v>166</v>
      </c>
      <c r="AU322" s="145" t="s">
        <v>80</v>
      </c>
      <c r="AV322" s="12" t="s">
        <v>78</v>
      </c>
      <c r="AW322" s="12" t="s">
        <v>32</v>
      </c>
      <c r="AX322" s="12" t="s">
        <v>70</v>
      </c>
      <c r="AY322" s="145" t="s">
        <v>155</v>
      </c>
    </row>
    <row r="323" spans="2:65" s="13" customFormat="1" ht="11.25">
      <c r="B323" s="149"/>
      <c r="D323" s="144" t="s">
        <v>166</v>
      </c>
      <c r="E323" s="150" t="s">
        <v>3</v>
      </c>
      <c r="F323" s="151" t="s">
        <v>463</v>
      </c>
      <c r="H323" s="152">
        <v>0.121</v>
      </c>
      <c r="L323" s="149"/>
      <c r="M323" s="153"/>
      <c r="T323" s="154"/>
      <c r="AT323" s="150" t="s">
        <v>166</v>
      </c>
      <c r="AU323" s="150" t="s">
        <v>80</v>
      </c>
      <c r="AV323" s="13" t="s">
        <v>80</v>
      </c>
      <c r="AW323" s="13" t="s">
        <v>32</v>
      </c>
      <c r="AX323" s="13" t="s">
        <v>70</v>
      </c>
      <c r="AY323" s="150" t="s">
        <v>155</v>
      </c>
    </row>
    <row r="324" spans="2:65" s="14" customFormat="1" ht="11.25">
      <c r="B324" s="155"/>
      <c r="D324" s="144" t="s">
        <v>166</v>
      </c>
      <c r="E324" s="156" t="s">
        <v>3</v>
      </c>
      <c r="F324" s="157" t="s">
        <v>205</v>
      </c>
      <c r="H324" s="158">
        <v>2.016</v>
      </c>
      <c r="L324" s="155"/>
      <c r="M324" s="159"/>
      <c r="T324" s="160"/>
      <c r="AT324" s="156" t="s">
        <v>166</v>
      </c>
      <c r="AU324" s="156" t="s">
        <v>80</v>
      </c>
      <c r="AV324" s="14" t="s">
        <v>162</v>
      </c>
      <c r="AW324" s="14" t="s">
        <v>32</v>
      </c>
      <c r="AX324" s="14" t="s">
        <v>78</v>
      </c>
      <c r="AY324" s="156" t="s">
        <v>155</v>
      </c>
    </row>
    <row r="325" spans="2:65" s="1" customFormat="1" ht="33" customHeight="1">
      <c r="B325" s="127"/>
      <c r="C325" s="128" t="s">
        <v>469</v>
      </c>
      <c r="D325" s="128" t="s">
        <v>157</v>
      </c>
      <c r="E325" s="129" t="s">
        <v>470</v>
      </c>
      <c r="F325" s="130" t="s">
        <v>471</v>
      </c>
      <c r="G325" s="131" t="s">
        <v>160</v>
      </c>
      <c r="H325" s="132">
        <v>19.576000000000001</v>
      </c>
      <c r="I325" s="133"/>
      <c r="J325" s="133">
        <f>ROUND(I325*H325,2)</f>
        <v>0</v>
      </c>
      <c r="K325" s="130" t="s">
        <v>161</v>
      </c>
      <c r="L325" s="29"/>
      <c r="M325" s="134" t="s">
        <v>3</v>
      </c>
      <c r="N325" s="135" t="s">
        <v>41</v>
      </c>
      <c r="O325" s="136">
        <v>1.179</v>
      </c>
      <c r="P325" s="136">
        <f>O325*H325</f>
        <v>23.080104000000002</v>
      </c>
      <c r="Q325" s="136">
        <v>1.0517179999999999E-2</v>
      </c>
      <c r="R325" s="136">
        <f>Q325*H325</f>
        <v>0.20588431567999999</v>
      </c>
      <c r="S325" s="136">
        <v>0</v>
      </c>
      <c r="T325" s="137">
        <f>S325*H325</f>
        <v>0</v>
      </c>
      <c r="AR325" s="138" t="s">
        <v>162</v>
      </c>
      <c r="AT325" s="138" t="s">
        <v>157</v>
      </c>
      <c r="AU325" s="138" t="s">
        <v>80</v>
      </c>
      <c r="AY325" s="17" t="s">
        <v>155</v>
      </c>
      <c r="BE325" s="139">
        <f>IF(N325="základní",J325,0)</f>
        <v>0</v>
      </c>
      <c r="BF325" s="139">
        <f>IF(N325="snížená",J325,0)</f>
        <v>0</v>
      </c>
      <c r="BG325" s="139">
        <f>IF(N325="zákl. přenesená",J325,0)</f>
        <v>0</v>
      </c>
      <c r="BH325" s="139">
        <f>IF(N325="sníž. přenesená",J325,0)</f>
        <v>0</v>
      </c>
      <c r="BI325" s="139">
        <f>IF(N325="nulová",J325,0)</f>
        <v>0</v>
      </c>
      <c r="BJ325" s="17" t="s">
        <v>78</v>
      </c>
      <c r="BK325" s="139">
        <f>ROUND(I325*H325,2)</f>
        <v>0</v>
      </c>
      <c r="BL325" s="17" t="s">
        <v>162</v>
      </c>
      <c r="BM325" s="138" t="s">
        <v>472</v>
      </c>
    </row>
    <row r="326" spans="2:65" s="1" customFormat="1" ht="11.25">
      <c r="B326" s="29"/>
      <c r="D326" s="140" t="s">
        <v>164</v>
      </c>
      <c r="F326" s="141" t="s">
        <v>473</v>
      </c>
      <c r="L326" s="29"/>
      <c r="M326" s="142"/>
      <c r="T326" s="50"/>
      <c r="AT326" s="17" t="s">
        <v>164</v>
      </c>
      <c r="AU326" s="17" t="s">
        <v>80</v>
      </c>
    </row>
    <row r="327" spans="2:65" s="12" customFormat="1" ht="11.25">
      <c r="B327" s="143"/>
      <c r="D327" s="144" t="s">
        <v>166</v>
      </c>
      <c r="E327" s="145" t="s">
        <v>3</v>
      </c>
      <c r="F327" s="146" t="s">
        <v>458</v>
      </c>
      <c r="H327" s="145" t="s">
        <v>3</v>
      </c>
      <c r="L327" s="143"/>
      <c r="M327" s="147"/>
      <c r="T327" s="148"/>
      <c r="AT327" s="145" t="s">
        <v>166</v>
      </c>
      <c r="AU327" s="145" t="s">
        <v>80</v>
      </c>
      <c r="AV327" s="12" t="s">
        <v>78</v>
      </c>
      <c r="AW327" s="12" t="s">
        <v>32</v>
      </c>
      <c r="AX327" s="12" t="s">
        <v>70</v>
      </c>
      <c r="AY327" s="145" t="s">
        <v>155</v>
      </c>
    </row>
    <row r="328" spans="2:65" s="13" customFormat="1" ht="11.25">
      <c r="B328" s="149"/>
      <c r="D328" s="144" t="s">
        <v>166</v>
      </c>
      <c r="E328" s="150" t="s">
        <v>3</v>
      </c>
      <c r="F328" s="151" t="s">
        <v>474</v>
      </c>
      <c r="H328" s="152">
        <v>7.56</v>
      </c>
      <c r="L328" s="149"/>
      <c r="M328" s="153"/>
      <c r="T328" s="154"/>
      <c r="AT328" s="150" t="s">
        <v>166</v>
      </c>
      <c r="AU328" s="150" t="s">
        <v>80</v>
      </c>
      <c r="AV328" s="13" t="s">
        <v>80</v>
      </c>
      <c r="AW328" s="13" t="s">
        <v>32</v>
      </c>
      <c r="AX328" s="13" t="s">
        <v>70</v>
      </c>
      <c r="AY328" s="150" t="s">
        <v>155</v>
      </c>
    </row>
    <row r="329" spans="2:65" s="12" customFormat="1" ht="11.25">
      <c r="B329" s="143"/>
      <c r="D329" s="144" t="s">
        <v>166</v>
      </c>
      <c r="E329" s="145" t="s">
        <v>3</v>
      </c>
      <c r="F329" s="146" t="s">
        <v>475</v>
      </c>
      <c r="H329" s="145" t="s">
        <v>3</v>
      </c>
      <c r="L329" s="143"/>
      <c r="M329" s="147"/>
      <c r="T329" s="148"/>
      <c r="AT329" s="145" t="s">
        <v>166</v>
      </c>
      <c r="AU329" s="145" t="s">
        <v>80</v>
      </c>
      <c r="AV329" s="12" t="s">
        <v>78</v>
      </c>
      <c r="AW329" s="12" t="s">
        <v>32</v>
      </c>
      <c r="AX329" s="12" t="s">
        <v>70</v>
      </c>
      <c r="AY329" s="145" t="s">
        <v>155</v>
      </c>
    </row>
    <row r="330" spans="2:65" s="13" customFormat="1" ht="11.25">
      <c r="B330" s="149"/>
      <c r="D330" s="144" t="s">
        <v>166</v>
      </c>
      <c r="E330" s="150" t="s">
        <v>3</v>
      </c>
      <c r="F330" s="151" t="s">
        <v>476</v>
      </c>
      <c r="H330" s="152">
        <v>3.42</v>
      </c>
      <c r="L330" s="149"/>
      <c r="M330" s="153"/>
      <c r="T330" s="154"/>
      <c r="AT330" s="150" t="s">
        <v>166</v>
      </c>
      <c r="AU330" s="150" t="s">
        <v>80</v>
      </c>
      <c r="AV330" s="13" t="s">
        <v>80</v>
      </c>
      <c r="AW330" s="13" t="s">
        <v>32</v>
      </c>
      <c r="AX330" s="13" t="s">
        <v>70</v>
      </c>
      <c r="AY330" s="150" t="s">
        <v>155</v>
      </c>
    </row>
    <row r="331" spans="2:65" s="13" customFormat="1" ht="11.25">
      <c r="B331" s="149"/>
      <c r="D331" s="144" t="s">
        <v>166</v>
      </c>
      <c r="E331" s="150" t="s">
        <v>3</v>
      </c>
      <c r="F331" s="151" t="s">
        <v>477</v>
      </c>
      <c r="H331" s="152">
        <v>1.5640000000000001</v>
      </c>
      <c r="L331" s="149"/>
      <c r="M331" s="153"/>
      <c r="T331" s="154"/>
      <c r="AT331" s="150" t="s">
        <v>166</v>
      </c>
      <c r="AU331" s="150" t="s">
        <v>80</v>
      </c>
      <c r="AV331" s="13" t="s">
        <v>80</v>
      </c>
      <c r="AW331" s="13" t="s">
        <v>32</v>
      </c>
      <c r="AX331" s="13" t="s">
        <v>70</v>
      </c>
      <c r="AY331" s="150" t="s">
        <v>155</v>
      </c>
    </row>
    <row r="332" spans="2:65" s="13" customFormat="1" ht="11.25">
      <c r="B332" s="149"/>
      <c r="D332" s="144" t="s">
        <v>166</v>
      </c>
      <c r="E332" s="150" t="s">
        <v>3</v>
      </c>
      <c r="F332" s="151" t="s">
        <v>478</v>
      </c>
      <c r="H332" s="152">
        <v>3.496</v>
      </c>
      <c r="L332" s="149"/>
      <c r="M332" s="153"/>
      <c r="T332" s="154"/>
      <c r="AT332" s="150" t="s">
        <v>166</v>
      </c>
      <c r="AU332" s="150" t="s">
        <v>80</v>
      </c>
      <c r="AV332" s="13" t="s">
        <v>80</v>
      </c>
      <c r="AW332" s="13" t="s">
        <v>32</v>
      </c>
      <c r="AX332" s="13" t="s">
        <v>70</v>
      </c>
      <c r="AY332" s="150" t="s">
        <v>155</v>
      </c>
    </row>
    <row r="333" spans="2:65" s="13" customFormat="1" ht="11.25">
      <c r="B333" s="149"/>
      <c r="D333" s="144" t="s">
        <v>166</v>
      </c>
      <c r="E333" s="150" t="s">
        <v>3</v>
      </c>
      <c r="F333" s="151" t="s">
        <v>479</v>
      </c>
      <c r="H333" s="152">
        <v>1.972</v>
      </c>
      <c r="L333" s="149"/>
      <c r="M333" s="153"/>
      <c r="T333" s="154"/>
      <c r="AT333" s="150" t="s">
        <v>166</v>
      </c>
      <c r="AU333" s="150" t="s">
        <v>80</v>
      </c>
      <c r="AV333" s="13" t="s">
        <v>80</v>
      </c>
      <c r="AW333" s="13" t="s">
        <v>32</v>
      </c>
      <c r="AX333" s="13" t="s">
        <v>70</v>
      </c>
      <c r="AY333" s="150" t="s">
        <v>155</v>
      </c>
    </row>
    <row r="334" spans="2:65" s="13" customFormat="1" ht="11.25">
      <c r="B334" s="149"/>
      <c r="D334" s="144" t="s">
        <v>166</v>
      </c>
      <c r="E334" s="150" t="s">
        <v>3</v>
      </c>
      <c r="F334" s="151" t="s">
        <v>477</v>
      </c>
      <c r="H334" s="152">
        <v>1.5640000000000001</v>
      </c>
      <c r="L334" s="149"/>
      <c r="M334" s="153"/>
      <c r="T334" s="154"/>
      <c r="AT334" s="150" t="s">
        <v>166</v>
      </c>
      <c r="AU334" s="150" t="s">
        <v>80</v>
      </c>
      <c r="AV334" s="13" t="s">
        <v>80</v>
      </c>
      <c r="AW334" s="13" t="s">
        <v>32</v>
      </c>
      <c r="AX334" s="13" t="s">
        <v>70</v>
      </c>
      <c r="AY334" s="150" t="s">
        <v>155</v>
      </c>
    </row>
    <row r="335" spans="2:65" s="14" customFormat="1" ht="11.25">
      <c r="B335" s="155"/>
      <c r="D335" s="144" t="s">
        <v>166</v>
      </c>
      <c r="E335" s="156" t="s">
        <v>3</v>
      </c>
      <c r="F335" s="157" t="s">
        <v>205</v>
      </c>
      <c r="H335" s="158">
        <v>19.576000000000001</v>
      </c>
      <c r="L335" s="155"/>
      <c r="M335" s="159"/>
      <c r="T335" s="160"/>
      <c r="AT335" s="156" t="s">
        <v>166</v>
      </c>
      <c r="AU335" s="156" t="s">
        <v>80</v>
      </c>
      <c r="AV335" s="14" t="s">
        <v>162</v>
      </c>
      <c r="AW335" s="14" t="s">
        <v>32</v>
      </c>
      <c r="AX335" s="14" t="s">
        <v>78</v>
      </c>
      <c r="AY335" s="156" t="s">
        <v>155</v>
      </c>
    </row>
    <row r="336" spans="2:65" s="1" customFormat="1" ht="33" customHeight="1">
      <c r="B336" s="127"/>
      <c r="C336" s="128" t="s">
        <v>480</v>
      </c>
      <c r="D336" s="128" t="s">
        <v>157</v>
      </c>
      <c r="E336" s="129" t="s">
        <v>481</v>
      </c>
      <c r="F336" s="130" t="s">
        <v>482</v>
      </c>
      <c r="G336" s="131" t="s">
        <v>160</v>
      </c>
      <c r="H336" s="132">
        <v>19.576000000000001</v>
      </c>
      <c r="I336" s="133"/>
      <c r="J336" s="133">
        <f>ROUND(I336*H336,2)</f>
        <v>0</v>
      </c>
      <c r="K336" s="130" t="s">
        <v>161</v>
      </c>
      <c r="L336" s="29"/>
      <c r="M336" s="134" t="s">
        <v>3</v>
      </c>
      <c r="N336" s="135" t="s">
        <v>41</v>
      </c>
      <c r="O336" s="136">
        <v>0.497</v>
      </c>
      <c r="P336" s="136">
        <f>O336*H336</f>
        <v>9.7292719999999999</v>
      </c>
      <c r="Q336" s="136">
        <v>0</v>
      </c>
      <c r="R336" s="136">
        <f>Q336*H336</f>
        <v>0</v>
      </c>
      <c r="S336" s="136">
        <v>0</v>
      </c>
      <c r="T336" s="137">
        <f>S336*H336</f>
        <v>0</v>
      </c>
      <c r="AR336" s="138" t="s">
        <v>162</v>
      </c>
      <c r="AT336" s="138" t="s">
        <v>157</v>
      </c>
      <c r="AU336" s="138" t="s">
        <v>80</v>
      </c>
      <c r="AY336" s="17" t="s">
        <v>155</v>
      </c>
      <c r="BE336" s="139">
        <f>IF(N336="základní",J336,0)</f>
        <v>0</v>
      </c>
      <c r="BF336" s="139">
        <f>IF(N336="snížená",J336,0)</f>
        <v>0</v>
      </c>
      <c r="BG336" s="139">
        <f>IF(N336="zákl. přenesená",J336,0)</f>
        <v>0</v>
      </c>
      <c r="BH336" s="139">
        <f>IF(N336="sníž. přenesená",J336,0)</f>
        <v>0</v>
      </c>
      <c r="BI336" s="139">
        <f>IF(N336="nulová",J336,0)</f>
        <v>0</v>
      </c>
      <c r="BJ336" s="17" t="s">
        <v>78</v>
      </c>
      <c r="BK336" s="139">
        <f>ROUND(I336*H336,2)</f>
        <v>0</v>
      </c>
      <c r="BL336" s="17" t="s">
        <v>162</v>
      </c>
      <c r="BM336" s="138" t="s">
        <v>483</v>
      </c>
    </row>
    <row r="337" spans="2:65" s="1" customFormat="1" ht="11.25">
      <c r="B337" s="29"/>
      <c r="D337" s="140" t="s">
        <v>164</v>
      </c>
      <c r="F337" s="141" t="s">
        <v>484</v>
      </c>
      <c r="L337" s="29"/>
      <c r="M337" s="142"/>
      <c r="T337" s="50"/>
      <c r="AT337" s="17" t="s">
        <v>164</v>
      </c>
      <c r="AU337" s="17" t="s">
        <v>80</v>
      </c>
    </row>
    <row r="338" spans="2:65" s="1" customFormat="1" ht="21.75" customHeight="1">
      <c r="B338" s="127"/>
      <c r="C338" s="128" t="s">
        <v>485</v>
      </c>
      <c r="D338" s="128" t="s">
        <v>157</v>
      </c>
      <c r="E338" s="129" t="s">
        <v>486</v>
      </c>
      <c r="F338" s="130" t="s">
        <v>487</v>
      </c>
      <c r="G338" s="131" t="s">
        <v>301</v>
      </c>
      <c r="H338" s="132">
        <v>0.12</v>
      </c>
      <c r="I338" s="133"/>
      <c r="J338" s="133">
        <f>ROUND(I338*H338,2)</f>
        <v>0</v>
      </c>
      <c r="K338" s="130" t="s">
        <v>161</v>
      </c>
      <c r="L338" s="29"/>
      <c r="M338" s="134" t="s">
        <v>3</v>
      </c>
      <c r="N338" s="135" t="s">
        <v>41</v>
      </c>
      <c r="O338" s="136">
        <v>27.34</v>
      </c>
      <c r="P338" s="136">
        <f>O338*H338</f>
        <v>3.2807999999999997</v>
      </c>
      <c r="Q338" s="136">
        <v>1.04575178</v>
      </c>
      <c r="R338" s="136">
        <f>Q338*H338</f>
        <v>0.12549021360000001</v>
      </c>
      <c r="S338" s="136">
        <v>0</v>
      </c>
      <c r="T338" s="137">
        <f>S338*H338</f>
        <v>0</v>
      </c>
      <c r="AR338" s="138" t="s">
        <v>162</v>
      </c>
      <c r="AT338" s="138" t="s">
        <v>157</v>
      </c>
      <c r="AU338" s="138" t="s">
        <v>80</v>
      </c>
      <c r="AY338" s="17" t="s">
        <v>155</v>
      </c>
      <c r="BE338" s="139">
        <f>IF(N338="základní",J338,0)</f>
        <v>0</v>
      </c>
      <c r="BF338" s="139">
        <f>IF(N338="snížená",J338,0)</f>
        <v>0</v>
      </c>
      <c r="BG338" s="139">
        <f>IF(N338="zákl. přenesená",J338,0)</f>
        <v>0</v>
      </c>
      <c r="BH338" s="139">
        <f>IF(N338="sníž. přenesená",J338,0)</f>
        <v>0</v>
      </c>
      <c r="BI338" s="139">
        <f>IF(N338="nulová",J338,0)</f>
        <v>0</v>
      </c>
      <c r="BJ338" s="17" t="s">
        <v>78</v>
      </c>
      <c r="BK338" s="139">
        <f>ROUND(I338*H338,2)</f>
        <v>0</v>
      </c>
      <c r="BL338" s="17" t="s">
        <v>162</v>
      </c>
      <c r="BM338" s="138" t="s">
        <v>488</v>
      </c>
    </row>
    <row r="339" spans="2:65" s="1" customFormat="1" ht="11.25">
      <c r="B339" s="29"/>
      <c r="D339" s="140" t="s">
        <v>164</v>
      </c>
      <c r="F339" s="141" t="s">
        <v>489</v>
      </c>
      <c r="L339" s="29"/>
      <c r="M339" s="142"/>
      <c r="T339" s="50"/>
      <c r="AT339" s="17" t="s">
        <v>164</v>
      </c>
      <c r="AU339" s="17" t="s">
        <v>80</v>
      </c>
    </row>
    <row r="340" spans="2:65" s="12" customFormat="1" ht="11.25">
      <c r="B340" s="143"/>
      <c r="D340" s="144" t="s">
        <v>166</v>
      </c>
      <c r="E340" s="145" t="s">
        <v>3</v>
      </c>
      <c r="F340" s="146" t="s">
        <v>458</v>
      </c>
      <c r="H340" s="145" t="s">
        <v>3</v>
      </c>
      <c r="L340" s="143"/>
      <c r="M340" s="147"/>
      <c r="T340" s="148"/>
      <c r="AT340" s="145" t="s">
        <v>166</v>
      </c>
      <c r="AU340" s="145" t="s">
        <v>80</v>
      </c>
      <c r="AV340" s="12" t="s">
        <v>78</v>
      </c>
      <c r="AW340" s="12" t="s">
        <v>32</v>
      </c>
      <c r="AX340" s="12" t="s">
        <v>70</v>
      </c>
      <c r="AY340" s="145" t="s">
        <v>155</v>
      </c>
    </row>
    <row r="341" spans="2:65" s="13" customFormat="1" ht="11.25">
      <c r="B341" s="149"/>
      <c r="D341" s="144" t="s">
        <v>166</v>
      </c>
      <c r="E341" s="150" t="s">
        <v>3</v>
      </c>
      <c r="F341" s="151" t="s">
        <v>490</v>
      </c>
      <c r="H341" s="152">
        <v>0.12</v>
      </c>
      <c r="L341" s="149"/>
      <c r="M341" s="153"/>
      <c r="T341" s="154"/>
      <c r="AT341" s="150" t="s">
        <v>166</v>
      </c>
      <c r="AU341" s="150" t="s">
        <v>80</v>
      </c>
      <c r="AV341" s="13" t="s">
        <v>80</v>
      </c>
      <c r="AW341" s="13" t="s">
        <v>32</v>
      </c>
      <c r="AX341" s="13" t="s">
        <v>78</v>
      </c>
      <c r="AY341" s="150" t="s">
        <v>155</v>
      </c>
    </row>
    <row r="342" spans="2:65" s="1" customFormat="1" ht="24.2" customHeight="1">
      <c r="B342" s="127"/>
      <c r="C342" s="128" t="s">
        <v>491</v>
      </c>
      <c r="D342" s="128" t="s">
        <v>157</v>
      </c>
      <c r="E342" s="129" t="s">
        <v>492</v>
      </c>
      <c r="F342" s="130" t="s">
        <v>493</v>
      </c>
      <c r="G342" s="131" t="s">
        <v>301</v>
      </c>
      <c r="H342" s="132">
        <v>0.55400000000000005</v>
      </c>
      <c r="I342" s="133"/>
      <c r="J342" s="133">
        <f>ROUND(I342*H342,2)</f>
        <v>0</v>
      </c>
      <c r="K342" s="130" t="s">
        <v>161</v>
      </c>
      <c r="L342" s="29"/>
      <c r="M342" s="134" t="s">
        <v>3</v>
      </c>
      <c r="N342" s="135" t="s">
        <v>41</v>
      </c>
      <c r="O342" s="136">
        <v>18.175000000000001</v>
      </c>
      <c r="P342" s="136">
        <f>O342*H342</f>
        <v>10.068950000000001</v>
      </c>
      <c r="Q342" s="136">
        <v>1.9536000000000001E-2</v>
      </c>
      <c r="R342" s="136">
        <f>Q342*H342</f>
        <v>1.0822944000000001E-2</v>
      </c>
      <c r="S342" s="136">
        <v>0</v>
      </c>
      <c r="T342" s="137">
        <f>S342*H342</f>
        <v>0</v>
      </c>
      <c r="AR342" s="138" t="s">
        <v>162</v>
      </c>
      <c r="AT342" s="138" t="s">
        <v>157</v>
      </c>
      <c r="AU342" s="138" t="s">
        <v>80</v>
      </c>
      <c r="AY342" s="17" t="s">
        <v>155</v>
      </c>
      <c r="BE342" s="139">
        <f>IF(N342="základní",J342,0)</f>
        <v>0</v>
      </c>
      <c r="BF342" s="139">
        <f>IF(N342="snížená",J342,0)</f>
        <v>0</v>
      </c>
      <c r="BG342" s="139">
        <f>IF(N342="zákl. přenesená",J342,0)</f>
        <v>0</v>
      </c>
      <c r="BH342" s="139">
        <f>IF(N342="sníž. přenesená",J342,0)</f>
        <v>0</v>
      </c>
      <c r="BI342" s="139">
        <f>IF(N342="nulová",J342,0)</f>
        <v>0</v>
      </c>
      <c r="BJ342" s="17" t="s">
        <v>78</v>
      </c>
      <c r="BK342" s="139">
        <f>ROUND(I342*H342,2)</f>
        <v>0</v>
      </c>
      <c r="BL342" s="17" t="s">
        <v>162</v>
      </c>
      <c r="BM342" s="138" t="s">
        <v>494</v>
      </c>
    </row>
    <row r="343" spans="2:65" s="1" customFormat="1" ht="11.25">
      <c r="B343" s="29"/>
      <c r="D343" s="140" t="s">
        <v>164</v>
      </c>
      <c r="F343" s="141" t="s">
        <v>495</v>
      </c>
      <c r="L343" s="29"/>
      <c r="M343" s="142"/>
      <c r="T343" s="50"/>
      <c r="AT343" s="17" t="s">
        <v>164</v>
      </c>
      <c r="AU343" s="17" t="s">
        <v>80</v>
      </c>
    </row>
    <row r="344" spans="2:65" s="12" customFormat="1" ht="11.25">
      <c r="B344" s="143"/>
      <c r="D344" s="144" t="s">
        <v>166</v>
      </c>
      <c r="E344" s="145" t="s">
        <v>3</v>
      </c>
      <c r="F344" s="146" t="s">
        <v>496</v>
      </c>
      <c r="H344" s="145" t="s">
        <v>3</v>
      </c>
      <c r="L344" s="143"/>
      <c r="M344" s="147"/>
      <c r="T344" s="148"/>
      <c r="AT344" s="145" t="s">
        <v>166</v>
      </c>
      <c r="AU344" s="145" t="s">
        <v>80</v>
      </c>
      <c r="AV344" s="12" t="s">
        <v>78</v>
      </c>
      <c r="AW344" s="12" t="s">
        <v>32</v>
      </c>
      <c r="AX344" s="12" t="s">
        <v>70</v>
      </c>
      <c r="AY344" s="145" t="s">
        <v>155</v>
      </c>
    </row>
    <row r="345" spans="2:65" s="13" customFormat="1" ht="11.25">
      <c r="B345" s="149"/>
      <c r="D345" s="144" t="s">
        <v>166</v>
      </c>
      <c r="E345" s="150" t="s">
        <v>3</v>
      </c>
      <c r="F345" s="151" t="s">
        <v>497</v>
      </c>
      <c r="H345" s="152">
        <v>0.17199999999999999</v>
      </c>
      <c r="L345" s="149"/>
      <c r="M345" s="153"/>
      <c r="T345" s="154"/>
      <c r="AT345" s="150" t="s">
        <v>166</v>
      </c>
      <c r="AU345" s="150" t="s">
        <v>80</v>
      </c>
      <c r="AV345" s="13" t="s">
        <v>80</v>
      </c>
      <c r="AW345" s="13" t="s">
        <v>32</v>
      </c>
      <c r="AX345" s="13" t="s">
        <v>70</v>
      </c>
      <c r="AY345" s="150" t="s">
        <v>155</v>
      </c>
    </row>
    <row r="346" spans="2:65" s="12" customFormat="1" ht="11.25">
      <c r="B346" s="143"/>
      <c r="D346" s="144" t="s">
        <v>166</v>
      </c>
      <c r="E346" s="145" t="s">
        <v>3</v>
      </c>
      <c r="F346" s="146" t="s">
        <v>498</v>
      </c>
      <c r="H346" s="145" t="s">
        <v>3</v>
      </c>
      <c r="L346" s="143"/>
      <c r="M346" s="147"/>
      <c r="T346" s="148"/>
      <c r="AT346" s="145" t="s">
        <v>166</v>
      </c>
      <c r="AU346" s="145" t="s">
        <v>80</v>
      </c>
      <c r="AV346" s="12" t="s">
        <v>78</v>
      </c>
      <c r="AW346" s="12" t="s">
        <v>32</v>
      </c>
      <c r="AX346" s="12" t="s">
        <v>70</v>
      </c>
      <c r="AY346" s="145" t="s">
        <v>155</v>
      </c>
    </row>
    <row r="347" spans="2:65" s="13" customFormat="1" ht="11.25">
      <c r="B347" s="149"/>
      <c r="D347" s="144" t="s">
        <v>166</v>
      </c>
      <c r="E347" s="150" t="s">
        <v>3</v>
      </c>
      <c r="F347" s="151" t="s">
        <v>499</v>
      </c>
      <c r="H347" s="152">
        <v>1.7000000000000001E-2</v>
      </c>
      <c r="L347" s="149"/>
      <c r="M347" s="153"/>
      <c r="T347" s="154"/>
      <c r="AT347" s="150" t="s">
        <v>166</v>
      </c>
      <c r="AU347" s="150" t="s">
        <v>80</v>
      </c>
      <c r="AV347" s="13" t="s">
        <v>80</v>
      </c>
      <c r="AW347" s="13" t="s">
        <v>32</v>
      </c>
      <c r="AX347" s="13" t="s">
        <v>70</v>
      </c>
      <c r="AY347" s="150" t="s">
        <v>155</v>
      </c>
    </row>
    <row r="348" spans="2:65" s="12" customFormat="1" ht="11.25">
      <c r="B348" s="143"/>
      <c r="D348" s="144" t="s">
        <v>166</v>
      </c>
      <c r="E348" s="145" t="s">
        <v>3</v>
      </c>
      <c r="F348" s="146" t="s">
        <v>500</v>
      </c>
      <c r="H348" s="145" t="s">
        <v>3</v>
      </c>
      <c r="L348" s="143"/>
      <c r="M348" s="147"/>
      <c r="T348" s="148"/>
      <c r="AT348" s="145" t="s">
        <v>166</v>
      </c>
      <c r="AU348" s="145" t="s">
        <v>80</v>
      </c>
      <c r="AV348" s="12" t="s">
        <v>78</v>
      </c>
      <c r="AW348" s="12" t="s">
        <v>32</v>
      </c>
      <c r="AX348" s="12" t="s">
        <v>70</v>
      </c>
      <c r="AY348" s="145" t="s">
        <v>155</v>
      </c>
    </row>
    <row r="349" spans="2:65" s="13" customFormat="1" ht="11.25">
      <c r="B349" s="149"/>
      <c r="D349" s="144" t="s">
        <v>166</v>
      </c>
      <c r="E349" s="150" t="s">
        <v>3</v>
      </c>
      <c r="F349" s="151" t="s">
        <v>501</v>
      </c>
      <c r="H349" s="152">
        <v>6.3E-2</v>
      </c>
      <c r="L349" s="149"/>
      <c r="M349" s="153"/>
      <c r="T349" s="154"/>
      <c r="AT349" s="150" t="s">
        <v>166</v>
      </c>
      <c r="AU349" s="150" t="s">
        <v>80</v>
      </c>
      <c r="AV349" s="13" t="s">
        <v>80</v>
      </c>
      <c r="AW349" s="13" t="s">
        <v>32</v>
      </c>
      <c r="AX349" s="13" t="s">
        <v>70</v>
      </c>
      <c r="AY349" s="150" t="s">
        <v>155</v>
      </c>
    </row>
    <row r="350" spans="2:65" s="13" customFormat="1" ht="11.25">
      <c r="B350" s="149"/>
      <c r="D350" s="144" t="s">
        <v>166</v>
      </c>
      <c r="E350" s="150" t="s">
        <v>3</v>
      </c>
      <c r="F350" s="151" t="s">
        <v>502</v>
      </c>
      <c r="H350" s="152">
        <v>5.0999999999999997E-2</v>
      </c>
      <c r="L350" s="149"/>
      <c r="M350" s="153"/>
      <c r="T350" s="154"/>
      <c r="AT350" s="150" t="s">
        <v>166</v>
      </c>
      <c r="AU350" s="150" t="s">
        <v>80</v>
      </c>
      <c r="AV350" s="13" t="s">
        <v>80</v>
      </c>
      <c r="AW350" s="13" t="s">
        <v>32</v>
      </c>
      <c r="AX350" s="13" t="s">
        <v>70</v>
      </c>
      <c r="AY350" s="150" t="s">
        <v>155</v>
      </c>
    </row>
    <row r="351" spans="2:65" s="12" customFormat="1" ht="11.25">
      <c r="B351" s="143"/>
      <c r="D351" s="144" t="s">
        <v>166</v>
      </c>
      <c r="E351" s="145" t="s">
        <v>3</v>
      </c>
      <c r="F351" s="146" t="s">
        <v>503</v>
      </c>
      <c r="H351" s="145" t="s">
        <v>3</v>
      </c>
      <c r="L351" s="143"/>
      <c r="M351" s="147"/>
      <c r="T351" s="148"/>
      <c r="AT351" s="145" t="s">
        <v>166</v>
      </c>
      <c r="AU351" s="145" t="s">
        <v>80</v>
      </c>
      <c r="AV351" s="12" t="s">
        <v>78</v>
      </c>
      <c r="AW351" s="12" t="s">
        <v>32</v>
      </c>
      <c r="AX351" s="12" t="s">
        <v>70</v>
      </c>
      <c r="AY351" s="145" t="s">
        <v>155</v>
      </c>
    </row>
    <row r="352" spans="2:65" s="13" customFormat="1" ht="11.25">
      <c r="B352" s="149"/>
      <c r="D352" s="144" t="s">
        <v>166</v>
      </c>
      <c r="E352" s="150" t="s">
        <v>3</v>
      </c>
      <c r="F352" s="151" t="s">
        <v>504</v>
      </c>
      <c r="H352" s="152">
        <v>7.3999999999999996E-2</v>
      </c>
      <c r="L352" s="149"/>
      <c r="M352" s="153"/>
      <c r="T352" s="154"/>
      <c r="AT352" s="150" t="s">
        <v>166</v>
      </c>
      <c r="AU352" s="150" t="s">
        <v>80</v>
      </c>
      <c r="AV352" s="13" t="s">
        <v>80</v>
      </c>
      <c r="AW352" s="13" t="s">
        <v>32</v>
      </c>
      <c r="AX352" s="13" t="s">
        <v>70</v>
      </c>
      <c r="AY352" s="150" t="s">
        <v>155</v>
      </c>
    </row>
    <row r="353" spans="2:65" s="13" customFormat="1" ht="11.25">
      <c r="B353" s="149"/>
      <c r="D353" s="144" t="s">
        <v>166</v>
      </c>
      <c r="E353" s="150" t="s">
        <v>3</v>
      </c>
      <c r="F353" s="151" t="s">
        <v>505</v>
      </c>
      <c r="H353" s="152">
        <v>6.7000000000000004E-2</v>
      </c>
      <c r="L353" s="149"/>
      <c r="M353" s="153"/>
      <c r="T353" s="154"/>
      <c r="AT353" s="150" t="s">
        <v>166</v>
      </c>
      <c r="AU353" s="150" t="s">
        <v>80</v>
      </c>
      <c r="AV353" s="13" t="s">
        <v>80</v>
      </c>
      <c r="AW353" s="13" t="s">
        <v>32</v>
      </c>
      <c r="AX353" s="13" t="s">
        <v>70</v>
      </c>
      <c r="AY353" s="150" t="s">
        <v>155</v>
      </c>
    </row>
    <row r="354" spans="2:65" s="12" customFormat="1" ht="11.25">
      <c r="B354" s="143"/>
      <c r="D354" s="144" t="s">
        <v>166</v>
      </c>
      <c r="E354" s="145" t="s">
        <v>3</v>
      </c>
      <c r="F354" s="146" t="s">
        <v>506</v>
      </c>
      <c r="H354" s="145" t="s">
        <v>3</v>
      </c>
      <c r="L354" s="143"/>
      <c r="M354" s="147"/>
      <c r="T354" s="148"/>
      <c r="AT354" s="145" t="s">
        <v>166</v>
      </c>
      <c r="AU354" s="145" t="s">
        <v>80</v>
      </c>
      <c r="AV354" s="12" t="s">
        <v>78</v>
      </c>
      <c r="AW354" s="12" t="s">
        <v>32</v>
      </c>
      <c r="AX354" s="12" t="s">
        <v>70</v>
      </c>
      <c r="AY354" s="145" t="s">
        <v>155</v>
      </c>
    </row>
    <row r="355" spans="2:65" s="13" customFormat="1" ht="11.25">
      <c r="B355" s="149"/>
      <c r="D355" s="144" t="s">
        <v>166</v>
      </c>
      <c r="E355" s="150" t="s">
        <v>3</v>
      </c>
      <c r="F355" s="151" t="s">
        <v>507</v>
      </c>
      <c r="H355" s="152">
        <v>6.2E-2</v>
      </c>
      <c r="L355" s="149"/>
      <c r="M355" s="153"/>
      <c r="T355" s="154"/>
      <c r="AT355" s="150" t="s">
        <v>166</v>
      </c>
      <c r="AU355" s="150" t="s">
        <v>80</v>
      </c>
      <c r="AV355" s="13" t="s">
        <v>80</v>
      </c>
      <c r="AW355" s="13" t="s">
        <v>32</v>
      </c>
      <c r="AX355" s="13" t="s">
        <v>70</v>
      </c>
      <c r="AY355" s="150" t="s">
        <v>155</v>
      </c>
    </row>
    <row r="356" spans="2:65" s="12" customFormat="1" ht="11.25">
      <c r="B356" s="143"/>
      <c r="D356" s="144" t="s">
        <v>166</v>
      </c>
      <c r="E356" s="145" t="s">
        <v>3</v>
      </c>
      <c r="F356" s="146" t="s">
        <v>508</v>
      </c>
      <c r="H356" s="145" t="s">
        <v>3</v>
      </c>
      <c r="L356" s="143"/>
      <c r="M356" s="147"/>
      <c r="T356" s="148"/>
      <c r="AT356" s="145" t="s">
        <v>166</v>
      </c>
      <c r="AU356" s="145" t="s">
        <v>80</v>
      </c>
      <c r="AV356" s="12" t="s">
        <v>78</v>
      </c>
      <c r="AW356" s="12" t="s">
        <v>32</v>
      </c>
      <c r="AX356" s="12" t="s">
        <v>70</v>
      </c>
      <c r="AY356" s="145" t="s">
        <v>155</v>
      </c>
    </row>
    <row r="357" spans="2:65" s="13" customFormat="1" ht="11.25">
      <c r="B357" s="149"/>
      <c r="D357" s="144" t="s">
        <v>166</v>
      </c>
      <c r="E357" s="150" t="s">
        <v>3</v>
      </c>
      <c r="F357" s="151" t="s">
        <v>509</v>
      </c>
      <c r="H357" s="152">
        <v>0.01</v>
      </c>
      <c r="L357" s="149"/>
      <c r="M357" s="153"/>
      <c r="T357" s="154"/>
      <c r="AT357" s="150" t="s">
        <v>166</v>
      </c>
      <c r="AU357" s="150" t="s">
        <v>80</v>
      </c>
      <c r="AV357" s="13" t="s">
        <v>80</v>
      </c>
      <c r="AW357" s="13" t="s">
        <v>32</v>
      </c>
      <c r="AX357" s="13" t="s">
        <v>70</v>
      </c>
      <c r="AY357" s="150" t="s">
        <v>155</v>
      </c>
    </row>
    <row r="358" spans="2:65" s="13" customFormat="1" ht="11.25">
      <c r="B358" s="149"/>
      <c r="D358" s="144" t="s">
        <v>166</v>
      </c>
      <c r="E358" s="150" t="s">
        <v>3</v>
      </c>
      <c r="F358" s="151" t="s">
        <v>510</v>
      </c>
      <c r="H358" s="152">
        <v>1.4E-2</v>
      </c>
      <c r="L358" s="149"/>
      <c r="M358" s="153"/>
      <c r="T358" s="154"/>
      <c r="AT358" s="150" t="s">
        <v>166</v>
      </c>
      <c r="AU358" s="150" t="s">
        <v>80</v>
      </c>
      <c r="AV358" s="13" t="s">
        <v>80</v>
      </c>
      <c r="AW358" s="13" t="s">
        <v>32</v>
      </c>
      <c r="AX358" s="13" t="s">
        <v>70</v>
      </c>
      <c r="AY358" s="150" t="s">
        <v>155</v>
      </c>
    </row>
    <row r="359" spans="2:65" s="12" customFormat="1" ht="11.25">
      <c r="B359" s="143"/>
      <c r="D359" s="144" t="s">
        <v>166</v>
      </c>
      <c r="E359" s="145" t="s">
        <v>3</v>
      </c>
      <c r="F359" s="146" t="s">
        <v>511</v>
      </c>
      <c r="H359" s="145" t="s">
        <v>3</v>
      </c>
      <c r="L359" s="143"/>
      <c r="M359" s="147"/>
      <c r="T359" s="148"/>
      <c r="AT359" s="145" t="s">
        <v>166</v>
      </c>
      <c r="AU359" s="145" t="s">
        <v>80</v>
      </c>
      <c r="AV359" s="12" t="s">
        <v>78</v>
      </c>
      <c r="AW359" s="12" t="s">
        <v>32</v>
      </c>
      <c r="AX359" s="12" t="s">
        <v>70</v>
      </c>
      <c r="AY359" s="145" t="s">
        <v>155</v>
      </c>
    </row>
    <row r="360" spans="2:65" s="13" customFormat="1" ht="11.25">
      <c r="B360" s="149"/>
      <c r="D360" s="144" t="s">
        <v>166</v>
      </c>
      <c r="E360" s="150" t="s">
        <v>3</v>
      </c>
      <c r="F360" s="151" t="s">
        <v>509</v>
      </c>
      <c r="H360" s="152">
        <v>0.01</v>
      </c>
      <c r="L360" s="149"/>
      <c r="M360" s="153"/>
      <c r="T360" s="154"/>
      <c r="AT360" s="150" t="s">
        <v>166</v>
      </c>
      <c r="AU360" s="150" t="s">
        <v>80</v>
      </c>
      <c r="AV360" s="13" t="s">
        <v>80</v>
      </c>
      <c r="AW360" s="13" t="s">
        <v>32</v>
      </c>
      <c r="AX360" s="13" t="s">
        <v>70</v>
      </c>
      <c r="AY360" s="150" t="s">
        <v>155</v>
      </c>
    </row>
    <row r="361" spans="2:65" s="13" customFormat="1" ht="11.25">
      <c r="B361" s="149"/>
      <c r="D361" s="144" t="s">
        <v>166</v>
      </c>
      <c r="E361" s="150" t="s">
        <v>3</v>
      </c>
      <c r="F361" s="151" t="s">
        <v>510</v>
      </c>
      <c r="H361" s="152">
        <v>1.4E-2</v>
      </c>
      <c r="L361" s="149"/>
      <c r="M361" s="153"/>
      <c r="T361" s="154"/>
      <c r="AT361" s="150" t="s">
        <v>166</v>
      </c>
      <c r="AU361" s="150" t="s">
        <v>80</v>
      </c>
      <c r="AV361" s="13" t="s">
        <v>80</v>
      </c>
      <c r="AW361" s="13" t="s">
        <v>32</v>
      </c>
      <c r="AX361" s="13" t="s">
        <v>70</v>
      </c>
      <c r="AY361" s="150" t="s">
        <v>155</v>
      </c>
    </row>
    <row r="362" spans="2:65" s="14" customFormat="1" ht="11.25">
      <c r="B362" s="155"/>
      <c r="D362" s="144" t="s">
        <v>166</v>
      </c>
      <c r="E362" s="156" t="s">
        <v>3</v>
      </c>
      <c r="F362" s="157" t="s">
        <v>205</v>
      </c>
      <c r="H362" s="158">
        <v>0.55400000000000005</v>
      </c>
      <c r="L362" s="155"/>
      <c r="M362" s="159"/>
      <c r="T362" s="160"/>
      <c r="AT362" s="156" t="s">
        <v>166</v>
      </c>
      <c r="AU362" s="156" t="s">
        <v>80</v>
      </c>
      <c r="AV362" s="14" t="s">
        <v>162</v>
      </c>
      <c r="AW362" s="14" t="s">
        <v>32</v>
      </c>
      <c r="AX362" s="14" t="s">
        <v>78</v>
      </c>
      <c r="AY362" s="156" t="s">
        <v>155</v>
      </c>
    </row>
    <row r="363" spans="2:65" s="1" customFormat="1" ht="16.5" customHeight="1">
      <c r="B363" s="127"/>
      <c r="C363" s="161" t="s">
        <v>512</v>
      </c>
      <c r="D363" s="161" t="s">
        <v>248</v>
      </c>
      <c r="E363" s="162" t="s">
        <v>513</v>
      </c>
      <c r="F363" s="163" t="s">
        <v>514</v>
      </c>
      <c r="G363" s="164" t="s">
        <v>301</v>
      </c>
      <c r="H363" s="165">
        <v>0.186</v>
      </c>
      <c r="I363" s="166"/>
      <c r="J363" s="166">
        <f>ROUND(I363*H363,2)</f>
        <v>0</v>
      </c>
      <c r="K363" s="163" t="s">
        <v>3</v>
      </c>
      <c r="L363" s="167"/>
      <c r="M363" s="168" t="s">
        <v>3</v>
      </c>
      <c r="N363" s="169" t="s">
        <v>41</v>
      </c>
      <c r="O363" s="136">
        <v>0</v>
      </c>
      <c r="P363" s="136">
        <f>O363*H363</f>
        <v>0</v>
      </c>
      <c r="Q363" s="136">
        <v>0</v>
      </c>
      <c r="R363" s="136">
        <f>Q363*H363</f>
        <v>0</v>
      </c>
      <c r="S363" s="136">
        <v>0</v>
      </c>
      <c r="T363" s="137">
        <f>S363*H363</f>
        <v>0</v>
      </c>
      <c r="AR363" s="138" t="s">
        <v>212</v>
      </c>
      <c r="AT363" s="138" t="s">
        <v>248</v>
      </c>
      <c r="AU363" s="138" t="s">
        <v>80</v>
      </c>
      <c r="AY363" s="17" t="s">
        <v>155</v>
      </c>
      <c r="BE363" s="139">
        <f>IF(N363="základní",J363,0)</f>
        <v>0</v>
      </c>
      <c r="BF363" s="139">
        <f>IF(N363="snížená",J363,0)</f>
        <v>0</v>
      </c>
      <c r="BG363" s="139">
        <f>IF(N363="zákl. přenesená",J363,0)</f>
        <v>0</v>
      </c>
      <c r="BH363" s="139">
        <f>IF(N363="sníž. přenesená",J363,0)</f>
        <v>0</v>
      </c>
      <c r="BI363" s="139">
        <f>IF(N363="nulová",J363,0)</f>
        <v>0</v>
      </c>
      <c r="BJ363" s="17" t="s">
        <v>78</v>
      </c>
      <c r="BK363" s="139">
        <f>ROUND(I363*H363,2)</f>
        <v>0</v>
      </c>
      <c r="BL363" s="17" t="s">
        <v>162</v>
      </c>
      <c r="BM363" s="138" t="s">
        <v>515</v>
      </c>
    </row>
    <row r="364" spans="2:65" s="1" customFormat="1" ht="19.5">
      <c r="B364" s="29"/>
      <c r="D364" s="144" t="s">
        <v>516</v>
      </c>
      <c r="F364" s="170" t="s">
        <v>517</v>
      </c>
      <c r="L364" s="29"/>
      <c r="M364" s="142"/>
      <c r="T364" s="50"/>
      <c r="AT364" s="17" t="s">
        <v>516</v>
      </c>
      <c r="AU364" s="17" t="s">
        <v>80</v>
      </c>
    </row>
    <row r="365" spans="2:65" s="12" customFormat="1" ht="11.25">
      <c r="B365" s="143"/>
      <c r="D365" s="144" t="s">
        <v>166</v>
      </c>
      <c r="E365" s="145" t="s">
        <v>3</v>
      </c>
      <c r="F365" s="146" t="s">
        <v>496</v>
      </c>
      <c r="H365" s="145" t="s">
        <v>3</v>
      </c>
      <c r="L365" s="143"/>
      <c r="M365" s="147"/>
      <c r="T365" s="148"/>
      <c r="AT365" s="145" t="s">
        <v>166</v>
      </c>
      <c r="AU365" s="145" t="s">
        <v>80</v>
      </c>
      <c r="AV365" s="12" t="s">
        <v>78</v>
      </c>
      <c r="AW365" s="12" t="s">
        <v>32</v>
      </c>
      <c r="AX365" s="12" t="s">
        <v>70</v>
      </c>
      <c r="AY365" s="145" t="s">
        <v>155</v>
      </c>
    </row>
    <row r="366" spans="2:65" s="13" customFormat="1" ht="11.25">
      <c r="B366" s="149"/>
      <c r="D366" s="144" t="s">
        <v>166</v>
      </c>
      <c r="E366" s="150" t="s">
        <v>3</v>
      </c>
      <c r="F366" s="151" t="s">
        <v>518</v>
      </c>
      <c r="H366" s="152">
        <v>0.186</v>
      </c>
      <c r="L366" s="149"/>
      <c r="M366" s="153"/>
      <c r="T366" s="154"/>
      <c r="AT366" s="150" t="s">
        <v>166</v>
      </c>
      <c r="AU366" s="150" t="s">
        <v>80</v>
      </c>
      <c r="AV366" s="13" t="s">
        <v>80</v>
      </c>
      <c r="AW366" s="13" t="s">
        <v>32</v>
      </c>
      <c r="AX366" s="13" t="s">
        <v>78</v>
      </c>
      <c r="AY366" s="150" t="s">
        <v>155</v>
      </c>
    </row>
    <row r="367" spans="2:65" s="1" customFormat="1" ht="16.5" customHeight="1">
      <c r="B367" s="127"/>
      <c r="C367" s="161" t="s">
        <v>519</v>
      </c>
      <c r="D367" s="161" t="s">
        <v>248</v>
      </c>
      <c r="E367" s="162" t="s">
        <v>520</v>
      </c>
      <c r="F367" s="163" t="s">
        <v>521</v>
      </c>
      <c r="G367" s="164" t="s">
        <v>301</v>
      </c>
      <c r="H367" s="165">
        <v>1.7999999999999999E-2</v>
      </c>
      <c r="I367" s="166"/>
      <c r="J367" s="166">
        <f>ROUND(I367*H367,2)</f>
        <v>0</v>
      </c>
      <c r="K367" s="163" t="s">
        <v>161</v>
      </c>
      <c r="L367" s="167"/>
      <c r="M367" s="168" t="s">
        <v>3</v>
      </c>
      <c r="N367" s="169" t="s">
        <v>41</v>
      </c>
      <c r="O367" s="136">
        <v>0</v>
      </c>
      <c r="P367" s="136">
        <f>O367*H367</f>
        <v>0</v>
      </c>
      <c r="Q367" s="136">
        <v>1</v>
      </c>
      <c r="R367" s="136">
        <f>Q367*H367</f>
        <v>1.7999999999999999E-2</v>
      </c>
      <c r="S367" s="136">
        <v>0</v>
      </c>
      <c r="T367" s="137">
        <f>S367*H367</f>
        <v>0</v>
      </c>
      <c r="AR367" s="138" t="s">
        <v>212</v>
      </c>
      <c r="AT367" s="138" t="s">
        <v>248</v>
      </c>
      <c r="AU367" s="138" t="s">
        <v>80</v>
      </c>
      <c r="AY367" s="17" t="s">
        <v>155</v>
      </c>
      <c r="BE367" s="139">
        <f>IF(N367="základní",J367,0)</f>
        <v>0</v>
      </c>
      <c r="BF367" s="139">
        <f>IF(N367="snížená",J367,0)</f>
        <v>0</v>
      </c>
      <c r="BG367" s="139">
        <f>IF(N367="zákl. přenesená",J367,0)</f>
        <v>0</v>
      </c>
      <c r="BH367" s="139">
        <f>IF(N367="sníž. přenesená",J367,0)</f>
        <v>0</v>
      </c>
      <c r="BI367" s="139">
        <f>IF(N367="nulová",J367,0)</f>
        <v>0</v>
      </c>
      <c r="BJ367" s="17" t="s">
        <v>78</v>
      </c>
      <c r="BK367" s="139">
        <f>ROUND(I367*H367,2)</f>
        <v>0</v>
      </c>
      <c r="BL367" s="17" t="s">
        <v>162</v>
      </c>
      <c r="BM367" s="138" t="s">
        <v>522</v>
      </c>
    </row>
    <row r="368" spans="2:65" s="12" customFormat="1" ht="11.25">
      <c r="B368" s="143"/>
      <c r="D368" s="144" t="s">
        <v>166</v>
      </c>
      <c r="E368" s="145" t="s">
        <v>3</v>
      </c>
      <c r="F368" s="146" t="s">
        <v>498</v>
      </c>
      <c r="H368" s="145" t="s">
        <v>3</v>
      </c>
      <c r="L368" s="143"/>
      <c r="M368" s="147"/>
      <c r="T368" s="148"/>
      <c r="AT368" s="145" t="s">
        <v>166</v>
      </c>
      <c r="AU368" s="145" t="s">
        <v>80</v>
      </c>
      <c r="AV368" s="12" t="s">
        <v>78</v>
      </c>
      <c r="AW368" s="12" t="s">
        <v>32</v>
      </c>
      <c r="AX368" s="12" t="s">
        <v>70</v>
      </c>
      <c r="AY368" s="145" t="s">
        <v>155</v>
      </c>
    </row>
    <row r="369" spans="2:65" s="13" customFormat="1" ht="11.25">
      <c r="B369" s="149"/>
      <c r="D369" s="144" t="s">
        <v>166</v>
      </c>
      <c r="E369" s="150" t="s">
        <v>3</v>
      </c>
      <c r="F369" s="151" t="s">
        <v>523</v>
      </c>
      <c r="H369" s="152">
        <v>1.7999999999999999E-2</v>
      </c>
      <c r="L369" s="149"/>
      <c r="M369" s="153"/>
      <c r="T369" s="154"/>
      <c r="AT369" s="150" t="s">
        <v>166</v>
      </c>
      <c r="AU369" s="150" t="s">
        <v>80</v>
      </c>
      <c r="AV369" s="13" t="s">
        <v>80</v>
      </c>
      <c r="AW369" s="13" t="s">
        <v>32</v>
      </c>
      <c r="AX369" s="13" t="s">
        <v>78</v>
      </c>
      <c r="AY369" s="150" t="s">
        <v>155</v>
      </c>
    </row>
    <row r="370" spans="2:65" s="1" customFormat="1" ht="16.5" customHeight="1">
      <c r="B370" s="127"/>
      <c r="C370" s="161" t="s">
        <v>524</v>
      </c>
      <c r="D370" s="161" t="s">
        <v>248</v>
      </c>
      <c r="E370" s="162" t="s">
        <v>525</v>
      </c>
      <c r="F370" s="163" t="s">
        <v>526</v>
      </c>
      <c r="G370" s="164" t="s">
        <v>301</v>
      </c>
      <c r="H370" s="165">
        <v>0.14799999999999999</v>
      </c>
      <c r="I370" s="166"/>
      <c r="J370" s="166">
        <f>ROUND(I370*H370,2)</f>
        <v>0</v>
      </c>
      <c r="K370" s="163" t="s">
        <v>161</v>
      </c>
      <c r="L370" s="167"/>
      <c r="M370" s="168" t="s">
        <v>3</v>
      </c>
      <c r="N370" s="169" t="s">
        <v>41</v>
      </c>
      <c r="O370" s="136">
        <v>0</v>
      </c>
      <c r="P370" s="136">
        <f>O370*H370</f>
        <v>0</v>
      </c>
      <c r="Q370" s="136">
        <v>1</v>
      </c>
      <c r="R370" s="136">
        <f>Q370*H370</f>
        <v>0.14799999999999999</v>
      </c>
      <c r="S370" s="136">
        <v>0</v>
      </c>
      <c r="T370" s="137">
        <f>S370*H370</f>
        <v>0</v>
      </c>
      <c r="AR370" s="138" t="s">
        <v>212</v>
      </c>
      <c r="AT370" s="138" t="s">
        <v>248</v>
      </c>
      <c r="AU370" s="138" t="s">
        <v>80</v>
      </c>
      <c r="AY370" s="17" t="s">
        <v>155</v>
      </c>
      <c r="BE370" s="139">
        <f>IF(N370="základní",J370,0)</f>
        <v>0</v>
      </c>
      <c r="BF370" s="139">
        <f>IF(N370="snížená",J370,0)</f>
        <v>0</v>
      </c>
      <c r="BG370" s="139">
        <f>IF(N370="zákl. přenesená",J370,0)</f>
        <v>0</v>
      </c>
      <c r="BH370" s="139">
        <f>IF(N370="sníž. přenesená",J370,0)</f>
        <v>0</v>
      </c>
      <c r="BI370" s="139">
        <f>IF(N370="nulová",J370,0)</f>
        <v>0</v>
      </c>
      <c r="BJ370" s="17" t="s">
        <v>78</v>
      </c>
      <c r="BK370" s="139">
        <f>ROUND(I370*H370,2)</f>
        <v>0</v>
      </c>
      <c r="BL370" s="17" t="s">
        <v>162</v>
      </c>
      <c r="BM370" s="138" t="s">
        <v>527</v>
      </c>
    </row>
    <row r="371" spans="2:65" s="12" customFormat="1" ht="11.25">
      <c r="B371" s="143"/>
      <c r="D371" s="144" t="s">
        <v>166</v>
      </c>
      <c r="E371" s="145" t="s">
        <v>3</v>
      </c>
      <c r="F371" s="146" t="s">
        <v>500</v>
      </c>
      <c r="H371" s="145" t="s">
        <v>3</v>
      </c>
      <c r="L371" s="143"/>
      <c r="M371" s="147"/>
      <c r="T371" s="148"/>
      <c r="AT371" s="145" t="s">
        <v>166</v>
      </c>
      <c r="AU371" s="145" t="s">
        <v>80</v>
      </c>
      <c r="AV371" s="12" t="s">
        <v>78</v>
      </c>
      <c r="AW371" s="12" t="s">
        <v>32</v>
      </c>
      <c r="AX371" s="12" t="s">
        <v>70</v>
      </c>
      <c r="AY371" s="145" t="s">
        <v>155</v>
      </c>
    </row>
    <row r="372" spans="2:65" s="13" customFormat="1" ht="11.25">
      <c r="B372" s="149"/>
      <c r="D372" s="144" t="s">
        <v>166</v>
      </c>
      <c r="E372" s="150" t="s">
        <v>3</v>
      </c>
      <c r="F372" s="151" t="s">
        <v>528</v>
      </c>
      <c r="H372" s="152">
        <v>6.8000000000000005E-2</v>
      </c>
      <c r="L372" s="149"/>
      <c r="M372" s="153"/>
      <c r="T372" s="154"/>
      <c r="AT372" s="150" t="s">
        <v>166</v>
      </c>
      <c r="AU372" s="150" t="s">
        <v>80</v>
      </c>
      <c r="AV372" s="13" t="s">
        <v>80</v>
      </c>
      <c r="AW372" s="13" t="s">
        <v>32</v>
      </c>
      <c r="AX372" s="13" t="s">
        <v>70</v>
      </c>
      <c r="AY372" s="150" t="s">
        <v>155</v>
      </c>
    </row>
    <row r="373" spans="2:65" s="12" customFormat="1" ht="11.25">
      <c r="B373" s="143"/>
      <c r="D373" s="144" t="s">
        <v>166</v>
      </c>
      <c r="E373" s="145" t="s">
        <v>3</v>
      </c>
      <c r="F373" s="146" t="s">
        <v>503</v>
      </c>
      <c r="H373" s="145" t="s">
        <v>3</v>
      </c>
      <c r="L373" s="143"/>
      <c r="M373" s="147"/>
      <c r="T373" s="148"/>
      <c r="AT373" s="145" t="s">
        <v>166</v>
      </c>
      <c r="AU373" s="145" t="s">
        <v>80</v>
      </c>
      <c r="AV373" s="12" t="s">
        <v>78</v>
      </c>
      <c r="AW373" s="12" t="s">
        <v>32</v>
      </c>
      <c r="AX373" s="12" t="s">
        <v>70</v>
      </c>
      <c r="AY373" s="145" t="s">
        <v>155</v>
      </c>
    </row>
    <row r="374" spans="2:65" s="13" customFormat="1" ht="11.25">
      <c r="B374" s="149"/>
      <c r="D374" s="144" t="s">
        <v>166</v>
      </c>
      <c r="E374" s="150" t="s">
        <v>3</v>
      </c>
      <c r="F374" s="151" t="s">
        <v>529</v>
      </c>
      <c r="H374" s="152">
        <v>0.08</v>
      </c>
      <c r="L374" s="149"/>
      <c r="M374" s="153"/>
      <c r="T374" s="154"/>
      <c r="AT374" s="150" t="s">
        <v>166</v>
      </c>
      <c r="AU374" s="150" t="s">
        <v>80</v>
      </c>
      <c r="AV374" s="13" t="s">
        <v>80</v>
      </c>
      <c r="AW374" s="13" t="s">
        <v>32</v>
      </c>
      <c r="AX374" s="13" t="s">
        <v>70</v>
      </c>
      <c r="AY374" s="150" t="s">
        <v>155</v>
      </c>
    </row>
    <row r="375" spans="2:65" s="14" customFormat="1" ht="11.25">
      <c r="B375" s="155"/>
      <c r="D375" s="144" t="s">
        <v>166</v>
      </c>
      <c r="E375" s="156" t="s">
        <v>3</v>
      </c>
      <c r="F375" s="157" t="s">
        <v>205</v>
      </c>
      <c r="H375" s="158">
        <v>0.14799999999999999</v>
      </c>
      <c r="L375" s="155"/>
      <c r="M375" s="159"/>
      <c r="T375" s="160"/>
      <c r="AT375" s="156" t="s">
        <v>166</v>
      </c>
      <c r="AU375" s="156" t="s">
        <v>80</v>
      </c>
      <c r="AV375" s="14" t="s">
        <v>162</v>
      </c>
      <c r="AW375" s="14" t="s">
        <v>32</v>
      </c>
      <c r="AX375" s="14" t="s">
        <v>78</v>
      </c>
      <c r="AY375" s="156" t="s">
        <v>155</v>
      </c>
    </row>
    <row r="376" spans="2:65" s="1" customFormat="1" ht="16.5" customHeight="1">
      <c r="B376" s="127"/>
      <c r="C376" s="161" t="s">
        <v>530</v>
      </c>
      <c r="D376" s="161" t="s">
        <v>248</v>
      </c>
      <c r="E376" s="162" t="s">
        <v>531</v>
      </c>
      <c r="F376" s="163" t="s">
        <v>532</v>
      </c>
      <c r="G376" s="164" t="s">
        <v>301</v>
      </c>
      <c r="H376" s="165">
        <v>0.128</v>
      </c>
      <c r="I376" s="166"/>
      <c r="J376" s="166">
        <f>ROUND(I376*H376,2)</f>
        <v>0</v>
      </c>
      <c r="K376" s="163" t="s">
        <v>161</v>
      </c>
      <c r="L376" s="167"/>
      <c r="M376" s="168" t="s">
        <v>3</v>
      </c>
      <c r="N376" s="169" t="s">
        <v>41</v>
      </c>
      <c r="O376" s="136">
        <v>0</v>
      </c>
      <c r="P376" s="136">
        <f>O376*H376</f>
        <v>0</v>
      </c>
      <c r="Q376" s="136">
        <v>1</v>
      </c>
      <c r="R376" s="136">
        <f>Q376*H376</f>
        <v>0.128</v>
      </c>
      <c r="S376" s="136">
        <v>0</v>
      </c>
      <c r="T376" s="137">
        <f>S376*H376</f>
        <v>0</v>
      </c>
      <c r="AR376" s="138" t="s">
        <v>212</v>
      </c>
      <c r="AT376" s="138" t="s">
        <v>248</v>
      </c>
      <c r="AU376" s="138" t="s">
        <v>80</v>
      </c>
      <c r="AY376" s="17" t="s">
        <v>155</v>
      </c>
      <c r="BE376" s="139">
        <f>IF(N376="základní",J376,0)</f>
        <v>0</v>
      </c>
      <c r="BF376" s="139">
        <f>IF(N376="snížená",J376,0)</f>
        <v>0</v>
      </c>
      <c r="BG376" s="139">
        <f>IF(N376="zákl. přenesená",J376,0)</f>
        <v>0</v>
      </c>
      <c r="BH376" s="139">
        <f>IF(N376="sníž. přenesená",J376,0)</f>
        <v>0</v>
      </c>
      <c r="BI376" s="139">
        <f>IF(N376="nulová",J376,0)</f>
        <v>0</v>
      </c>
      <c r="BJ376" s="17" t="s">
        <v>78</v>
      </c>
      <c r="BK376" s="139">
        <f>ROUND(I376*H376,2)</f>
        <v>0</v>
      </c>
      <c r="BL376" s="17" t="s">
        <v>162</v>
      </c>
      <c r="BM376" s="138" t="s">
        <v>533</v>
      </c>
    </row>
    <row r="377" spans="2:65" s="12" customFormat="1" ht="11.25">
      <c r="B377" s="143"/>
      <c r="D377" s="144" t="s">
        <v>166</v>
      </c>
      <c r="E377" s="145" t="s">
        <v>3</v>
      </c>
      <c r="F377" s="146" t="s">
        <v>500</v>
      </c>
      <c r="H377" s="145" t="s">
        <v>3</v>
      </c>
      <c r="L377" s="143"/>
      <c r="M377" s="147"/>
      <c r="T377" s="148"/>
      <c r="AT377" s="145" t="s">
        <v>166</v>
      </c>
      <c r="AU377" s="145" t="s">
        <v>80</v>
      </c>
      <c r="AV377" s="12" t="s">
        <v>78</v>
      </c>
      <c r="AW377" s="12" t="s">
        <v>32</v>
      </c>
      <c r="AX377" s="12" t="s">
        <v>70</v>
      </c>
      <c r="AY377" s="145" t="s">
        <v>155</v>
      </c>
    </row>
    <row r="378" spans="2:65" s="13" customFormat="1" ht="11.25">
      <c r="B378" s="149"/>
      <c r="D378" s="144" t="s">
        <v>166</v>
      </c>
      <c r="E378" s="150" t="s">
        <v>3</v>
      </c>
      <c r="F378" s="151" t="s">
        <v>534</v>
      </c>
      <c r="H378" s="152">
        <v>5.5E-2</v>
      </c>
      <c r="L378" s="149"/>
      <c r="M378" s="153"/>
      <c r="T378" s="154"/>
      <c r="AT378" s="150" t="s">
        <v>166</v>
      </c>
      <c r="AU378" s="150" t="s">
        <v>80</v>
      </c>
      <c r="AV378" s="13" t="s">
        <v>80</v>
      </c>
      <c r="AW378" s="13" t="s">
        <v>32</v>
      </c>
      <c r="AX378" s="13" t="s">
        <v>70</v>
      </c>
      <c r="AY378" s="150" t="s">
        <v>155</v>
      </c>
    </row>
    <row r="379" spans="2:65" s="12" customFormat="1" ht="11.25">
      <c r="B379" s="143"/>
      <c r="D379" s="144" t="s">
        <v>166</v>
      </c>
      <c r="E379" s="145" t="s">
        <v>3</v>
      </c>
      <c r="F379" s="146" t="s">
        <v>503</v>
      </c>
      <c r="H379" s="145" t="s">
        <v>3</v>
      </c>
      <c r="L379" s="143"/>
      <c r="M379" s="147"/>
      <c r="T379" s="148"/>
      <c r="AT379" s="145" t="s">
        <v>166</v>
      </c>
      <c r="AU379" s="145" t="s">
        <v>80</v>
      </c>
      <c r="AV379" s="12" t="s">
        <v>78</v>
      </c>
      <c r="AW379" s="12" t="s">
        <v>32</v>
      </c>
      <c r="AX379" s="12" t="s">
        <v>70</v>
      </c>
      <c r="AY379" s="145" t="s">
        <v>155</v>
      </c>
    </row>
    <row r="380" spans="2:65" s="13" customFormat="1" ht="11.25">
      <c r="B380" s="149"/>
      <c r="D380" s="144" t="s">
        <v>166</v>
      </c>
      <c r="E380" s="150" t="s">
        <v>3</v>
      </c>
      <c r="F380" s="151" t="s">
        <v>535</v>
      </c>
      <c r="H380" s="152">
        <v>7.2999999999999995E-2</v>
      </c>
      <c r="L380" s="149"/>
      <c r="M380" s="153"/>
      <c r="T380" s="154"/>
      <c r="AT380" s="150" t="s">
        <v>166</v>
      </c>
      <c r="AU380" s="150" t="s">
        <v>80</v>
      </c>
      <c r="AV380" s="13" t="s">
        <v>80</v>
      </c>
      <c r="AW380" s="13" t="s">
        <v>32</v>
      </c>
      <c r="AX380" s="13" t="s">
        <v>70</v>
      </c>
      <c r="AY380" s="150" t="s">
        <v>155</v>
      </c>
    </row>
    <row r="381" spans="2:65" s="14" customFormat="1" ht="11.25">
      <c r="B381" s="155"/>
      <c r="D381" s="144" t="s">
        <v>166</v>
      </c>
      <c r="E381" s="156" t="s">
        <v>3</v>
      </c>
      <c r="F381" s="157" t="s">
        <v>205</v>
      </c>
      <c r="H381" s="158">
        <v>0.128</v>
      </c>
      <c r="L381" s="155"/>
      <c r="M381" s="159"/>
      <c r="T381" s="160"/>
      <c r="AT381" s="156" t="s">
        <v>166</v>
      </c>
      <c r="AU381" s="156" t="s">
        <v>80</v>
      </c>
      <c r="AV381" s="14" t="s">
        <v>162</v>
      </c>
      <c r="AW381" s="14" t="s">
        <v>32</v>
      </c>
      <c r="AX381" s="14" t="s">
        <v>78</v>
      </c>
      <c r="AY381" s="156" t="s">
        <v>155</v>
      </c>
    </row>
    <row r="382" spans="2:65" s="1" customFormat="1" ht="16.5" customHeight="1">
      <c r="B382" s="127"/>
      <c r="C382" s="161" t="s">
        <v>536</v>
      </c>
      <c r="D382" s="161" t="s">
        <v>248</v>
      </c>
      <c r="E382" s="162" t="s">
        <v>537</v>
      </c>
      <c r="F382" s="163" t="s">
        <v>538</v>
      </c>
      <c r="G382" s="164" t="s">
        <v>301</v>
      </c>
      <c r="H382" s="165">
        <v>6.7000000000000004E-2</v>
      </c>
      <c r="I382" s="166"/>
      <c r="J382" s="166">
        <f>ROUND(I382*H382,2)</f>
        <v>0</v>
      </c>
      <c r="K382" s="163" t="s">
        <v>161</v>
      </c>
      <c r="L382" s="167"/>
      <c r="M382" s="168" t="s">
        <v>3</v>
      </c>
      <c r="N382" s="169" t="s">
        <v>41</v>
      </c>
      <c r="O382" s="136">
        <v>0</v>
      </c>
      <c r="P382" s="136">
        <f>O382*H382</f>
        <v>0</v>
      </c>
      <c r="Q382" s="136">
        <v>1</v>
      </c>
      <c r="R382" s="136">
        <f>Q382*H382</f>
        <v>6.7000000000000004E-2</v>
      </c>
      <c r="S382" s="136">
        <v>0</v>
      </c>
      <c r="T382" s="137">
        <f>S382*H382</f>
        <v>0</v>
      </c>
      <c r="AR382" s="138" t="s">
        <v>212</v>
      </c>
      <c r="AT382" s="138" t="s">
        <v>248</v>
      </c>
      <c r="AU382" s="138" t="s">
        <v>80</v>
      </c>
      <c r="AY382" s="17" t="s">
        <v>155</v>
      </c>
      <c r="BE382" s="139">
        <f>IF(N382="základní",J382,0)</f>
        <v>0</v>
      </c>
      <c r="BF382" s="139">
        <f>IF(N382="snížená",J382,0)</f>
        <v>0</v>
      </c>
      <c r="BG382" s="139">
        <f>IF(N382="zákl. přenesená",J382,0)</f>
        <v>0</v>
      </c>
      <c r="BH382" s="139">
        <f>IF(N382="sníž. přenesená",J382,0)</f>
        <v>0</v>
      </c>
      <c r="BI382" s="139">
        <f>IF(N382="nulová",J382,0)</f>
        <v>0</v>
      </c>
      <c r="BJ382" s="17" t="s">
        <v>78</v>
      </c>
      <c r="BK382" s="139">
        <f>ROUND(I382*H382,2)</f>
        <v>0</v>
      </c>
      <c r="BL382" s="17" t="s">
        <v>162</v>
      </c>
      <c r="BM382" s="138" t="s">
        <v>539</v>
      </c>
    </row>
    <row r="383" spans="2:65" s="12" customFormat="1" ht="11.25">
      <c r="B383" s="143"/>
      <c r="D383" s="144" t="s">
        <v>166</v>
      </c>
      <c r="E383" s="145" t="s">
        <v>3</v>
      </c>
      <c r="F383" s="146" t="s">
        <v>506</v>
      </c>
      <c r="H383" s="145" t="s">
        <v>3</v>
      </c>
      <c r="L383" s="143"/>
      <c r="M383" s="147"/>
      <c r="T383" s="148"/>
      <c r="AT383" s="145" t="s">
        <v>166</v>
      </c>
      <c r="AU383" s="145" t="s">
        <v>80</v>
      </c>
      <c r="AV383" s="12" t="s">
        <v>78</v>
      </c>
      <c r="AW383" s="12" t="s">
        <v>32</v>
      </c>
      <c r="AX383" s="12" t="s">
        <v>70</v>
      </c>
      <c r="AY383" s="145" t="s">
        <v>155</v>
      </c>
    </row>
    <row r="384" spans="2:65" s="13" customFormat="1" ht="11.25">
      <c r="B384" s="149"/>
      <c r="D384" s="144" t="s">
        <v>166</v>
      </c>
      <c r="E384" s="150" t="s">
        <v>3</v>
      </c>
      <c r="F384" s="151" t="s">
        <v>540</v>
      </c>
      <c r="H384" s="152">
        <v>6.7000000000000004E-2</v>
      </c>
      <c r="L384" s="149"/>
      <c r="M384" s="153"/>
      <c r="T384" s="154"/>
      <c r="AT384" s="150" t="s">
        <v>166</v>
      </c>
      <c r="AU384" s="150" t="s">
        <v>80</v>
      </c>
      <c r="AV384" s="13" t="s">
        <v>80</v>
      </c>
      <c r="AW384" s="13" t="s">
        <v>32</v>
      </c>
      <c r="AX384" s="13" t="s">
        <v>78</v>
      </c>
      <c r="AY384" s="150" t="s">
        <v>155</v>
      </c>
    </row>
    <row r="385" spans="2:65" s="1" customFormat="1" ht="16.5" customHeight="1">
      <c r="B385" s="127"/>
      <c r="C385" s="161" t="s">
        <v>541</v>
      </c>
      <c r="D385" s="161" t="s">
        <v>248</v>
      </c>
      <c r="E385" s="162" t="s">
        <v>542</v>
      </c>
      <c r="F385" s="163" t="s">
        <v>543</v>
      </c>
      <c r="G385" s="164" t="s">
        <v>301</v>
      </c>
      <c r="H385" s="165">
        <v>2.1999999999999999E-2</v>
      </c>
      <c r="I385" s="166"/>
      <c r="J385" s="166">
        <f>ROUND(I385*H385,2)</f>
        <v>0</v>
      </c>
      <c r="K385" s="163" t="s">
        <v>161</v>
      </c>
      <c r="L385" s="167"/>
      <c r="M385" s="168" t="s">
        <v>3</v>
      </c>
      <c r="N385" s="169" t="s">
        <v>41</v>
      </c>
      <c r="O385" s="136">
        <v>0</v>
      </c>
      <c r="P385" s="136">
        <f>O385*H385</f>
        <v>0</v>
      </c>
      <c r="Q385" s="136">
        <v>1</v>
      </c>
      <c r="R385" s="136">
        <f>Q385*H385</f>
        <v>2.1999999999999999E-2</v>
      </c>
      <c r="S385" s="136">
        <v>0</v>
      </c>
      <c r="T385" s="137">
        <f>S385*H385</f>
        <v>0</v>
      </c>
      <c r="AR385" s="138" t="s">
        <v>212</v>
      </c>
      <c r="AT385" s="138" t="s">
        <v>248</v>
      </c>
      <c r="AU385" s="138" t="s">
        <v>80</v>
      </c>
      <c r="AY385" s="17" t="s">
        <v>155</v>
      </c>
      <c r="BE385" s="139">
        <f>IF(N385="základní",J385,0)</f>
        <v>0</v>
      </c>
      <c r="BF385" s="139">
        <f>IF(N385="snížená",J385,0)</f>
        <v>0</v>
      </c>
      <c r="BG385" s="139">
        <f>IF(N385="zákl. přenesená",J385,0)</f>
        <v>0</v>
      </c>
      <c r="BH385" s="139">
        <f>IF(N385="sníž. přenesená",J385,0)</f>
        <v>0</v>
      </c>
      <c r="BI385" s="139">
        <f>IF(N385="nulová",J385,0)</f>
        <v>0</v>
      </c>
      <c r="BJ385" s="17" t="s">
        <v>78</v>
      </c>
      <c r="BK385" s="139">
        <f>ROUND(I385*H385,2)</f>
        <v>0</v>
      </c>
      <c r="BL385" s="17" t="s">
        <v>162</v>
      </c>
      <c r="BM385" s="138" t="s">
        <v>544</v>
      </c>
    </row>
    <row r="386" spans="2:65" s="12" customFormat="1" ht="11.25">
      <c r="B386" s="143"/>
      <c r="D386" s="144" t="s">
        <v>166</v>
      </c>
      <c r="E386" s="145" t="s">
        <v>3</v>
      </c>
      <c r="F386" s="146" t="s">
        <v>545</v>
      </c>
      <c r="H386" s="145" t="s">
        <v>3</v>
      </c>
      <c r="L386" s="143"/>
      <c r="M386" s="147"/>
      <c r="T386" s="148"/>
      <c r="AT386" s="145" t="s">
        <v>166</v>
      </c>
      <c r="AU386" s="145" t="s">
        <v>80</v>
      </c>
      <c r="AV386" s="12" t="s">
        <v>78</v>
      </c>
      <c r="AW386" s="12" t="s">
        <v>32</v>
      </c>
      <c r="AX386" s="12" t="s">
        <v>70</v>
      </c>
      <c r="AY386" s="145" t="s">
        <v>155</v>
      </c>
    </row>
    <row r="387" spans="2:65" s="13" customFormat="1" ht="11.25">
      <c r="B387" s="149"/>
      <c r="D387" s="144" t="s">
        <v>166</v>
      </c>
      <c r="E387" s="150" t="s">
        <v>3</v>
      </c>
      <c r="F387" s="151" t="s">
        <v>546</v>
      </c>
      <c r="H387" s="152">
        <v>1.0999999999999999E-2</v>
      </c>
      <c r="L387" s="149"/>
      <c r="M387" s="153"/>
      <c r="T387" s="154"/>
      <c r="AT387" s="150" t="s">
        <v>166</v>
      </c>
      <c r="AU387" s="150" t="s">
        <v>80</v>
      </c>
      <c r="AV387" s="13" t="s">
        <v>80</v>
      </c>
      <c r="AW387" s="13" t="s">
        <v>32</v>
      </c>
      <c r="AX387" s="13" t="s">
        <v>70</v>
      </c>
      <c r="AY387" s="150" t="s">
        <v>155</v>
      </c>
    </row>
    <row r="388" spans="2:65" s="12" customFormat="1" ht="11.25">
      <c r="B388" s="143"/>
      <c r="D388" s="144" t="s">
        <v>166</v>
      </c>
      <c r="E388" s="145" t="s">
        <v>3</v>
      </c>
      <c r="F388" s="146" t="s">
        <v>547</v>
      </c>
      <c r="H388" s="145" t="s">
        <v>3</v>
      </c>
      <c r="L388" s="143"/>
      <c r="M388" s="147"/>
      <c r="T388" s="148"/>
      <c r="AT388" s="145" t="s">
        <v>166</v>
      </c>
      <c r="AU388" s="145" t="s">
        <v>80</v>
      </c>
      <c r="AV388" s="12" t="s">
        <v>78</v>
      </c>
      <c r="AW388" s="12" t="s">
        <v>32</v>
      </c>
      <c r="AX388" s="12" t="s">
        <v>70</v>
      </c>
      <c r="AY388" s="145" t="s">
        <v>155</v>
      </c>
    </row>
    <row r="389" spans="2:65" s="13" customFormat="1" ht="11.25">
      <c r="B389" s="149"/>
      <c r="D389" s="144" t="s">
        <v>166</v>
      </c>
      <c r="E389" s="150" t="s">
        <v>3</v>
      </c>
      <c r="F389" s="151" t="s">
        <v>546</v>
      </c>
      <c r="H389" s="152">
        <v>1.0999999999999999E-2</v>
      </c>
      <c r="L389" s="149"/>
      <c r="M389" s="153"/>
      <c r="T389" s="154"/>
      <c r="AT389" s="150" t="s">
        <v>166</v>
      </c>
      <c r="AU389" s="150" t="s">
        <v>80</v>
      </c>
      <c r="AV389" s="13" t="s">
        <v>80</v>
      </c>
      <c r="AW389" s="13" t="s">
        <v>32</v>
      </c>
      <c r="AX389" s="13" t="s">
        <v>70</v>
      </c>
      <c r="AY389" s="150" t="s">
        <v>155</v>
      </c>
    </row>
    <row r="390" spans="2:65" s="14" customFormat="1" ht="11.25">
      <c r="B390" s="155"/>
      <c r="D390" s="144" t="s">
        <v>166</v>
      </c>
      <c r="E390" s="156" t="s">
        <v>3</v>
      </c>
      <c r="F390" s="157" t="s">
        <v>205</v>
      </c>
      <c r="H390" s="158">
        <v>2.1999999999999999E-2</v>
      </c>
      <c r="L390" s="155"/>
      <c r="M390" s="159"/>
      <c r="T390" s="160"/>
      <c r="AT390" s="156" t="s">
        <v>166</v>
      </c>
      <c r="AU390" s="156" t="s">
        <v>80</v>
      </c>
      <c r="AV390" s="14" t="s">
        <v>162</v>
      </c>
      <c r="AW390" s="14" t="s">
        <v>32</v>
      </c>
      <c r="AX390" s="14" t="s">
        <v>78</v>
      </c>
      <c r="AY390" s="156" t="s">
        <v>155</v>
      </c>
    </row>
    <row r="391" spans="2:65" s="1" customFormat="1" ht="16.5" customHeight="1">
      <c r="B391" s="127"/>
      <c r="C391" s="161" t="s">
        <v>548</v>
      </c>
      <c r="D391" s="161" t="s">
        <v>248</v>
      </c>
      <c r="E391" s="162" t="s">
        <v>549</v>
      </c>
      <c r="F391" s="163" t="s">
        <v>550</v>
      </c>
      <c r="G391" s="164" t="s">
        <v>301</v>
      </c>
      <c r="H391" s="165">
        <v>3.2000000000000001E-2</v>
      </c>
      <c r="I391" s="166"/>
      <c r="J391" s="166">
        <f>ROUND(I391*H391,2)</f>
        <v>0</v>
      </c>
      <c r="K391" s="163" t="s">
        <v>161</v>
      </c>
      <c r="L391" s="167"/>
      <c r="M391" s="168" t="s">
        <v>3</v>
      </c>
      <c r="N391" s="169" t="s">
        <v>41</v>
      </c>
      <c r="O391" s="136">
        <v>0</v>
      </c>
      <c r="P391" s="136">
        <f>O391*H391</f>
        <v>0</v>
      </c>
      <c r="Q391" s="136">
        <v>1</v>
      </c>
      <c r="R391" s="136">
        <f>Q391*H391</f>
        <v>3.2000000000000001E-2</v>
      </c>
      <c r="S391" s="136">
        <v>0</v>
      </c>
      <c r="T391" s="137">
        <f>S391*H391</f>
        <v>0</v>
      </c>
      <c r="AR391" s="138" t="s">
        <v>212</v>
      </c>
      <c r="AT391" s="138" t="s">
        <v>248</v>
      </c>
      <c r="AU391" s="138" t="s">
        <v>80</v>
      </c>
      <c r="AY391" s="17" t="s">
        <v>155</v>
      </c>
      <c r="BE391" s="139">
        <f>IF(N391="základní",J391,0)</f>
        <v>0</v>
      </c>
      <c r="BF391" s="139">
        <f>IF(N391="snížená",J391,0)</f>
        <v>0</v>
      </c>
      <c r="BG391" s="139">
        <f>IF(N391="zákl. přenesená",J391,0)</f>
        <v>0</v>
      </c>
      <c r="BH391" s="139">
        <f>IF(N391="sníž. přenesená",J391,0)</f>
        <v>0</v>
      </c>
      <c r="BI391" s="139">
        <f>IF(N391="nulová",J391,0)</f>
        <v>0</v>
      </c>
      <c r="BJ391" s="17" t="s">
        <v>78</v>
      </c>
      <c r="BK391" s="139">
        <f>ROUND(I391*H391,2)</f>
        <v>0</v>
      </c>
      <c r="BL391" s="17" t="s">
        <v>162</v>
      </c>
      <c r="BM391" s="138" t="s">
        <v>551</v>
      </c>
    </row>
    <row r="392" spans="2:65" s="12" customFormat="1" ht="11.25">
      <c r="B392" s="143"/>
      <c r="D392" s="144" t="s">
        <v>166</v>
      </c>
      <c r="E392" s="145" t="s">
        <v>3</v>
      </c>
      <c r="F392" s="146" t="s">
        <v>552</v>
      </c>
      <c r="H392" s="145" t="s">
        <v>3</v>
      </c>
      <c r="L392" s="143"/>
      <c r="M392" s="147"/>
      <c r="T392" s="148"/>
      <c r="AT392" s="145" t="s">
        <v>166</v>
      </c>
      <c r="AU392" s="145" t="s">
        <v>80</v>
      </c>
      <c r="AV392" s="12" t="s">
        <v>78</v>
      </c>
      <c r="AW392" s="12" t="s">
        <v>32</v>
      </c>
      <c r="AX392" s="12" t="s">
        <v>70</v>
      </c>
      <c r="AY392" s="145" t="s">
        <v>155</v>
      </c>
    </row>
    <row r="393" spans="2:65" s="13" customFormat="1" ht="11.25">
      <c r="B393" s="149"/>
      <c r="D393" s="144" t="s">
        <v>166</v>
      </c>
      <c r="E393" s="150" t="s">
        <v>3</v>
      </c>
      <c r="F393" s="151" t="s">
        <v>553</v>
      </c>
      <c r="H393" s="152">
        <v>1.6E-2</v>
      </c>
      <c r="L393" s="149"/>
      <c r="M393" s="153"/>
      <c r="T393" s="154"/>
      <c r="AT393" s="150" t="s">
        <v>166</v>
      </c>
      <c r="AU393" s="150" t="s">
        <v>80</v>
      </c>
      <c r="AV393" s="13" t="s">
        <v>80</v>
      </c>
      <c r="AW393" s="13" t="s">
        <v>32</v>
      </c>
      <c r="AX393" s="13" t="s">
        <v>70</v>
      </c>
      <c r="AY393" s="150" t="s">
        <v>155</v>
      </c>
    </row>
    <row r="394" spans="2:65" s="12" customFormat="1" ht="11.25">
      <c r="B394" s="143"/>
      <c r="D394" s="144" t="s">
        <v>166</v>
      </c>
      <c r="E394" s="145" t="s">
        <v>3</v>
      </c>
      <c r="F394" s="146" t="s">
        <v>554</v>
      </c>
      <c r="H394" s="145" t="s">
        <v>3</v>
      </c>
      <c r="L394" s="143"/>
      <c r="M394" s="147"/>
      <c r="T394" s="148"/>
      <c r="AT394" s="145" t="s">
        <v>166</v>
      </c>
      <c r="AU394" s="145" t="s">
        <v>80</v>
      </c>
      <c r="AV394" s="12" t="s">
        <v>78</v>
      </c>
      <c r="AW394" s="12" t="s">
        <v>32</v>
      </c>
      <c r="AX394" s="12" t="s">
        <v>70</v>
      </c>
      <c r="AY394" s="145" t="s">
        <v>155</v>
      </c>
    </row>
    <row r="395" spans="2:65" s="13" customFormat="1" ht="11.25">
      <c r="B395" s="149"/>
      <c r="D395" s="144" t="s">
        <v>166</v>
      </c>
      <c r="E395" s="150" t="s">
        <v>3</v>
      </c>
      <c r="F395" s="151" t="s">
        <v>553</v>
      </c>
      <c r="H395" s="152">
        <v>1.6E-2</v>
      </c>
      <c r="L395" s="149"/>
      <c r="M395" s="153"/>
      <c r="T395" s="154"/>
      <c r="AT395" s="150" t="s">
        <v>166</v>
      </c>
      <c r="AU395" s="150" t="s">
        <v>80</v>
      </c>
      <c r="AV395" s="13" t="s">
        <v>80</v>
      </c>
      <c r="AW395" s="13" t="s">
        <v>32</v>
      </c>
      <c r="AX395" s="13" t="s">
        <v>70</v>
      </c>
      <c r="AY395" s="150" t="s">
        <v>155</v>
      </c>
    </row>
    <row r="396" spans="2:65" s="14" customFormat="1" ht="11.25">
      <c r="B396" s="155"/>
      <c r="D396" s="144" t="s">
        <v>166</v>
      </c>
      <c r="E396" s="156" t="s">
        <v>3</v>
      </c>
      <c r="F396" s="157" t="s">
        <v>205</v>
      </c>
      <c r="H396" s="158">
        <v>3.2000000000000001E-2</v>
      </c>
      <c r="L396" s="155"/>
      <c r="M396" s="159"/>
      <c r="T396" s="160"/>
      <c r="AT396" s="156" t="s">
        <v>166</v>
      </c>
      <c r="AU396" s="156" t="s">
        <v>80</v>
      </c>
      <c r="AV396" s="14" t="s">
        <v>162</v>
      </c>
      <c r="AW396" s="14" t="s">
        <v>32</v>
      </c>
      <c r="AX396" s="14" t="s">
        <v>78</v>
      </c>
      <c r="AY396" s="156" t="s">
        <v>155</v>
      </c>
    </row>
    <row r="397" spans="2:65" s="1" customFormat="1" ht="24.2" customHeight="1">
      <c r="B397" s="127"/>
      <c r="C397" s="128" t="s">
        <v>555</v>
      </c>
      <c r="D397" s="128" t="s">
        <v>157</v>
      </c>
      <c r="E397" s="129" t="s">
        <v>556</v>
      </c>
      <c r="F397" s="130" t="s">
        <v>557</v>
      </c>
      <c r="G397" s="131" t="s">
        <v>301</v>
      </c>
      <c r="H397" s="132">
        <v>1.3009999999999999</v>
      </c>
      <c r="I397" s="133"/>
      <c r="J397" s="133">
        <f>ROUND(I397*H397,2)</f>
        <v>0</v>
      </c>
      <c r="K397" s="130" t="s">
        <v>161</v>
      </c>
      <c r="L397" s="29"/>
      <c r="M397" s="134" t="s">
        <v>3</v>
      </c>
      <c r="N397" s="135" t="s">
        <v>41</v>
      </c>
      <c r="O397" s="136">
        <v>16.582999999999998</v>
      </c>
      <c r="P397" s="136">
        <f>O397*H397</f>
        <v>21.574482999999997</v>
      </c>
      <c r="Q397" s="136">
        <v>1.7094000000000002E-2</v>
      </c>
      <c r="R397" s="136">
        <f>Q397*H397</f>
        <v>2.2239294E-2</v>
      </c>
      <c r="S397" s="136">
        <v>0</v>
      </c>
      <c r="T397" s="137">
        <f>S397*H397</f>
        <v>0</v>
      </c>
      <c r="AR397" s="138" t="s">
        <v>162</v>
      </c>
      <c r="AT397" s="138" t="s">
        <v>157</v>
      </c>
      <c r="AU397" s="138" t="s">
        <v>80</v>
      </c>
      <c r="AY397" s="17" t="s">
        <v>155</v>
      </c>
      <c r="BE397" s="139">
        <f>IF(N397="základní",J397,0)</f>
        <v>0</v>
      </c>
      <c r="BF397" s="139">
        <f>IF(N397="snížená",J397,0)</f>
        <v>0</v>
      </c>
      <c r="BG397" s="139">
        <f>IF(N397="zákl. přenesená",J397,0)</f>
        <v>0</v>
      </c>
      <c r="BH397" s="139">
        <f>IF(N397="sníž. přenesená",J397,0)</f>
        <v>0</v>
      </c>
      <c r="BI397" s="139">
        <f>IF(N397="nulová",J397,0)</f>
        <v>0</v>
      </c>
      <c r="BJ397" s="17" t="s">
        <v>78</v>
      </c>
      <c r="BK397" s="139">
        <f>ROUND(I397*H397,2)</f>
        <v>0</v>
      </c>
      <c r="BL397" s="17" t="s">
        <v>162</v>
      </c>
      <c r="BM397" s="138" t="s">
        <v>558</v>
      </c>
    </row>
    <row r="398" spans="2:65" s="1" customFormat="1" ht="11.25">
      <c r="B398" s="29"/>
      <c r="D398" s="140" t="s">
        <v>164</v>
      </c>
      <c r="F398" s="141" t="s">
        <v>559</v>
      </c>
      <c r="L398" s="29"/>
      <c r="M398" s="142"/>
      <c r="T398" s="50"/>
      <c r="AT398" s="17" t="s">
        <v>164</v>
      </c>
      <c r="AU398" s="17" t="s">
        <v>80</v>
      </c>
    </row>
    <row r="399" spans="2:65" s="12" customFormat="1" ht="11.25">
      <c r="B399" s="143"/>
      <c r="D399" s="144" t="s">
        <v>166</v>
      </c>
      <c r="E399" s="145" t="s">
        <v>3</v>
      </c>
      <c r="F399" s="146" t="s">
        <v>560</v>
      </c>
      <c r="H399" s="145" t="s">
        <v>3</v>
      </c>
      <c r="L399" s="143"/>
      <c r="M399" s="147"/>
      <c r="T399" s="148"/>
      <c r="AT399" s="145" t="s">
        <v>166</v>
      </c>
      <c r="AU399" s="145" t="s">
        <v>80</v>
      </c>
      <c r="AV399" s="12" t="s">
        <v>78</v>
      </c>
      <c r="AW399" s="12" t="s">
        <v>32</v>
      </c>
      <c r="AX399" s="12" t="s">
        <v>70</v>
      </c>
      <c r="AY399" s="145" t="s">
        <v>155</v>
      </c>
    </row>
    <row r="400" spans="2:65" s="13" customFormat="1" ht="11.25">
      <c r="B400" s="149"/>
      <c r="D400" s="144" t="s">
        <v>166</v>
      </c>
      <c r="E400" s="150" t="s">
        <v>3</v>
      </c>
      <c r="F400" s="151" t="s">
        <v>561</v>
      </c>
      <c r="H400" s="152">
        <v>0.17499999999999999</v>
      </c>
      <c r="L400" s="149"/>
      <c r="M400" s="153"/>
      <c r="T400" s="154"/>
      <c r="AT400" s="150" t="s">
        <v>166</v>
      </c>
      <c r="AU400" s="150" t="s">
        <v>80</v>
      </c>
      <c r="AV400" s="13" t="s">
        <v>80</v>
      </c>
      <c r="AW400" s="13" t="s">
        <v>32</v>
      </c>
      <c r="AX400" s="13" t="s">
        <v>70</v>
      </c>
      <c r="AY400" s="150" t="s">
        <v>155</v>
      </c>
    </row>
    <row r="401" spans="2:65" s="12" customFormat="1" ht="11.25">
      <c r="B401" s="143"/>
      <c r="D401" s="144" t="s">
        <v>166</v>
      </c>
      <c r="E401" s="145" t="s">
        <v>3</v>
      </c>
      <c r="F401" s="146" t="s">
        <v>562</v>
      </c>
      <c r="H401" s="145" t="s">
        <v>3</v>
      </c>
      <c r="L401" s="143"/>
      <c r="M401" s="147"/>
      <c r="T401" s="148"/>
      <c r="AT401" s="145" t="s">
        <v>166</v>
      </c>
      <c r="AU401" s="145" t="s">
        <v>80</v>
      </c>
      <c r="AV401" s="12" t="s">
        <v>78</v>
      </c>
      <c r="AW401" s="12" t="s">
        <v>32</v>
      </c>
      <c r="AX401" s="12" t="s">
        <v>70</v>
      </c>
      <c r="AY401" s="145" t="s">
        <v>155</v>
      </c>
    </row>
    <row r="402" spans="2:65" s="13" customFormat="1" ht="11.25">
      <c r="B402" s="149"/>
      <c r="D402" s="144" t="s">
        <v>166</v>
      </c>
      <c r="E402" s="150" t="s">
        <v>3</v>
      </c>
      <c r="F402" s="151" t="s">
        <v>563</v>
      </c>
      <c r="H402" s="152">
        <v>0.437</v>
      </c>
      <c r="L402" s="149"/>
      <c r="M402" s="153"/>
      <c r="T402" s="154"/>
      <c r="AT402" s="150" t="s">
        <v>166</v>
      </c>
      <c r="AU402" s="150" t="s">
        <v>80</v>
      </c>
      <c r="AV402" s="13" t="s">
        <v>80</v>
      </c>
      <c r="AW402" s="13" t="s">
        <v>32</v>
      </c>
      <c r="AX402" s="13" t="s">
        <v>70</v>
      </c>
      <c r="AY402" s="150" t="s">
        <v>155</v>
      </c>
    </row>
    <row r="403" spans="2:65" s="12" customFormat="1" ht="11.25">
      <c r="B403" s="143"/>
      <c r="D403" s="144" t="s">
        <v>166</v>
      </c>
      <c r="E403" s="145" t="s">
        <v>3</v>
      </c>
      <c r="F403" s="146" t="s">
        <v>564</v>
      </c>
      <c r="H403" s="145" t="s">
        <v>3</v>
      </c>
      <c r="L403" s="143"/>
      <c r="M403" s="147"/>
      <c r="T403" s="148"/>
      <c r="AT403" s="145" t="s">
        <v>166</v>
      </c>
      <c r="AU403" s="145" t="s">
        <v>80</v>
      </c>
      <c r="AV403" s="12" t="s">
        <v>78</v>
      </c>
      <c r="AW403" s="12" t="s">
        <v>32</v>
      </c>
      <c r="AX403" s="12" t="s">
        <v>70</v>
      </c>
      <c r="AY403" s="145" t="s">
        <v>155</v>
      </c>
    </row>
    <row r="404" spans="2:65" s="13" customFormat="1" ht="11.25">
      <c r="B404" s="149"/>
      <c r="D404" s="144" t="s">
        <v>166</v>
      </c>
      <c r="E404" s="150" t="s">
        <v>3</v>
      </c>
      <c r="F404" s="151" t="s">
        <v>565</v>
      </c>
      <c r="H404" s="152">
        <v>0.16200000000000001</v>
      </c>
      <c r="L404" s="149"/>
      <c r="M404" s="153"/>
      <c r="T404" s="154"/>
      <c r="AT404" s="150" t="s">
        <v>166</v>
      </c>
      <c r="AU404" s="150" t="s">
        <v>80</v>
      </c>
      <c r="AV404" s="13" t="s">
        <v>80</v>
      </c>
      <c r="AW404" s="13" t="s">
        <v>32</v>
      </c>
      <c r="AX404" s="13" t="s">
        <v>70</v>
      </c>
      <c r="AY404" s="150" t="s">
        <v>155</v>
      </c>
    </row>
    <row r="405" spans="2:65" s="12" customFormat="1" ht="11.25">
      <c r="B405" s="143"/>
      <c r="D405" s="144" t="s">
        <v>166</v>
      </c>
      <c r="E405" s="145" t="s">
        <v>3</v>
      </c>
      <c r="F405" s="146" t="s">
        <v>566</v>
      </c>
      <c r="H405" s="145" t="s">
        <v>3</v>
      </c>
      <c r="L405" s="143"/>
      <c r="M405" s="147"/>
      <c r="T405" s="148"/>
      <c r="AT405" s="145" t="s">
        <v>166</v>
      </c>
      <c r="AU405" s="145" t="s">
        <v>80</v>
      </c>
      <c r="AV405" s="12" t="s">
        <v>78</v>
      </c>
      <c r="AW405" s="12" t="s">
        <v>32</v>
      </c>
      <c r="AX405" s="12" t="s">
        <v>70</v>
      </c>
      <c r="AY405" s="145" t="s">
        <v>155</v>
      </c>
    </row>
    <row r="406" spans="2:65" s="13" customFormat="1" ht="11.25">
      <c r="B406" s="149"/>
      <c r="D406" s="144" t="s">
        <v>166</v>
      </c>
      <c r="E406" s="150" t="s">
        <v>3</v>
      </c>
      <c r="F406" s="151" t="s">
        <v>567</v>
      </c>
      <c r="H406" s="152">
        <v>0.17299999999999999</v>
      </c>
      <c r="L406" s="149"/>
      <c r="M406" s="153"/>
      <c r="T406" s="154"/>
      <c r="AT406" s="150" t="s">
        <v>166</v>
      </c>
      <c r="AU406" s="150" t="s">
        <v>80</v>
      </c>
      <c r="AV406" s="13" t="s">
        <v>80</v>
      </c>
      <c r="AW406" s="13" t="s">
        <v>32</v>
      </c>
      <c r="AX406" s="13" t="s">
        <v>70</v>
      </c>
      <c r="AY406" s="150" t="s">
        <v>155</v>
      </c>
    </row>
    <row r="407" spans="2:65" s="12" customFormat="1" ht="11.25">
      <c r="B407" s="143"/>
      <c r="D407" s="144" t="s">
        <v>166</v>
      </c>
      <c r="E407" s="145" t="s">
        <v>3</v>
      </c>
      <c r="F407" s="146" t="s">
        <v>568</v>
      </c>
      <c r="H407" s="145" t="s">
        <v>3</v>
      </c>
      <c r="L407" s="143"/>
      <c r="M407" s="147"/>
      <c r="T407" s="148"/>
      <c r="AT407" s="145" t="s">
        <v>166</v>
      </c>
      <c r="AU407" s="145" t="s">
        <v>80</v>
      </c>
      <c r="AV407" s="12" t="s">
        <v>78</v>
      </c>
      <c r="AW407" s="12" t="s">
        <v>32</v>
      </c>
      <c r="AX407" s="12" t="s">
        <v>70</v>
      </c>
      <c r="AY407" s="145" t="s">
        <v>155</v>
      </c>
    </row>
    <row r="408" spans="2:65" s="13" customFormat="1" ht="11.25">
      <c r="B408" s="149"/>
      <c r="D408" s="144" t="s">
        <v>166</v>
      </c>
      <c r="E408" s="150" t="s">
        <v>3</v>
      </c>
      <c r="F408" s="151" t="s">
        <v>569</v>
      </c>
      <c r="H408" s="152">
        <v>0.33100000000000002</v>
      </c>
      <c r="L408" s="149"/>
      <c r="M408" s="153"/>
      <c r="T408" s="154"/>
      <c r="AT408" s="150" t="s">
        <v>166</v>
      </c>
      <c r="AU408" s="150" t="s">
        <v>80</v>
      </c>
      <c r="AV408" s="13" t="s">
        <v>80</v>
      </c>
      <c r="AW408" s="13" t="s">
        <v>32</v>
      </c>
      <c r="AX408" s="13" t="s">
        <v>70</v>
      </c>
      <c r="AY408" s="150" t="s">
        <v>155</v>
      </c>
    </row>
    <row r="409" spans="2:65" s="13" customFormat="1" ht="11.25">
      <c r="B409" s="149"/>
      <c r="D409" s="144" t="s">
        <v>166</v>
      </c>
      <c r="E409" s="150" t="s">
        <v>3</v>
      </c>
      <c r="F409" s="151" t="s">
        <v>570</v>
      </c>
      <c r="H409" s="152">
        <v>2.3E-2</v>
      </c>
      <c r="L409" s="149"/>
      <c r="M409" s="153"/>
      <c r="T409" s="154"/>
      <c r="AT409" s="150" t="s">
        <v>166</v>
      </c>
      <c r="AU409" s="150" t="s">
        <v>80</v>
      </c>
      <c r="AV409" s="13" t="s">
        <v>80</v>
      </c>
      <c r="AW409" s="13" t="s">
        <v>32</v>
      </c>
      <c r="AX409" s="13" t="s">
        <v>70</v>
      </c>
      <c r="AY409" s="150" t="s">
        <v>155</v>
      </c>
    </row>
    <row r="410" spans="2:65" s="14" customFormat="1" ht="11.25">
      <c r="B410" s="155"/>
      <c r="D410" s="144" t="s">
        <v>166</v>
      </c>
      <c r="E410" s="156" t="s">
        <v>3</v>
      </c>
      <c r="F410" s="157" t="s">
        <v>205</v>
      </c>
      <c r="H410" s="158">
        <v>1.3009999999999999</v>
      </c>
      <c r="L410" s="155"/>
      <c r="M410" s="159"/>
      <c r="T410" s="160"/>
      <c r="AT410" s="156" t="s">
        <v>166</v>
      </c>
      <c r="AU410" s="156" t="s">
        <v>80</v>
      </c>
      <c r="AV410" s="14" t="s">
        <v>162</v>
      </c>
      <c r="AW410" s="14" t="s">
        <v>32</v>
      </c>
      <c r="AX410" s="14" t="s">
        <v>78</v>
      </c>
      <c r="AY410" s="156" t="s">
        <v>155</v>
      </c>
    </row>
    <row r="411" spans="2:65" s="1" customFormat="1" ht="16.5" customHeight="1">
      <c r="B411" s="127"/>
      <c r="C411" s="161" t="s">
        <v>571</v>
      </c>
      <c r="D411" s="161" t="s">
        <v>248</v>
      </c>
      <c r="E411" s="162" t="s">
        <v>572</v>
      </c>
      <c r="F411" s="163" t="s">
        <v>573</v>
      </c>
      <c r="G411" s="164" t="s">
        <v>301</v>
      </c>
      <c r="H411" s="165">
        <v>0.189</v>
      </c>
      <c r="I411" s="166"/>
      <c r="J411" s="166">
        <f>ROUND(I411*H411,2)</f>
        <v>0</v>
      </c>
      <c r="K411" s="163" t="s">
        <v>161</v>
      </c>
      <c r="L411" s="167"/>
      <c r="M411" s="168" t="s">
        <v>3</v>
      </c>
      <c r="N411" s="169" t="s">
        <v>41</v>
      </c>
      <c r="O411" s="136">
        <v>0</v>
      </c>
      <c r="P411" s="136">
        <f>O411*H411</f>
        <v>0</v>
      </c>
      <c r="Q411" s="136">
        <v>1</v>
      </c>
      <c r="R411" s="136">
        <f>Q411*H411</f>
        <v>0.189</v>
      </c>
      <c r="S411" s="136">
        <v>0</v>
      </c>
      <c r="T411" s="137">
        <f>S411*H411</f>
        <v>0</v>
      </c>
      <c r="AR411" s="138" t="s">
        <v>212</v>
      </c>
      <c r="AT411" s="138" t="s">
        <v>248</v>
      </c>
      <c r="AU411" s="138" t="s">
        <v>80</v>
      </c>
      <c r="AY411" s="17" t="s">
        <v>155</v>
      </c>
      <c r="BE411" s="139">
        <f>IF(N411="základní",J411,0)</f>
        <v>0</v>
      </c>
      <c r="BF411" s="139">
        <f>IF(N411="snížená",J411,0)</f>
        <v>0</v>
      </c>
      <c r="BG411" s="139">
        <f>IF(N411="zákl. přenesená",J411,0)</f>
        <v>0</v>
      </c>
      <c r="BH411" s="139">
        <f>IF(N411="sníž. přenesená",J411,0)</f>
        <v>0</v>
      </c>
      <c r="BI411" s="139">
        <f>IF(N411="nulová",J411,0)</f>
        <v>0</v>
      </c>
      <c r="BJ411" s="17" t="s">
        <v>78</v>
      </c>
      <c r="BK411" s="139">
        <f>ROUND(I411*H411,2)</f>
        <v>0</v>
      </c>
      <c r="BL411" s="17" t="s">
        <v>162</v>
      </c>
      <c r="BM411" s="138" t="s">
        <v>574</v>
      </c>
    </row>
    <row r="412" spans="2:65" s="12" customFormat="1" ht="11.25">
      <c r="B412" s="143"/>
      <c r="D412" s="144" t="s">
        <v>166</v>
      </c>
      <c r="E412" s="145" t="s">
        <v>3</v>
      </c>
      <c r="F412" s="146" t="s">
        <v>560</v>
      </c>
      <c r="H412" s="145" t="s">
        <v>3</v>
      </c>
      <c r="L412" s="143"/>
      <c r="M412" s="147"/>
      <c r="T412" s="148"/>
      <c r="AT412" s="145" t="s">
        <v>166</v>
      </c>
      <c r="AU412" s="145" t="s">
        <v>80</v>
      </c>
      <c r="AV412" s="12" t="s">
        <v>78</v>
      </c>
      <c r="AW412" s="12" t="s">
        <v>32</v>
      </c>
      <c r="AX412" s="12" t="s">
        <v>70</v>
      </c>
      <c r="AY412" s="145" t="s">
        <v>155</v>
      </c>
    </row>
    <row r="413" spans="2:65" s="13" customFormat="1" ht="11.25">
      <c r="B413" s="149"/>
      <c r="D413" s="144" t="s">
        <v>166</v>
      </c>
      <c r="E413" s="150" t="s">
        <v>3</v>
      </c>
      <c r="F413" s="151" t="s">
        <v>575</v>
      </c>
      <c r="H413" s="152">
        <v>0.189</v>
      </c>
      <c r="L413" s="149"/>
      <c r="M413" s="153"/>
      <c r="T413" s="154"/>
      <c r="AT413" s="150" t="s">
        <v>166</v>
      </c>
      <c r="AU413" s="150" t="s">
        <v>80</v>
      </c>
      <c r="AV413" s="13" t="s">
        <v>80</v>
      </c>
      <c r="AW413" s="13" t="s">
        <v>32</v>
      </c>
      <c r="AX413" s="13" t="s">
        <v>78</v>
      </c>
      <c r="AY413" s="150" t="s">
        <v>155</v>
      </c>
    </row>
    <row r="414" spans="2:65" s="1" customFormat="1" ht="16.5" customHeight="1">
      <c r="B414" s="127"/>
      <c r="C414" s="161" t="s">
        <v>576</v>
      </c>
      <c r="D414" s="161" t="s">
        <v>248</v>
      </c>
      <c r="E414" s="162" t="s">
        <v>577</v>
      </c>
      <c r="F414" s="163" t="s">
        <v>578</v>
      </c>
      <c r="G414" s="164" t="s">
        <v>301</v>
      </c>
      <c r="H414" s="165">
        <v>0.47199999999999998</v>
      </c>
      <c r="I414" s="166"/>
      <c r="J414" s="166">
        <f>ROUND(I414*H414,2)</f>
        <v>0</v>
      </c>
      <c r="K414" s="163" t="s">
        <v>161</v>
      </c>
      <c r="L414" s="167"/>
      <c r="M414" s="168" t="s">
        <v>3</v>
      </c>
      <c r="N414" s="169" t="s">
        <v>41</v>
      </c>
      <c r="O414" s="136">
        <v>0</v>
      </c>
      <c r="P414" s="136">
        <f>O414*H414</f>
        <v>0</v>
      </c>
      <c r="Q414" s="136">
        <v>1</v>
      </c>
      <c r="R414" s="136">
        <f>Q414*H414</f>
        <v>0.47199999999999998</v>
      </c>
      <c r="S414" s="136">
        <v>0</v>
      </c>
      <c r="T414" s="137">
        <f>S414*H414</f>
        <v>0</v>
      </c>
      <c r="AR414" s="138" t="s">
        <v>212</v>
      </c>
      <c r="AT414" s="138" t="s">
        <v>248</v>
      </c>
      <c r="AU414" s="138" t="s">
        <v>80</v>
      </c>
      <c r="AY414" s="17" t="s">
        <v>155</v>
      </c>
      <c r="BE414" s="139">
        <f>IF(N414="základní",J414,0)</f>
        <v>0</v>
      </c>
      <c r="BF414" s="139">
        <f>IF(N414="snížená",J414,0)</f>
        <v>0</v>
      </c>
      <c r="BG414" s="139">
        <f>IF(N414="zákl. přenesená",J414,0)</f>
        <v>0</v>
      </c>
      <c r="BH414" s="139">
        <f>IF(N414="sníž. přenesená",J414,0)</f>
        <v>0</v>
      </c>
      <c r="BI414" s="139">
        <f>IF(N414="nulová",J414,0)</f>
        <v>0</v>
      </c>
      <c r="BJ414" s="17" t="s">
        <v>78</v>
      </c>
      <c r="BK414" s="139">
        <f>ROUND(I414*H414,2)</f>
        <v>0</v>
      </c>
      <c r="BL414" s="17" t="s">
        <v>162</v>
      </c>
      <c r="BM414" s="138" t="s">
        <v>579</v>
      </c>
    </row>
    <row r="415" spans="2:65" s="12" customFormat="1" ht="11.25">
      <c r="B415" s="143"/>
      <c r="D415" s="144" t="s">
        <v>166</v>
      </c>
      <c r="E415" s="145" t="s">
        <v>3</v>
      </c>
      <c r="F415" s="146" t="s">
        <v>562</v>
      </c>
      <c r="H415" s="145" t="s">
        <v>3</v>
      </c>
      <c r="L415" s="143"/>
      <c r="M415" s="147"/>
      <c r="T415" s="148"/>
      <c r="AT415" s="145" t="s">
        <v>166</v>
      </c>
      <c r="AU415" s="145" t="s">
        <v>80</v>
      </c>
      <c r="AV415" s="12" t="s">
        <v>78</v>
      </c>
      <c r="AW415" s="12" t="s">
        <v>32</v>
      </c>
      <c r="AX415" s="12" t="s">
        <v>70</v>
      </c>
      <c r="AY415" s="145" t="s">
        <v>155</v>
      </c>
    </row>
    <row r="416" spans="2:65" s="13" customFormat="1" ht="11.25">
      <c r="B416" s="149"/>
      <c r="D416" s="144" t="s">
        <v>166</v>
      </c>
      <c r="E416" s="150" t="s">
        <v>3</v>
      </c>
      <c r="F416" s="151" t="s">
        <v>580</v>
      </c>
      <c r="H416" s="152">
        <v>0.47199999999999998</v>
      </c>
      <c r="L416" s="149"/>
      <c r="M416" s="153"/>
      <c r="T416" s="154"/>
      <c r="AT416" s="150" t="s">
        <v>166</v>
      </c>
      <c r="AU416" s="150" t="s">
        <v>80</v>
      </c>
      <c r="AV416" s="13" t="s">
        <v>80</v>
      </c>
      <c r="AW416" s="13" t="s">
        <v>32</v>
      </c>
      <c r="AX416" s="13" t="s">
        <v>78</v>
      </c>
      <c r="AY416" s="150" t="s">
        <v>155</v>
      </c>
    </row>
    <row r="417" spans="2:65" s="1" customFormat="1" ht="16.5" customHeight="1">
      <c r="B417" s="127"/>
      <c r="C417" s="161" t="s">
        <v>581</v>
      </c>
      <c r="D417" s="161" t="s">
        <v>248</v>
      </c>
      <c r="E417" s="162" t="s">
        <v>582</v>
      </c>
      <c r="F417" s="163" t="s">
        <v>583</v>
      </c>
      <c r="G417" s="164" t="s">
        <v>301</v>
      </c>
      <c r="H417" s="165">
        <v>0.36199999999999999</v>
      </c>
      <c r="I417" s="166"/>
      <c r="J417" s="166">
        <f>ROUND(I417*H417,2)</f>
        <v>0</v>
      </c>
      <c r="K417" s="163" t="s">
        <v>161</v>
      </c>
      <c r="L417" s="167"/>
      <c r="M417" s="168" t="s">
        <v>3</v>
      </c>
      <c r="N417" s="169" t="s">
        <v>41</v>
      </c>
      <c r="O417" s="136">
        <v>0</v>
      </c>
      <c r="P417" s="136">
        <f>O417*H417</f>
        <v>0</v>
      </c>
      <c r="Q417" s="136">
        <v>1</v>
      </c>
      <c r="R417" s="136">
        <f>Q417*H417</f>
        <v>0.36199999999999999</v>
      </c>
      <c r="S417" s="136">
        <v>0</v>
      </c>
      <c r="T417" s="137">
        <f>S417*H417</f>
        <v>0</v>
      </c>
      <c r="AR417" s="138" t="s">
        <v>212</v>
      </c>
      <c r="AT417" s="138" t="s">
        <v>248</v>
      </c>
      <c r="AU417" s="138" t="s">
        <v>80</v>
      </c>
      <c r="AY417" s="17" t="s">
        <v>155</v>
      </c>
      <c r="BE417" s="139">
        <f>IF(N417="základní",J417,0)</f>
        <v>0</v>
      </c>
      <c r="BF417" s="139">
        <f>IF(N417="snížená",J417,0)</f>
        <v>0</v>
      </c>
      <c r="BG417" s="139">
        <f>IF(N417="zákl. přenesená",J417,0)</f>
        <v>0</v>
      </c>
      <c r="BH417" s="139">
        <f>IF(N417="sníž. přenesená",J417,0)</f>
        <v>0</v>
      </c>
      <c r="BI417" s="139">
        <f>IF(N417="nulová",J417,0)</f>
        <v>0</v>
      </c>
      <c r="BJ417" s="17" t="s">
        <v>78</v>
      </c>
      <c r="BK417" s="139">
        <f>ROUND(I417*H417,2)</f>
        <v>0</v>
      </c>
      <c r="BL417" s="17" t="s">
        <v>162</v>
      </c>
      <c r="BM417" s="138" t="s">
        <v>584</v>
      </c>
    </row>
    <row r="418" spans="2:65" s="12" customFormat="1" ht="11.25">
      <c r="B418" s="143"/>
      <c r="D418" s="144" t="s">
        <v>166</v>
      </c>
      <c r="E418" s="145" t="s">
        <v>3</v>
      </c>
      <c r="F418" s="146" t="s">
        <v>564</v>
      </c>
      <c r="H418" s="145" t="s">
        <v>3</v>
      </c>
      <c r="L418" s="143"/>
      <c r="M418" s="147"/>
      <c r="T418" s="148"/>
      <c r="AT418" s="145" t="s">
        <v>166</v>
      </c>
      <c r="AU418" s="145" t="s">
        <v>80</v>
      </c>
      <c r="AV418" s="12" t="s">
        <v>78</v>
      </c>
      <c r="AW418" s="12" t="s">
        <v>32</v>
      </c>
      <c r="AX418" s="12" t="s">
        <v>70</v>
      </c>
      <c r="AY418" s="145" t="s">
        <v>155</v>
      </c>
    </row>
    <row r="419" spans="2:65" s="13" customFormat="1" ht="11.25">
      <c r="B419" s="149"/>
      <c r="D419" s="144" t="s">
        <v>166</v>
      </c>
      <c r="E419" s="150" t="s">
        <v>3</v>
      </c>
      <c r="F419" s="151" t="s">
        <v>585</v>
      </c>
      <c r="H419" s="152">
        <v>0.17499999999999999</v>
      </c>
      <c r="L419" s="149"/>
      <c r="M419" s="153"/>
      <c r="T419" s="154"/>
      <c r="AT419" s="150" t="s">
        <v>166</v>
      </c>
      <c r="AU419" s="150" t="s">
        <v>80</v>
      </c>
      <c r="AV419" s="13" t="s">
        <v>80</v>
      </c>
      <c r="AW419" s="13" t="s">
        <v>32</v>
      </c>
      <c r="AX419" s="13" t="s">
        <v>70</v>
      </c>
      <c r="AY419" s="150" t="s">
        <v>155</v>
      </c>
    </row>
    <row r="420" spans="2:65" s="12" customFormat="1" ht="11.25">
      <c r="B420" s="143"/>
      <c r="D420" s="144" t="s">
        <v>166</v>
      </c>
      <c r="E420" s="145" t="s">
        <v>3</v>
      </c>
      <c r="F420" s="146" t="s">
        <v>566</v>
      </c>
      <c r="H420" s="145" t="s">
        <v>3</v>
      </c>
      <c r="L420" s="143"/>
      <c r="M420" s="147"/>
      <c r="T420" s="148"/>
      <c r="AT420" s="145" t="s">
        <v>166</v>
      </c>
      <c r="AU420" s="145" t="s">
        <v>80</v>
      </c>
      <c r="AV420" s="12" t="s">
        <v>78</v>
      </c>
      <c r="AW420" s="12" t="s">
        <v>32</v>
      </c>
      <c r="AX420" s="12" t="s">
        <v>70</v>
      </c>
      <c r="AY420" s="145" t="s">
        <v>155</v>
      </c>
    </row>
    <row r="421" spans="2:65" s="13" customFormat="1" ht="11.25">
      <c r="B421" s="149"/>
      <c r="D421" s="144" t="s">
        <v>166</v>
      </c>
      <c r="E421" s="150" t="s">
        <v>3</v>
      </c>
      <c r="F421" s="151" t="s">
        <v>586</v>
      </c>
      <c r="H421" s="152">
        <v>0.187</v>
      </c>
      <c r="L421" s="149"/>
      <c r="M421" s="153"/>
      <c r="T421" s="154"/>
      <c r="AT421" s="150" t="s">
        <v>166</v>
      </c>
      <c r="AU421" s="150" t="s">
        <v>80</v>
      </c>
      <c r="AV421" s="13" t="s">
        <v>80</v>
      </c>
      <c r="AW421" s="13" t="s">
        <v>32</v>
      </c>
      <c r="AX421" s="13" t="s">
        <v>70</v>
      </c>
      <c r="AY421" s="150" t="s">
        <v>155</v>
      </c>
    </row>
    <row r="422" spans="2:65" s="14" customFormat="1" ht="11.25">
      <c r="B422" s="155"/>
      <c r="D422" s="144" t="s">
        <v>166</v>
      </c>
      <c r="E422" s="156" t="s">
        <v>3</v>
      </c>
      <c r="F422" s="157" t="s">
        <v>205</v>
      </c>
      <c r="H422" s="158">
        <v>0.36199999999999999</v>
      </c>
      <c r="L422" s="155"/>
      <c r="M422" s="159"/>
      <c r="T422" s="160"/>
      <c r="AT422" s="156" t="s">
        <v>166</v>
      </c>
      <c r="AU422" s="156" t="s">
        <v>80</v>
      </c>
      <c r="AV422" s="14" t="s">
        <v>162</v>
      </c>
      <c r="AW422" s="14" t="s">
        <v>32</v>
      </c>
      <c r="AX422" s="14" t="s">
        <v>78</v>
      </c>
      <c r="AY422" s="156" t="s">
        <v>155</v>
      </c>
    </row>
    <row r="423" spans="2:65" s="1" customFormat="1" ht="16.5" customHeight="1">
      <c r="B423" s="127"/>
      <c r="C423" s="161" t="s">
        <v>587</v>
      </c>
      <c r="D423" s="161" t="s">
        <v>248</v>
      </c>
      <c r="E423" s="162" t="s">
        <v>588</v>
      </c>
      <c r="F423" s="163" t="s">
        <v>589</v>
      </c>
      <c r="G423" s="164" t="s">
        <v>301</v>
      </c>
      <c r="H423" s="165">
        <v>0.35799999999999998</v>
      </c>
      <c r="I423" s="166"/>
      <c r="J423" s="166">
        <f>ROUND(I423*H423,2)</f>
        <v>0</v>
      </c>
      <c r="K423" s="163" t="s">
        <v>161</v>
      </c>
      <c r="L423" s="167"/>
      <c r="M423" s="168" t="s">
        <v>3</v>
      </c>
      <c r="N423" s="169" t="s">
        <v>41</v>
      </c>
      <c r="O423" s="136">
        <v>0</v>
      </c>
      <c r="P423" s="136">
        <f>O423*H423</f>
        <v>0</v>
      </c>
      <c r="Q423" s="136">
        <v>1</v>
      </c>
      <c r="R423" s="136">
        <f>Q423*H423</f>
        <v>0.35799999999999998</v>
      </c>
      <c r="S423" s="136">
        <v>0</v>
      </c>
      <c r="T423" s="137">
        <f>S423*H423</f>
        <v>0</v>
      </c>
      <c r="AR423" s="138" t="s">
        <v>212</v>
      </c>
      <c r="AT423" s="138" t="s">
        <v>248</v>
      </c>
      <c r="AU423" s="138" t="s">
        <v>80</v>
      </c>
      <c r="AY423" s="17" t="s">
        <v>155</v>
      </c>
      <c r="BE423" s="139">
        <f>IF(N423="základní",J423,0)</f>
        <v>0</v>
      </c>
      <c r="BF423" s="139">
        <f>IF(N423="snížená",J423,0)</f>
        <v>0</v>
      </c>
      <c r="BG423" s="139">
        <f>IF(N423="zákl. přenesená",J423,0)</f>
        <v>0</v>
      </c>
      <c r="BH423" s="139">
        <f>IF(N423="sníž. přenesená",J423,0)</f>
        <v>0</v>
      </c>
      <c r="BI423" s="139">
        <f>IF(N423="nulová",J423,0)</f>
        <v>0</v>
      </c>
      <c r="BJ423" s="17" t="s">
        <v>78</v>
      </c>
      <c r="BK423" s="139">
        <f>ROUND(I423*H423,2)</f>
        <v>0</v>
      </c>
      <c r="BL423" s="17" t="s">
        <v>162</v>
      </c>
      <c r="BM423" s="138" t="s">
        <v>590</v>
      </c>
    </row>
    <row r="424" spans="2:65" s="12" customFormat="1" ht="11.25">
      <c r="B424" s="143"/>
      <c r="D424" s="144" t="s">
        <v>166</v>
      </c>
      <c r="E424" s="145" t="s">
        <v>3</v>
      </c>
      <c r="F424" s="146" t="s">
        <v>591</v>
      </c>
      <c r="H424" s="145" t="s">
        <v>3</v>
      </c>
      <c r="L424" s="143"/>
      <c r="M424" s="147"/>
      <c r="T424" s="148"/>
      <c r="AT424" s="145" t="s">
        <v>166</v>
      </c>
      <c r="AU424" s="145" t="s">
        <v>80</v>
      </c>
      <c r="AV424" s="12" t="s">
        <v>78</v>
      </c>
      <c r="AW424" s="12" t="s">
        <v>32</v>
      </c>
      <c r="AX424" s="12" t="s">
        <v>70</v>
      </c>
      <c r="AY424" s="145" t="s">
        <v>155</v>
      </c>
    </row>
    <row r="425" spans="2:65" s="13" customFormat="1" ht="11.25">
      <c r="B425" s="149"/>
      <c r="D425" s="144" t="s">
        <v>166</v>
      </c>
      <c r="E425" s="150" t="s">
        <v>3</v>
      </c>
      <c r="F425" s="151" t="s">
        <v>592</v>
      </c>
      <c r="H425" s="152">
        <v>0.35799999999999998</v>
      </c>
      <c r="L425" s="149"/>
      <c r="M425" s="153"/>
      <c r="T425" s="154"/>
      <c r="AT425" s="150" t="s">
        <v>166</v>
      </c>
      <c r="AU425" s="150" t="s">
        <v>80</v>
      </c>
      <c r="AV425" s="13" t="s">
        <v>80</v>
      </c>
      <c r="AW425" s="13" t="s">
        <v>32</v>
      </c>
      <c r="AX425" s="13" t="s">
        <v>78</v>
      </c>
      <c r="AY425" s="150" t="s">
        <v>155</v>
      </c>
    </row>
    <row r="426" spans="2:65" s="1" customFormat="1" ht="16.5" customHeight="1">
      <c r="B426" s="127"/>
      <c r="C426" s="161" t="s">
        <v>593</v>
      </c>
      <c r="D426" s="161" t="s">
        <v>248</v>
      </c>
      <c r="E426" s="162" t="s">
        <v>594</v>
      </c>
      <c r="F426" s="163" t="s">
        <v>595</v>
      </c>
      <c r="G426" s="164" t="s">
        <v>301</v>
      </c>
      <c r="H426" s="165">
        <v>2.5000000000000001E-2</v>
      </c>
      <c r="I426" s="166"/>
      <c r="J426" s="166">
        <f>ROUND(I426*H426,2)</f>
        <v>0</v>
      </c>
      <c r="K426" s="163" t="s">
        <v>161</v>
      </c>
      <c r="L426" s="167"/>
      <c r="M426" s="168" t="s">
        <v>3</v>
      </c>
      <c r="N426" s="169" t="s">
        <v>41</v>
      </c>
      <c r="O426" s="136">
        <v>0</v>
      </c>
      <c r="P426" s="136">
        <f>O426*H426</f>
        <v>0</v>
      </c>
      <c r="Q426" s="136">
        <v>1</v>
      </c>
      <c r="R426" s="136">
        <f>Q426*H426</f>
        <v>2.5000000000000001E-2</v>
      </c>
      <c r="S426" s="136">
        <v>0</v>
      </c>
      <c r="T426" s="137">
        <f>S426*H426</f>
        <v>0</v>
      </c>
      <c r="AR426" s="138" t="s">
        <v>212</v>
      </c>
      <c r="AT426" s="138" t="s">
        <v>248</v>
      </c>
      <c r="AU426" s="138" t="s">
        <v>80</v>
      </c>
      <c r="AY426" s="17" t="s">
        <v>155</v>
      </c>
      <c r="BE426" s="139">
        <f>IF(N426="základní",J426,0)</f>
        <v>0</v>
      </c>
      <c r="BF426" s="139">
        <f>IF(N426="snížená",J426,0)</f>
        <v>0</v>
      </c>
      <c r="BG426" s="139">
        <f>IF(N426="zákl. přenesená",J426,0)</f>
        <v>0</v>
      </c>
      <c r="BH426" s="139">
        <f>IF(N426="sníž. přenesená",J426,0)</f>
        <v>0</v>
      </c>
      <c r="BI426" s="139">
        <f>IF(N426="nulová",J426,0)</f>
        <v>0</v>
      </c>
      <c r="BJ426" s="17" t="s">
        <v>78</v>
      </c>
      <c r="BK426" s="139">
        <f>ROUND(I426*H426,2)</f>
        <v>0</v>
      </c>
      <c r="BL426" s="17" t="s">
        <v>162</v>
      </c>
      <c r="BM426" s="138" t="s">
        <v>596</v>
      </c>
    </row>
    <row r="427" spans="2:65" s="12" customFormat="1" ht="11.25">
      <c r="B427" s="143"/>
      <c r="D427" s="144" t="s">
        <v>166</v>
      </c>
      <c r="E427" s="145" t="s">
        <v>3</v>
      </c>
      <c r="F427" s="146" t="s">
        <v>597</v>
      </c>
      <c r="H427" s="145" t="s">
        <v>3</v>
      </c>
      <c r="L427" s="143"/>
      <c r="M427" s="147"/>
      <c r="T427" s="148"/>
      <c r="AT427" s="145" t="s">
        <v>166</v>
      </c>
      <c r="AU427" s="145" t="s">
        <v>80</v>
      </c>
      <c r="AV427" s="12" t="s">
        <v>78</v>
      </c>
      <c r="AW427" s="12" t="s">
        <v>32</v>
      </c>
      <c r="AX427" s="12" t="s">
        <v>70</v>
      </c>
      <c r="AY427" s="145" t="s">
        <v>155</v>
      </c>
    </row>
    <row r="428" spans="2:65" s="13" customFormat="1" ht="11.25">
      <c r="B428" s="149"/>
      <c r="D428" s="144" t="s">
        <v>166</v>
      </c>
      <c r="E428" s="150" t="s">
        <v>3</v>
      </c>
      <c r="F428" s="151" t="s">
        <v>598</v>
      </c>
      <c r="H428" s="152">
        <v>2.5000000000000001E-2</v>
      </c>
      <c r="L428" s="149"/>
      <c r="M428" s="153"/>
      <c r="T428" s="154"/>
      <c r="AT428" s="150" t="s">
        <v>166</v>
      </c>
      <c r="AU428" s="150" t="s">
        <v>80</v>
      </c>
      <c r="AV428" s="13" t="s">
        <v>80</v>
      </c>
      <c r="AW428" s="13" t="s">
        <v>32</v>
      </c>
      <c r="AX428" s="13" t="s">
        <v>78</v>
      </c>
      <c r="AY428" s="150" t="s">
        <v>155</v>
      </c>
    </row>
    <row r="429" spans="2:65" s="1" customFormat="1" ht="16.5" customHeight="1">
      <c r="B429" s="127"/>
      <c r="C429" s="128" t="s">
        <v>599</v>
      </c>
      <c r="D429" s="128" t="s">
        <v>157</v>
      </c>
      <c r="E429" s="129" t="s">
        <v>600</v>
      </c>
      <c r="F429" s="130" t="s">
        <v>601</v>
      </c>
      <c r="G429" s="131" t="s">
        <v>301</v>
      </c>
      <c r="H429" s="132">
        <v>0.26700000000000002</v>
      </c>
      <c r="I429" s="133"/>
      <c r="J429" s="133">
        <f>ROUND(I429*H429,2)</f>
        <v>0</v>
      </c>
      <c r="K429" s="130" t="s">
        <v>161</v>
      </c>
      <c r="L429" s="29"/>
      <c r="M429" s="134" t="s">
        <v>3</v>
      </c>
      <c r="N429" s="135" t="s">
        <v>41</v>
      </c>
      <c r="O429" s="136">
        <v>36.9</v>
      </c>
      <c r="P429" s="136">
        <f>O429*H429</f>
        <v>9.8522999999999996</v>
      </c>
      <c r="Q429" s="136">
        <v>1.0900000000000001</v>
      </c>
      <c r="R429" s="136">
        <f>Q429*H429</f>
        <v>0.29103000000000001</v>
      </c>
      <c r="S429" s="136">
        <v>0</v>
      </c>
      <c r="T429" s="137">
        <f>S429*H429</f>
        <v>0</v>
      </c>
      <c r="AR429" s="138" t="s">
        <v>162</v>
      </c>
      <c r="AT429" s="138" t="s">
        <v>157</v>
      </c>
      <c r="AU429" s="138" t="s">
        <v>80</v>
      </c>
      <c r="AY429" s="17" t="s">
        <v>155</v>
      </c>
      <c r="BE429" s="139">
        <f>IF(N429="základní",J429,0)</f>
        <v>0</v>
      </c>
      <c r="BF429" s="139">
        <f>IF(N429="snížená",J429,0)</f>
        <v>0</v>
      </c>
      <c r="BG429" s="139">
        <f>IF(N429="zákl. přenesená",J429,0)</f>
        <v>0</v>
      </c>
      <c r="BH429" s="139">
        <f>IF(N429="sníž. přenesená",J429,0)</f>
        <v>0</v>
      </c>
      <c r="BI429" s="139">
        <f>IF(N429="nulová",J429,0)</f>
        <v>0</v>
      </c>
      <c r="BJ429" s="17" t="s">
        <v>78</v>
      </c>
      <c r="BK429" s="139">
        <f>ROUND(I429*H429,2)</f>
        <v>0</v>
      </c>
      <c r="BL429" s="17" t="s">
        <v>162</v>
      </c>
      <c r="BM429" s="138" t="s">
        <v>602</v>
      </c>
    </row>
    <row r="430" spans="2:65" s="1" customFormat="1" ht="11.25">
      <c r="B430" s="29"/>
      <c r="D430" s="140" t="s">
        <v>164</v>
      </c>
      <c r="F430" s="141" t="s">
        <v>603</v>
      </c>
      <c r="L430" s="29"/>
      <c r="M430" s="142"/>
      <c r="T430" s="50"/>
      <c r="AT430" s="17" t="s">
        <v>164</v>
      </c>
      <c r="AU430" s="17" t="s">
        <v>80</v>
      </c>
    </row>
    <row r="431" spans="2:65" s="12" customFormat="1" ht="11.25">
      <c r="B431" s="143"/>
      <c r="D431" s="144" t="s">
        <v>166</v>
      </c>
      <c r="E431" s="145" t="s">
        <v>3</v>
      </c>
      <c r="F431" s="146" t="s">
        <v>604</v>
      </c>
      <c r="H431" s="145" t="s">
        <v>3</v>
      </c>
      <c r="L431" s="143"/>
      <c r="M431" s="147"/>
      <c r="T431" s="148"/>
      <c r="AT431" s="145" t="s">
        <v>166</v>
      </c>
      <c r="AU431" s="145" t="s">
        <v>80</v>
      </c>
      <c r="AV431" s="12" t="s">
        <v>78</v>
      </c>
      <c r="AW431" s="12" t="s">
        <v>32</v>
      </c>
      <c r="AX431" s="12" t="s">
        <v>70</v>
      </c>
      <c r="AY431" s="145" t="s">
        <v>155</v>
      </c>
    </row>
    <row r="432" spans="2:65" s="13" customFormat="1" ht="11.25">
      <c r="B432" s="149"/>
      <c r="D432" s="144" t="s">
        <v>166</v>
      </c>
      <c r="E432" s="150" t="s">
        <v>3</v>
      </c>
      <c r="F432" s="151" t="s">
        <v>605</v>
      </c>
      <c r="H432" s="152">
        <v>0.26700000000000002</v>
      </c>
      <c r="L432" s="149"/>
      <c r="M432" s="153"/>
      <c r="T432" s="154"/>
      <c r="AT432" s="150" t="s">
        <v>166</v>
      </c>
      <c r="AU432" s="150" t="s">
        <v>80</v>
      </c>
      <c r="AV432" s="13" t="s">
        <v>80</v>
      </c>
      <c r="AW432" s="13" t="s">
        <v>32</v>
      </c>
      <c r="AX432" s="13" t="s">
        <v>78</v>
      </c>
      <c r="AY432" s="150" t="s">
        <v>155</v>
      </c>
    </row>
    <row r="433" spans="2:65" s="1" customFormat="1" ht="16.5" customHeight="1">
      <c r="B433" s="127"/>
      <c r="C433" s="128" t="s">
        <v>606</v>
      </c>
      <c r="D433" s="128" t="s">
        <v>157</v>
      </c>
      <c r="E433" s="129" t="s">
        <v>607</v>
      </c>
      <c r="F433" s="130" t="s">
        <v>608</v>
      </c>
      <c r="G433" s="131" t="s">
        <v>301</v>
      </c>
      <c r="H433" s="132">
        <v>0.38500000000000001</v>
      </c>
      <c r="I433" s="133"/>
      <c r="J433" s="133">
        <f>ROUND(I433*H433,2)</f>
        <v>0</v>
      </c>
      <c r="K433" s="130" t="s">
        <v>161</v>
      </c>
      <c r="L433" s="29"/>
      <c r="M433" s="134" t="s">
        <v>3</v>
      </c>
      <c r="N433" s="135" t="s">
        <v>41</v>
      </c>
      <c r="O433" s="136">
        <v>34.5</v>
      </c>
      <c r="P433" s="136">
        <f>O433*H433</f>
        <v>13.282500000000001</v>
      </c>
      <c r="Q433" s="136">
        <v>1.0900000000000001</v>
      </c>
      <c r="R433" s="136">
        <f>Q433*H433</f>
        <v>0.41965000000000002</v>
      </c>
      <c r="S433" s="136">
        <v>0</v>
      </c>
      <c r="T433" s="137">
        <f>S433*H433</f>
        <v>0</v>
      </c>
      <c r="AR433" s="138" t="s">
        <v>162</v>
      </c>
      <c r="AT433" s="138" t="s">
        <v>157</v>
      </c>
      <c r="AU433" s="138" t="s">
        <v>80</v>
      </c>
      <c r="AY433" s="17" t="s">
        <v>155</v>
      </c>
      <c r="BE433" s="139">
        <f>IF(N433="základní",J433,0)</f>
        <v>0</v>
      </c>
      <c r="BF433" s="139">
        <f>IF(N433="snížená",J433,0)</f>
        <v>0</v>
      </c>
      <c r="BG433" s="139">
        <f>IF(N433="zákl. přenesená",J433,0)</f>
        <v>0</v>
      </c>
      <c r="BH433" s="139">
        <f>IF(N433="sníž. přenesená",J433,0)</f>
        <v>0</v>
      </c>
      <c r="BI433" s="139">
        <f>IF(N433="nulová",J433,0)</f>
        <v>0</v>
      </c>
      <c r="BJ433" s="17" t="s">
        <v>78</v>
      </c>
      <c r="BK433" s="139">
        <f>ROUND(I433*H433,2)</f>
        <v>0</v>
      </c>
      <c r="BL433" s="17" t="s">
        <v>162</v>
      </c>
      <c r="BM433" s="138" t="s">
        <v>609</v>
      </c>
    </row>
    <row r="434" spans="2:65" s="1" customFormat="1" ht="11.25">
      <c r="B434" s="29"/>
      <c r="D434" s="140" t="s">
        <v>164</v>
      </c>
      <c r="F434" s="141" t="s">
        <v>610</v>
      </c>
      <c r="L434" s="29"/>
      <c r="M434" s="142"/>
      <c r="T434" s="50"/>
      <c r="AT434" s="17" t="s">
        <v>164</v>
      </c>
      <c r="AU434" s="17" t="s">
        <v>80</v>
      </c>
    </row>
    <row r="435" spans="2:65" s="12" customFormat="1" ht="11.25">
      <c r="B435" s="143"/>
      <c r="D435" s="144" t="s">
        <v>166</v>
      </c>
      <c r="E435" s="145" t="s">
        <v>3</v>
      </c>
      <c r="F435" s="146" t="s">
        <v>611</v>
      </c>
      <c r="H435" s="145" t="s">
        <v>3</v>
      </c>
      <c r="L435" s="143"/>
      <c r="M435" s="147"/>
      <c r="T435" s="148"/>
      <c r="AT435" s="145" t="s">
        <v>166</v>
      </c>
      <c r="AU435" s="145" t="s">
        <v>80</v>
      </c>
      <c r="AV435" s="12" t="s">
        <v>78</v>
      </c>
      <c r="AW435" s="12" t="s">
        <v>32</v>
      </c>
      <c r="AX435" s="12" t="s">
        <v>70</v>
      </c>
      <c r="AY435" s="145" t="s">
        <v>155</v>
      </c>
    </row>
    <row r="436" spans="2:65" s="13" customFormat="1" ht="11.25">
      <c r="B436" s="149"/>
      <c r="D436" s="144" t="s">
        <v>166</v>
      </c>
      <c r="E436" s="150" t="s">
        <v>3</v>
      </c>
      <c r="F436" s="151" t="s">
        <v>612</v>
      </c>
      <c r="H436" s="152">
        <v>0.313</v>
      </c>
      <c r="L436" s="149"/>
      <c r="M436" s="153"/>
      <c r="T436" s="154"/>
      <c r="AT436" s="150" t="s">
        <v>166</v>
      </c>
      <c r="AU436" s="150" t="s">
        <v>80</v>
      </c>
      <c r="AV436" s="13" t="s">
        <v>80</v>
      </c>
      <c r="AW436" s="13" t="s">
        <v>32</v>
      </c>
      <c r="AX436" s="13" t="s">
        <v>70</v>
      </c>
      <c r="AY436" s="150" t="s">
        <v>155</v>
      </c>
    </row>
    <row r="437" spans="2:65" s="12" customFormat="1" ht="11.25">
      <c r="B437" s="143"/>
      <c r="D437" s="144" t="s">
        <v>166</v>
      </c>
      <c r="E437" s="145" t="s">
        <v>3</v>
      </c>
      <c r="F437" s="146" t="s">
        <v>613</v>
      </c>
      <c r="H437" s="145" t="s">
        <v>3</v>
      </c>
      <c r="L437" s="143"/>
      <c r="M437" s="147"/>
      <c r="T437" s="148"/>
      <c r="AT437" s="145" t="s">
        <v>166</v>
      </c>
      <c r="AU437" s="145" t="s">
        <v>80</v>
      </c>
      <c r="AV437" s="12" t="s">
        <v>78</v>
      </c>
      <c r="AW437" s="12" t="s">
        <v>32</v>
      </c>
      <c r="AX437" s="12" t="s">
        <v>70</v>
      </c>
      <c r="AY437" s="145" t="s">
        <v>155</v>
      </c>
    </row>
    <row r="438" spans="2:65" s="13" customFormat="1" ht="11.25">
      <c r="B438" s="149"/>
      <c r="D438" s="144" t="s">
        <v>166</v>
      </c>
      <c r="E438" s="150" t="s">
        <v>3</v>
      </c>
      <c r="F438" s="151" t="s">
        <v>614</v>
      </c>
      <c r="H438" s="152">
        <v>7.1999999999999995E-2</v>
      </c>
      <c r="L438" s="149"/>
      <c r="M438" s="153"/>
      <c r="T438" s="154"/>
      <c r="AT438" s="150" t="s">
        <v>166</v>
      </c>
      <c r="AU438" s="150" t="s">
        <v>80</v>
      </c>
      <c r="AV438" s="13" t="s">
        <v>80</v>
      </c>
      <c r="AW438" s="13" t="s">
        <v>32</v>
      </c>
      <c r="AX438" s="13" t="s">
        <v>70</v>
      </c>
      <c r="AY438" s="150" t="s">
        <v>155</v>
      </c>
    </row>
    <row r="439" spans="2:65" s="14" customFormat="1" ht="11.25">
      <c r="B439" s="155"/>
      <c r="D439" s="144" t="s">
        <v>166</v>
      </c>
      <c r="E439" s="156" t="s">
        <v>3</v>
      </c>
      <c r="F439" s="157" t="s">
        <v>205</v>
      </c>
      <c r="H439" s="158">
        <v>0.38500000000000001</v>
      </c>
      <c r="L439" s="155"/>
      <c r="M439" s="159"/>
      <c r="T439" s="160"/>
      <c r="AT439" s="156" t="s">
        <v>166</v>
      </c>
      <c r="AU439" s="156" t="s">
        <v>80</v>
      </c>
      <c r="AV439" s="14" t="s">
        <v>162</v>
      </c>
      <c r="AW439" s="14" t="s">
        <v>32</v>
      </c>
      <c r="AX439" s="14" t="s">
        <v>78</v>
      </c>
      <c r="AY439" s="156" t="s">
        <v>155</v>
      </c>
    </row>
    <row r="440" spans="2:65" s="1" customFormat="1" ht="16.5" customHeight="1">
      <c r="B440" s="127"/>
      <c r="C440" s="128" t="s">
        <v>615</v>
      </c>
      <c r="D440" s="128" t="s">
        <v>157</v>
      </c>
      <c r="E440" s="129" t="s">
        <v>616</v>
      </c>
      <c r="F440" s="130" t="s">
        <v>617</v>
      </c>
      <c r="G440" s="131" t="s">
        <v>178</v>
      </c>
      <c r="H440" s="132">
        <v>11.75</v>
      </c>
      <c r="I440" s="133"/>
      <c r="J440" s="133">
        <f>ROUND(I440*H440,2)</f>
        <v>0</v>
      </c>
      <c r="K440" s="130" t="s">
        <v>161</v>
      </c>
      <c r="L440" s="29"/>
      <c r="M440" s="134" t="s">
        <v>3</v>
      </c>
      <c r="N440" s="135" t="s">
        <v>41</v>
      </c>
      <c r="O440" s="136">
        <v>9.8000000000000004E-2</v>
      </c>
      <c r="P440" s="136">
        <f>O440*H440</f>
        <v>1.1515</v>
      </c>
      <c r="Q440" s="136">
        <v>1.875E-4</v>
      </c>
      <c r="R440" s="136">
        <f>Q440*H440</f>
        <v>2.2031250000000002E-3</v>
      </c>
      <c r="S440" s="136">
        <v>0</v>
      </c>
      <c r="T440" s="137">
        <f>S440*H440</f>
        <v>0</v>
      </c>
      <c r="AR440" s="138" t="s">
        <v>162</v>
      </c>
      <c r="AT440" s="138" t="s">
        <v>157</v>
      </c>
      <c r="AU440" s="138" t="s">
        <v>80</v>
      </c>
      <c r="AY440" s="17" t="s">
        <v>155</v>
      </c>
      <c r="BE440" s="139">
        <f>IF(N440="základní",J440,0)</f>
        <v>0</v>
      </c>
      <c r="BF440" s="139">
        <f>IF(N440="snížená",J440,0)</f>
        <v>0</v>
      </c>
      <c r="BG440" s="139">
        <f>IF(N440="zákl. přenesená",J440,0)</f>
        <v>0</v>
      </c>
      <c r="BH440" s="139">
        <f>IF(N440="sníž. přenesená",J440,0)</f>
        <v>0</v>
      </c>
      <c r="BI440" s="139">
        <f>IF(N440="nulová",J440,0)</f>
        <v>0</v>
      </c>
      <c r="BJ440" s="17" t="s">
        <v>78</v>
      </c>
      <c r="BK440" s="139">
        <f>ROUND(I440*H440,2)</f>
        <v>0</v>
      </c>
      <c r="BL440" s="17" t="s">
        <v>162</v>
      </c>
      <c r="BM440" s="138" t="s">
        <v>618</v>
      </c>
    </row>
    <row r="441" spans="2:65" s="1" customFormat="1" ht="11.25">
      <c r="B441" s="29"/>
      <c r="D441" s="140" t="s">
        <v>164</v>
      </c>
      <c r="F441" s="141" t="s">
        <v>619</v>
      </c>
      <c r="L441" s="29"/>
      <c r="M441" s="142"/>
      <c r="T441" s="50"/>
      <c r="AT441" s="17" t="s">
        <v>164</v>
      </c>
      <c r="AU441" s="17" t="s">
        <v>80</v>
      </c>
    </row>
    <row r="442" spans="2:65" s="12" customFormat="1" ht="11.25">
      <c r="B442" s="143"/>
      <c r="D442" s="144" t="s">
        <v>166</v>
      </c>
      <c r="E442" s="145" t="s">
        <v>3</v>
      </c>
      <c r="F442" s="146" t="s">
        <v>620</v>
      </c>
      <c r="H442" s="145" t="s">
        <v>3</v>
      </c>
      <c r="L442" s="143"/>
      <c r="M442" s="147"/>
      <c r="T442" s="148"/>
      <c r="AT442" s="145" t="s">
        <v>166</v>
      </c>
      <c r="AU442" s="145" t="s">
        <v>80</v>
      </c>
      <c r="AV442" s="12" t="s">
        <v>78</v>
      </c>
      <c r="AW442" s="12" t="s">
        <v>32</v>
      </c>
      <c r="AX442" s="12" t="s">
        <v>70</v>
      </c>
      <c r="AY442" s="145" t="s">
        <v>155</v>
      </c>
    </row>
    <row r="443" spans="2:65" s="13" customFormat="1" ht="11.25">
      <c r="B443" s="149"/>
      <c r="D443" s="144" t="s">
        <v>166</v>
      </c>
      <c r="E443" s="150" t="s">
        <v>3</v>
      </c>
      <c r="F443" s="151" t="s">
        <v>621</v>
      </c>
      <c r="H443" s="152">
        <v>11.75</v>
      </c>
      <c r="L443" s="149"/>
      <c r="M443" s="153"/>
      <c r="T443" s="154"/>
      <c r="AT443" s="150" t="s">
        <v>166</v>
      </c>
      <c r="AU443" s="150" t="s">
        <v>80</v>
      </c>
      <c r="AV443" s="13" t="s">
        <v>80</v>
      </c>
      <c r="AW443" s="13" t="s">
        <v>32</v>
      </c>
      <c r="AX443" s="13" t="s">
        <v>78</v>
      </c>
      <c r="AY443" s="150" t="s">
        <v>155</v>
      </c>
    </row>
    <row r="444" spans="2:65" s="1" customFormat="1" ht="16.5" customHeight="1">
      <c r="B444" s="127"/>
      <c r="C444" s="128" t="s">
        <v>622</v>
      </c>
      <c r="D444" s="128" t="s">
        <v>157</v>
      </c>
      <c r="E444" s="129" t="s">
        <v>623</v>
      </c>
      <c r="F444" s="130" t="s">
        <v>624</v>
      </c>
      <c r="G444" s="131" t="s">
        <v>178</v>
      </c>
      <c r="H444" s="132">
        <v>11.75</v>
      </c>
      <c r="I444" s="133"/>
      <c r="J444" s="133">
        <f>ROUND(I444*H444,2)</f>
        <v>0</v>
      </c>
      <c r="K444" s="130" t="s">
        <v>161</v>
      </c>
      <c r="L444" s="29"/>
      <c r="M444" s="134" t="s">
        <v>3</v>
      </c>
      <c r="N444" s="135" t="s">
        <v>41</v>
      </c>
      <c r="O444" s="136">
        <v>9.8000000000000004E-2</v>
      </c>
      <c r="P444" s="136">
        <f>O444*H444</f>
        <v>1.1515</v>
      </c>
      <c r="Q444" s="136">
        <v>3.7500000000000001E-4</v>
      </c>
      <c r="R444" s="136">
        <f>Q444*H444</f>
        <v>4.4062500000000004E-3</v>
      </c>
      <c r="S444" s="136">
        <v>0</v>
      </c>
      <c r="T444" s="137">
        <f>S444*H444</f>
        <v>0</v>
      </c>
      <c r="AR444" s="138" t="s">
        <v>162</v>
      </c>
      <c r="AT444" s="138" t="s">
        <v>157</v>
      </c>
      <c r="AU444" s="138" t="s">
        <v>80</v>
      </c>
      <c r="AY444" s="17" t="s">
        <v>155</v>
      </c>
      <c r="BE444" s="139">
        <f>IF(N444="základní",J444,0)</f>
        <v>0</v>
      </c>
      <c r="BF444" s="139">
        <f>IF(N444="snížená",J444,0)</f>
        <v>0</v>
      </c>
      <c r="BG444" s="139">
        <f>IF(N444="zákl. přenesená",J444,0)</f>
        <v>0</v>
      </c>
      <c r="BH444" s="139">
        <f>IF(N444="sníž. přenesená",J444,0)</f>
        <v>0</v>
      </c>
      <c r="BI444" s="139">
        <f>IF(N444="nulová",J444,0)</f>
        <v>0</v>
      </c>
      <c r="BJ444" s="17" t="s">
        <v>78</v>
      </c>
      <c r="BK444" s="139">
        <f>ROUND(I444*H444,2)</f>
        <v>0</v>
      </c>
      <c r="BL444" s="17" t="s">
        <v>162</v>
      </c>
      <c r="BM444" s="138" t="s">
        <v>625</v>
      </c>
    </row>
    <row r="445" spans="2:65" s="1" customFormat="1" ht="11.25">
      <c r="B445" s="29"/>
      <c r="D445" s="140" t="s">
        <v>164</v>
      </c>
      <c r="F445" s="141" t="s">
        <v>626</v>
      </c>
      <c r="L445" s="29"/>
      <c r="M445" s="142"/>
      <c r="T445" s="50"/>
      <c r="AT445" s="17" t="s">
        <v>164</v>
      </c>
      <c r="AU445" s="17" t="s">
        <v>80</v>
      </c>
    </row>
    <row r="446" spans="2:65" s="12" customFormat="1" ht="11.25">
      <c r="B446" s="143"/>
      <c r="D446" s="144" t="s">
        <v>166</v>
      </c>
      <c r="E446" s="145" t="s">
        <v>3</v>
      </c>
      <c r="F446" s="146" t="s">
        <v>620</v>
      </c>
      <c r="H446" s="145" t="s">
        <v>3</v>
      </c>
      <c r="L446" s="143"/>
      <c r="M446" s="147"/>
      <c r="T446" s="148"/>
      <c r="AT446" s="145" t="s">
        <v>166</v>
      </c>
      <c r="AU446" s="145" t="s">
        <v>80</v>
      </c>
      <c r="AV446" s="12" t="s">
        <v>78</v>
      </c>
      <c r="AW446" s="12" t="s">
        <v>32</v>
      </c>
      <c r="AX446" s="12" t="s">
        <v>70</v>
      </c>
      <c r="AY446" s="145" t="s">
        <v>155</v>
      </c>
    </row>
    <row r="447" spans="2:65" s="13" customFormat="1" ht="11.25">
      <c r="B447" s="149"/>
      <c r="D447" s="144" t="s">
        <v>166</v>
      </c>
      <c r="E447" s="150" t="s">
        <v>3</v>
      </c>
      <c r="F447" s="151" t="s">
        <v>621</v>
      </c>
      <c r="H447" s="152">
        <v>11.75</v>
      </c>
      <c r="L447" s="149"/>
      <c r="M447" s="153"/>
      <c r="T447" s="154"/>
      <c r="AT447" s="150" t="s">
        <v>166</v>
      </c>
      <c r="AU447" s="150" t="s">
        <v>80</v>
      </c>
      <c r="AV447" s="13" t="s">
        <v>80</v>
      </c>
      <c r="AW447" s="13" t="s">
        <v>32</v>
      </c>
      <c r="AX447" s="13" t="s">
        <v>78</v>
      </c>
      <c r="AY447" s="150" t="s">
        <v>155</v>
      </c>
    </row>
    <row r="448" spans="2:65" s="1" customFormat="1" ht="16.5" customHeight="1">
      <c r="B448" s="127"/>
      <c r="C448" s="128" t="s">
        <v>627</v>
      </c>
      <c r="D448" s="128" t="s">
        <v>157</v>
      </c>
      <c r="E448" s="129" t="s">
        <v>628</v>
      </c>
      <c r="F448" s="130" t="s">
        <v>629</v>
      </c>
      <c r="G448" s="131" t="s">
        <v>160</v>
      </c>
      <c r="H448" s="132">
        <v>0.624</v>
      </c>
      <c r="I448" s="133"/>
      <c r="J448" s="133">
        <f>ROUND(I448*H448,2)</f>
        <v>0</v>
      </c>
      <c r="K448" s="130" t="s">
        <v>161</v>
      </c>
      <c r="L448" s="29"/>
      <c r="M448" s="134" t="s">
        <v>3</v>
      </c>
      <c r="N448" s="135" t="s">
        <v>41</v>
      </c>
      <c r="O448" s="136">
        <v>0.39</v>
      </c>
      <c r="P448" s="136">
        <f>O448*H448</f>
        <v>0.24336000000000002</v>
      </c>
      <c r="Q448" s="136">
        <v>1.575E-3</v>
      </c>
      <c r="R448" s="136">
        <f>Q448*H448</f>
        <v>9.8280000000000004E-4</v>
      </c>
      <c r="S448" s="136">
        <v>0</v>
      </c>
      <c r="T448" s="137">
        <f>S448*H448</f>
        <v>0</v>
      </c>
      <c r="AR448" s="138" t="s">
        <v>162</v>
      </c>
      <c r="AT448" s="138" t="s">
        <v>157</v>
      </c>
      <c r="AU448" s="138" t="s">
        <v>80</v>
      </c>
      <c r="AY448" s="17" t="s">
        <v>155</v>
      </c>
      <c r="BE448" s="139">
        <f>IF(N448="základní",J448,0)</f>
        <v>0</v>
      </c>
      <c r="BF448" s="139">
        <f>IF(N448="snížená",J448,0)</f>
        <v>0</v>
      </c>
      <c r="BG448" s="139">
        <f>IF(N448="zákl. přenesená",J448,0)</f>
        <v>0</v>
      </c>
      <c r="BH448" s="139">
        <f>IF(N448="sníž. přenesená",J448,0)</f>
        <v>0</v>
      </c>
      <c r="BI448" s="139">
        <f>IF(N448="nulová",J448,0)</f>
        <v>0</v>
      </c>
      <c r="BJ448" s="17" t="s">
        <v>78</v>
      </c>
      <c r="BK448" s="139">
        <f>ROUND(I448*H448,2)</f>
        <v>0</v>
      </c>
      <c r="BL448" s="17" t="s">
        <v>162</v>
      </c>
      <c r="BM448" s="138" t="s">
        <v>630</v>
      </c>
    </row>
    <row r="449" spans="2:65" s="1" customFormat="1" ht="11.25">
      <c r="B449" s="29"/>
      <c r="D449" s="140" t="s">
        <v>164</v>
      </c>
      <c r="F449" s="141" t="s">
        <v>631</v>
      </c>
      <c r="L449" s="29"/>
      <c r="M449" s="142"/>
      <c r="T449" s="50"/>
      <c r="AT449" s="17" t="s">
        <v>164</v>
      </c>
      <c r="AU449" s="17" t="s">
        <v>80</v>
      </c>
    </row>
    <row r="450" spans="2:65" s="12" customFormat="1" ht="11.25">
      <c r="B450" s="143"/>
      <c r="D450" s="144" t="s">
        <v>166</v>
      </c>
      <c r="E450" s="145" t="s">
        <v>3</v>
      </c>
      <c r="F450" s="146" t="s">
        <v>462</v>
      </c>
      <c r="H450" s="145" t="s">
        <v>3</v>
      </c>
      <c r="L450" s="143"/>
      <c r="M450" s="147"/>
      <c r="T450" s="148"/>
      <c r="AT450" s="145" t="s">
        <v>166</v>
      </c>
      <c r="AU450" s="145" t="s">
        <v>80</v>
      </c>
      <c r="AV450" s="12" t="s">
        <v>78</v>
      </c>
      <c r="AW450" s="12" t="s">
        <v>32</v>
      </c>
      <c r="AX450" s="12" t="s">
        <v>70</v>
      </c>
      <c r="AY450" s="145" t="s">
        <v>155</v>
      </c>
    </row>
    <row r="451" spans="2:65" s="13" customFormat="1" ht="11.25">
      <c r="B451" s="149"/>
      <c r="D451" s="144" t="s">
        <v>166</v>
      </c>
      <c r="E451" s="150" t="s">
        <v>3</v>
      </c>
      <c r="F451" s="151" t="s">
        <v>632</v>
      </c>
      <c r="H451" s="152">
        <v>0.27600000000000002</v>
      </c>
      <c r="L451" s="149"/>
      <c r="M451" s="153"/>
      <c r="T451" s="154"/>
      <c r="AT451" s="150" t="s">
        <v>166</v>
      </c>
      <c r="AU451" s="150" t="s">
        <v>80</v>
      </c>
      <c r="AV451" s="13" t="s">
        <v>80</v>
      </c>
      <c r="AW451" s="13" t="s">
        <v>32</v>
      </c>
      <c r="AX451" s="13" t="s">
        <v>70</v>
      </c>
      <c r="AY451" s="150" t="s">
        <v>155</v>
      </c>
    </row>
    <row r="452" spans="2:65" s="12" customFormat="1" ht="11.25">
      <c r="B452" s="143"/>
      <c r="D452" s="144" t="s">
        <v>166</v>
      </c>
      <c r="E452" s="145" t="s">
        <v>3</v>
      </c>
      <c r="F452" s="146" t="s">
        <v>466</v>
      </c>
      <c r="H452" s="145" t="s">
        <v>3</v>
      </c>
      <c r="L452" s="143"/>
      <c r="M452" s="147"/>
      <c r="T452" s="148"/>
      <c r="AT452" s="145" t="s">
        <v>166</v>
      </c>
      <c r="AU452" s="145" t="s">
        <v>80</v>
      </c>
      <c r="AV452" s="12" t="s">
        <v>78</v>
      </c>
      <c r="AW452" s="12" t="s">
        <v>32</v>
      </c>
      <c r="AX452" s="12" t="s">
        <v>70</v>
      </c>
      <c r="AY452" s="145" t="s">
        <v>155</v>
      </c>
    </row>
    <row r="453" spans="2:65" s="13" customFormat="1" ht="11.25">
      <c r="B453" s="149"/>
      <c r="D453" s="144" t="s">
        <v>166</v>
      </c>
      <c r="E453" s="150" t="s">
        <v>3</v>
      </c>
      <c r="F453" s="151" t="s">
        <v>633</v>
      </c>
      <c r="H453" s="152">
        <v>0.34799999999999998</v>
      </c>
      <c r="L453" s="149"/>
      <c r="M453" s="153"/>
      <c r="T453" s="154"/>
      <c r="AT453" s="150" t="s">
        <v>166</v>
      </c>
      <c r="AU453" s="150" t="s">
        <v>80</v>
      </c>
      <c r="AV453" s="13" t="s">
        <v>80</v>
      </c>
      <c r="AW453" s="13" t="s">
        <v>32</v>
      </c>
      <c r="AX453" s="13" t="s">
        <v>70</v>
      </c>
      <c r="AY453" s="150" t="s">
        <v>155</v>
      </c>
    </row>
    <row r="454" spans="2:65" s="14" customFormat="1" ht="11.25">
      <c r="B454" s="155"/>
      <c r="D454" s="144" t="s">
        <v>166</v>
      </c>
      <c r="E454" s="156" t="s">
        <v>3</v>
      </c>
      <c r="F454" s="157" t="s">
        <v>205</v>
      </c>
      <c r="H454" s="158">
        <v>0.624</v>
      </c>
      <c r="L454" s="155"/>
      <c r="M454" s="159"/>
      <c r="T454" s="160"/>
      <c r="AT454" s="156" t="s">
        <v>166</v>
      </c>
      <c r="AU454" s="156" t="s">
        <v>80</v>
      </c>
      <c r="AV454" s="14" t="s">
        <v>162</v>
      </c>
      <c r="AW454" s="14" t="s">
        <v>32</v>
      </c>
      <c r="AX454" s="14" t="s">
        <v>78</v>
      </c>
      <c r="AY454" s="156" t="s">
        <v>155</v>
      </c>
    </row>
    <row r="455" spans="2:65" s="1" customFormat="1" ht="24.2" customHeight="1">
      <c r="B455" s="127"/>
      <c r="C455" s="128" t="s">
        <v>634</v>
      </c>
      <c r="D455" s="128" t="s">
        <v>157</v>
      </c>
      <c r="E455" s="129" t="s">
        <v>635</v>
      </c>
      <c r="F455" s="130" t="s">
        <v>636</v>
      </c>
      <c r="G455" s="131" t="s">
        <v>160</v>
      </c>
      <c r="H455" s="132">
        <v>18.161999999999999</v>
      </c>
      <c r="I455" s="133"/>
      <c r="J455" s="133">
        <f>ROUND(I455*H455,2)</f>
        <v>0</v>
      </c>
      <c r="K455" s="130" t="s">
        <v>161</v>
      </c>
      <c r="L455" s="29"/>
      <c r="M455" s="134" t="s">
        <v>3</v>
      </c>
      <c r="N455" s="135" t="s">
        <v>41</v>
      </c>
      <c r="O455" s="136">
        <v>0.42699999999999999</v>
      </c>
      <c r="P455" s="136">
        <f>O455*H455</f>
        <v>7.7551739999999993</v>
      </c>
      <c r="Q455" s="136">
        <v>2.8570000000000002E-2</v>
      </c>
      <c r="R455" s="136">
        <f>Q455*H455</f>
        <v>0.51888833999999995</v>
      </c>
      <c r="S455" s="136">
        <v>0</v>
      </c>
      <c r="T455" s="137">
        <f>S455*H455</f>
        <v>0</v>
      </c>
      <c r="AR455" s="138" t="s">
        <v>162</v>
      </c>
      <c r="AT455" s="138" t="s">
        <v>157</v>
      </c>
      <c r="AU455" s="138" t="s">
        <v>80</v>
      </c>
      <c r="AY455" s="17" t="s">
        <v>155</v>
      </c>
      <c r="BE455" s="139">
        <f>IF(N455="základní",J455,0)</f>
        <v>0</v>
      </c>
      <c r="BF455" s="139">
        <f>IF(N455="snížená",J455,0)</f>
        <v>0</v>
      </c>
      <c r="BG455" s="139">
        <f>IF(N455="zákl. přenesená",J455,0)</f>
        <v>0</v>
      </c>
      <c r="BH455" s="139">
        <f>IF(N455="sníž. přenesená",J455,0)</f>
        <v>0</v>
      </c>
      <c r="BI455" s="139">
        <f>IF(N455="nulová",J455,0)</f>
        <v>0</v>
      </c>
      <c r="BJ455" s="17" t="s">
        <v>78</v>
      </c>
      <c r="BK455" s="139">
        <f>ROUND(I455*H455,2)</f>
        <v>0</v>
      </c>
      <c r="BL455" s="17" t="s">
        <v>162</v>
      </c>
      <c r="BM455" s="138" t="s">
        <v>637</v>
      </c>
    </row>
    <row r="456" spans="2:65" s="1" customFormat="1" ht="11.25">
      <c r="B456" s="29"/>
      <c r="D456" s="140" t="s">
        <v>164</v>
      </c>
      <c r="F456" s="141" t="s">
        <v>638</v>
      </c>
      <c r="L456" s="29"/>
      <c r="M456" s="142"/>
      <c r="T456" s="50"/>
      <c r="AT456" s="17" t="s">
        <v>164</v>
      </c>
      <c r="AU456" s="17" t="s">
        <v>80</v>
      </c>
    </row>
    <row r="457" spans="2:65" s="12" customFormat="1" ht="11.25">
      <c r="B457" s="143"/>
      <c r="D457" s="144" t="s">
        <v>166</v>
      </c>
      <c r="E457" s="145" t="s">
        <v>3</v>
      </c>
      <c r="F457" s="146" t="s">
        <v>639</v>
      </c>
      <c r="H457" s="145" t="s">
        <v>3</v>
      </c>
      <c r="L457" s="143"/>
      <c r="M457" s="147"/>
      <c r="T457" s="148"/>
      <c r="AT457" s="145" t="s">
        <v>166</v>
      </c>
      <c r="AU457" s="145" t="s">
        <v>80</v>
      </c>
      <c r="AV457" s="12" t="s">
        <v>78</v>
      </c>
      <c r="AW457" s="12" t="s">
        <v>32</v>
      </c>
      <c r="AX457" s="12" t="s">
        <v>70</v>
      </c>
      <c r="AY457" s="145" t="s">
        <v>155</v>
      </c>
    </row>
    <row r="458" spans="2:65" s="13" customFormat="1" ht="11.25">
      <c r="B458" s="149"/>
      <c r="D458" s="144" t="s">
        <v>166</v>
      </c>
      <c r="E458" s="150" t="s">
        <v>3</v>
      </c>
      <c r="F458" s="151" t="s">
        <v>640</v>
      </c>
      <c r="H458" s="152">
        <v>3.49</v>
      </c>
      <c r="L458" s="149"/>
      <c r="M458" s="153"/>
      <c r="T458" s="154"/>
      <c r="AT458" s="150" t="s">
        <v>166</v>
      </c>
      <c r="AU458" s="150" t="s">
        <v>80</v>
      </c>
      <c r="AV458" s="13" t="s">
        <v>80</v>
      </c>
      <c r="AW458" s="13" t="s">
        <v>32</v>
      </c>
      <c r="AX458" s="13" t="s">
        <v>70</v>
      </c>
      <c r="AY458" s="150" t="s">
        <v>155</v>
      </c>
    </row>
    <row r="459" spans="2:65" s="12" customFormat="1" ht="11.25">
      <c r="B459" s="143"/>
      <c r="D459" s="144" t="s">
        <v>166</v>
      </c>
      <c r="E459" s="145" t="s">
        <v>3</v>
      </c>
      <c r="F459" s="146" t="s">
        <v>641</v>
      </c>
      <c r="H459" s="145" t="s">
        <v>3</v>
      </c>
      <c r="L459" s="143"/>
      <c r="M459" s="147"/>
      <c r="T459" s="148"/>
      <c r="AT459" s="145" t="s">
        <v>166</v>
      </c>
      <c r="AU459" s="145" t="s">
        <v>80</v>
      </c>
      <c r="AV459" s="12" t="s">
        <v>78</v>
      </c>
      <c r="AW459" s="12" t="s">
        <v>32</v>
      </c>
      <c r="AX459" s="12" t="s">
        <v>70</v>
      </c>
      <c r="AY459" s="145" t="s">
        <v>155</v>
      </c>
    </row>
    <row r="460" spans="2:65" s="13" customFormat="1" ht="11.25">
      <c r="B460" s="149"/>
      <c r="D460" s="144" t="s">
        <v>166</v>
      </c>
      <c r="E460" s="150" t="s">
        <v>3</v>
      </c>
      <c r="F460" s="151" t="s">
        <v>642</v>
      </c>
      <c r="H460" s="152">
        <v>4.0389999999999997</v>
      </c>
      <c r="L460" s="149"/>
      <c r="M460" s="153"/>
      <c r="T460" s="154"/>
      <c r="AT460" s="150" t="s">
        <v>166</v>
      </c>
      <c r="AU460" s="150" t="s">
        <v>80</v>
      </c>
      <c r="AV460" s="13" t="s">
        <v>80</v>
      </c>
      <c r="AW460" s="13" t="s">
        <v>32</v>
      </c>
      <c r="AX460" s="13" t="s">
        <v>70</v>
      </c>
      <c r="AY460" s="150" t="s">
        <v>155</v>
      </c>
    </row>
    <row r="461" spans="2:65" s="13" customFormat="1" ht="11.25">
      <c r="B461" s="149"/>
      <c r="D461" s="144" t="s">
        <v>166</v>
      </c>
      <c r="E461" s="150" t="s">
        <v>3</v>
      </c>
      <c r="F461" s="151" t="s">
        <v>643</v>
      </c>
      <c r="H461" s="152">
        <v>6.3979999999999997</v>
      </c>
      <c r="L461" s="149"/>
      <c r="M461" s="153"/>
      <c r="T461" s="154"/>
      <c r="AT461" s="150" t="s">
        <v>166</v>
      </c>
      <c r="AU461" s="150" t="s">
        <v>80</v>
      </c>
      <c r="AV461" s="13" t="s">
        <v>80</v>
      </c>
      <c r="AW461" s="13" t="s">
        <v>32</v>
      </c>
      <c r="AX461" s="13" t="s">
        <v>70</v>
      </c>
      <c r="AY461" s="150" t="s">
        <v>155</v>
      </c>
    </row>
    <row r="462" spans="2:65" s="13" customFormat="1" ht="11.25">
      <c r="B462" s="149"/>
      <c r="D462" s="144" t="s">
        <v>166</v>
      </c>
      <c r="E462" s="150" t="s">
        <v>3</v>
      </c>
      <c r="F462" s="151" t="s">
        <v>644</v>
      </c>
      <c r="H462" s="152">
        <v>1.79</v>
      </c>
      <c r="L462" s="149"/>
      <c r="M462" s="153"/>
      <c r="T462" s="154"/>
      <c r="AT462" s="150" t="s">
        <v>166</v>
      </c>
      <c r="AU462" s="150" t="s">
        <v>80</v>
      </c>
      <c r="AV462" s="13" t="s">
        <v>80</v>
      </c>
      <c r="AW462" s="13" t="s">
        <v>32</v>
      </c>
      <c r="AX462" s="13" t="s">
        <v>70</v>
      </c>
      <c r="AY462" s="150" t="s">
        <v>155</v>
      </c>
    </row>
    <row r="463" spans="2:65" s="13" customFormat="1" ht="11.25">
      <c r="B463" s="149"/>
      <c r="D463" s="144" t="s">
        <v>166</v>
      </c>
      <c r="E463" s="150" t="s">
        <v>3</v>
      </c>
      <c r="F463" s="151" t="s">
        <v>645</v>
      </c>
      <c r="H463" s="152">
        <v>2.4449999999999998</v>
      </c>
      <c r="L463" s="149"/>
      <c r="M463" s="153"/>
      <c r="T463" s="154"/>
      <c r="AT463" s="150" t="s">
        <v>166</v>
      </c>
      <c r="AU463" s="150" t="s">
        <v>80</v>
      </c>
      <c r="AV463" s="13" t="s">
        <v>80</v>
      </c>
      <c r="AW463" s="13" t="s">
        <v>32</v>
      </c>
      <c r="AX463" s="13" t="s">
        <v>70</v>
      </c>
      <c r="AY463" s="150" t="s">
        <v>155</v>
      </c>
    </row>
    <row r="464" spans="2:65" s="14" customFormat="1" ht="11.25">
      <c r="B464" s="155"/>
      <c r="D464" s="144" t="s">
        <v>166</v>
      </c>
      <c r="E464" s="156" t="s">
        <v>3</v>
      </c>
      <c r="F464" s="157" t="s">
        <v>205</v>
      </c>
      <c r="H464" s="158">
        <v>18.161999999999999</v>
      </c>
      <c r="L464" s="155"/>
      <c r="M464" s="159"/>
      <c r="T464" s="160"/>
      <c r="AT464" s="156" t="s">
        <v>166</v>
      </c>
      <c r="AU464" s="156" t="s">
        <v>80</v>
      </c>
      <c r="AV464" s="14" t="s">
        <v>162</v>
      </c>
      <c r="AW464" s="14" t="s">
        <v>32</v>
      </c>
      <c r="AX464" s="14" t="s">
        <v>78</v>
      </c>
      <c r="AY464" s="156" t="s">
        <v>155</v>
      </c>
    </row>
    <row r="465" spans="2:65" s="1" customFormat="1" ht="24.2" customHeight="1">
      <c r="B465" s="127"/>
      <c r="C465" s="128" t="s">
        <v>646</v>
      </c>
      <c r="D465" s="128" t="s">
        <v>157</v>
      </c>
      <c r="E465" s="129" t="s">
        <v>647</v>
      </c>
      <c r="F465" s="130" t="s">
        <v>648</v>
      </c>
      <c r="G465" s="131" t="s">
        <v>320</v>
      </c>
      <c r="H465" s="132">
        <v>2</v>
      </c>
      <c r="I465" s="133"/>
      <c r="J465" s="133">
        <f>ROUND(I465*H465,2)</f>
        <v>0</v>
      </c>
      <c r="K465" s="130" t="s">
        <v>161</v>
      </c>
      <c r="L465" s="29"/>
      <c r="M465" s="134" t="s">
        <v>3</v>
      </c>
      <c r="N465" s="135" t="s">
        <v>41</v>
      </c>
      <c r="O465" s="136">
        <v>0.34</v>
      </c>
      <c r="P465" s="136">
        <f>O465*H465</f>
        <v>0.68</v>
      </c>
      <c r="Q465" s="136">
        <v>4.6800000000000001E-3</v>
      </c>
      <c r="R465" s="136">
        <f>Q465*H465</f>
        <v>9.3600000000000003E-3</v>
      </c>
      <c r="S465" s="136">
        <v>0</v>
      </c>
      <c r="T465" s="137">
        <f>S465*H465</f>
        <v>0</v>
      </c>
      <c r="AR465" s="138" t="s">
        <v>162</v>
      </c>
      <c r="AT465" s="138" t="s">
        <v>157</v>
      </c>
      <c r="AU465" s="138" t="s">
        <v>80</v>
      </c>
      <c r="AY465" s="17" t="s">
        <v>155</v>
      </c>
      <c r="BE465" s="139">
        <f>IF(N465="základní",J465,0)</f>
        <v>0</v>
      </c>
      <c r="BF465" s="139">
        <f>IF(N465="snížená",J465,0)</f>
        <v>0</v>
      </c>
      <c r="BG465" s="139">
        <f>IF(N465="zákl. přenesená",J465,0)</f>
        <v>0</v>
      </c>
      <c r="BH465" s="139">
        <f>IF(N465="sníž. přenesená",J465,0)</f>
        <v>0</v>
      </c>
      <c r="BI465" s="139">
        <f>IF(N465="nulová",J465,0)</f>
        <v>0</v>
      </c>
      <c r="BJ465" s="17" t="s">
        <v>78</v>
      </c>
      <c r="BK465" s="139">
        <f>ROUND(I465*H465,2)</f>
        <v>0</v>
      </c>
      <c r="BL465" s="17" t="s">
        <v>162</v>
      </c>
      <c r="BM465" s="138" t="s">
        <v>649</v>
      </c>
    </row>
    <row r="466" spans="2:65" s="1" customFormat="1" ht="11.25">
      <c r="B466" s="29"/>
      <c r="D466" s="140" t="s">
        <v>164</v>
      </c>
      <c r="F466" s="141" t="s">
        <v>650</v>
      </c>
      <c r="L466" s="29"/>
      <c r="M466" s="142"/>
      <c r="T466" s="50"/>
      <c r="AT466" s="17" t="s">
        <v>164</v>
      </c>
      <c r="AU466" s="17" t="s">
        <v>80</v>
      </c>
    </row>
    <row r="467" spans="2:65" s="12" customFormat="1" ht="11.25">
      <c r="B467" s="143"/>
      <c r="D467" s="144" t="s">
        <v>166</v>
      </c>
      <c r="E467" s="145" t="s">
        <v>3</v>
      </c>
      <c r="F467" s="146" t="s">
        <v>651</v>
      </c>
      <c r="H467" s="145" t="s">
        <v>3</v>
      </c>
      <c r="L467" s="143"/>
      <c r="M467" s="147"/>
      <c r="T467" s="148"/>
      <c r="AT467" s="145" t="s">
        <v>166</v>
      </c>
      <c r="AU467" s="145" t="s">
        <v>80</v>
      </c>
      <c r="AV467" s="12" t="s">
        <v>78</v>
      </c>
      <c r="AW467" s="12" t="s">
        <v>32</v>
      </c>
      <c r="AX467" s="12" t="s">
        <v>70</v>
      </c>
      <c r="AY467" s="145" t="s">
        <v>155</v>
      </c>
    </row>
    <row r="468" spans="2:65" s="13" customFormat="1" ht="11.25">
      <c r="B468" s="149"/>
      <c r="D468" s="144" t="s">
        <v>166</v>
      </c>
      <c r="E468" s="150" t="s">
        <v>3</v>
      </c>
      <c r="F468" s="151" t="s">
        <v>80</v>
      </c>
      <c r="H468" s="152">
        <v>2</v>
      </c>
      <c r="L468" s="149"/>
      <c r="M468" s="153"/>
      <c r="T468" s="154"/>
      <c r="AT468" s="150" t="s">
        <v>166</v>
      </c>
      <c r="AU468" s="150" t="s">
        <v>80</v>
      </c>
      <c r="AV468" s="13" t="s">
        <v>80</v>
      </c>
      <c r="AW468" s="13" t="s">
        <v>32</v>
      </c>
      <c r="AX468" s="13" t="s">
        <v>78</v>
      </c>
      <c r="AY468" s="150" t="s">
        <v>155</v>
      </c>
    </row>
    <row r="469" spans="2:65" s="1" customFormat="1" ht="24.2" customHeight="1">
      <c r="B469" s="127"/>
      <c r="C469" s="128" t="s">
        <v>652</v>
      </c>
      <c r="D469" s="128" t="s">
        <v>157</v>
      </c>
      <c r="E469" s="129" t="s">
        <v>653</v>
      </c>
      <c r="F469" s="130" t="s">
        <v>654</v>
      </c>
      <c r="G469" s="131" t="s">
        <v>320</v>
      </c>
      <c r="H469" s="132">
        <v>4</v>
      </c>
      <c r="I469" s="133"/>
      <c r="J469" s="133">
        <f>ROUND(I469*H469,2)</f>
        <v>0</v>
      </c>
      <c r="K469" s="130" t="s">
        <v>161</v>
      </c>
      <c r="L469" s="29"/>
      <c r="M469" s="134" t="s">
        <v>3</v>
      </c>
      <c r="N469" s="135" t="s">
        <v>41</v>
      </c>
      <c r="O469" s="136">
        <v>0.30099999999999999</v>
      </c>
      <c r="P469" s="136">
        <f>O469*H469</f>
        <v>1.204</v>
      </c>
      <c r="Q469" s="136">
        <v>2.3914000000000001E-2</v>
      </c>
      <c r="R469" s="136">
        <f>Q469*H469</f>
        <v>9.5656000000000005E-2</v>
      </c>
      <c r="S469" s="136">
        <v>0</v>
      </c>
      <c r="T469" s="137">
        <f>S469*H469</f>
        <v>0</v>
      </c>
      <c r="AR469" s="138" t="s">
        <v>162</v>
      </c>
      <c r="AT469" s="138" t="s">
        <v>157</v>
      </c>
      <c r="AU469" s="138" t="s">
        <v>80</v>
      </c>
      <c r="AY469" s="17" t="s">
        <v>155</v>
      </c>
      <c r="BE469" s="139">
        <f>IF(N469="základní",J469,0)</f>
        <v>0</v>
      </c>
      <c r="BF469" s="139">
        <f>IF(N469="snížená",J469,0)</f>
        <v>0</v>
      </c>
      <c r="BG469" s="139">
        <f>IF(N469="zákl. přenesená",J469,0)</f>
        <v>0</v>
      </c>
      <c r="BH469" s="139">
        <f>IF(N469="sníž. přenesená",J469,0)</f>
        <v>0</v>
      </c>
      <c r="BI469" s="139">
        <f>IF(N469="nulová",J469,0)</f>
        <v>0</v>
      </c>
      <c r="BJ469" s="17" t="s">
        <v>78</v>
      </c>
      <c r="BK469" s="139">
        <f>ROUND(I469*H469,2)</f>
        <v>0</v>
      </c>
      <c r="BL469" s="17" t="s">
        <v>162</v>
      </c>
      <c r="BM469" s="138" t="s">
        <v>655</v>
      </c>
    </row>
    <row r="470" spans="2:65" s="1" customFormat="1" ht="11.25">
      <c r="B470" s="29"/>
      <c r="D470" s="140" t="s">
        <v>164</v>
      </c>
      <c r="F470" s="141" t="s">
        <v>656</v>
      </c>
      <c r="L470" s="29"/>
      <c r="M470" s="142"/>
      <c r="T470" s="50"/>
      <c r="AT470" s="17" t="s">
        <v>164</v>
      </c>
      <c r="AU470" s="17" t="s">
        <v>80</v>
      </c>
    </row>
    <row r="471" spans="2:65" s="12" customFormat="1" ht="11.25">
      <c r="B471" s="143"/>
      <c r="D471" s="144" t="s">
        <v>166</v>
      </c>
      <c r="E471" s="145" t="s">
        <v>3</v>
      </c>
      <c r="F471" s="146" t="s">
        <v>657</v>
      </c>
      <c r="H471" s="145" t="s">
        <v>3</v>
      </c>
      <c r="L471" s="143"/>
      <c r="M471" s="147"/>
      <c r="T471" s="148"/>
      <c r="AT471" s="145" t="s">
        <v>166</v>
      </c>
      <c r="AU471" s="145" t="s">
        <v>80</v>
      </c>
      <c r="AV471" s="12" t="s">
        <v>78</v>
      </c>
      <c r="AW471" s="12" t="s">
        <v>32</v>
      </c>
      <c r="AX471" s="12" t="s">
        <v>70</v>
      </c>
      <c r="AY471" s="145" t="s">
        <v>155</v>
      </c>
    </row>
    <row r="472" spans="2:65" s="13" customFormat="1" ht="11.25">
      <c r="B472" s="149"/>
      <c r="D472" s="144" t="s">
        <v>166</v>
      </c>
      <c r="E472" s="150" t="s">
        <v>3</v>
      </c>
      <c r="F472" s="151" t="s">
        <v>330</v>
      </c>
      <c r="H472" s="152">
        <v>4</v>
      </c>
      <c r="L472" s="149"/>
      <c r="M472" s="153"/>
      <c r="T472" s="154"/>
      <c r="AT472" s="150" t="s">
        <v>166</v>
      </c>
      <c r="AU472" s="150" t="s">
        <v>80</v>
      </c>
      <c r="AV472" s="13" t="s">
        <v>80</v>
      </c>
      <c r="AW472" s="13" t="s">
        <v>32</v>
      </c>
      <c r="AX472" s="13" t="s">
        <v>78</v>
      </c>
      <c r="AY472" s="150" t="s">
        <v>155</v>
      </c>
    </row>
    <row r="473" spans="2:65" s="1" customFormat="1" ht="24.2" customHeight="1">
      <c r="B473" s="127"/>
      <c r="C473" s="128" t="s">
        <v>658</v>
      </c>
      <c r="D473" s="128" t="s">
        <v>157</v>
      </c>
      <c r="E473" s="129" t="s">
        <v>659</v>
      </c>
      <c r="F473" s="130" t="s">
        <v>660</v>
      </c>
      <c r="G473" s="131" t="s">
        <v>160</v>
      </c>
      <c r="H473" s="132">
        <v>6.0910000000000002</v>
      </c>
      <c r="I473" s="133"/>
      <c r="J473" s="133">
        <f>ROUND(I473*H473,2)</f>
        <v>0</v>
      </c>
      <c r="K473" s="130" t="s">
        <v>161</v>
      </c>
      <c r="L473" s="29"/>
      <c r="M473" s="134" t="s">
        <v>3</v>
      </c>
      <c r="N473" s="135" t="s">
        <v>41</v>
      </c>
      <c r="O473" s="136">
        <v>0.52500000000000002</v>
      </c>
      <c r="P473" s="136">
        <f>O473*H473</f>
        <v>3.197775</v>
      </c>
      <c r="Q473" s="136">
        <v>6.1719999999999997E-2</v>
      </c>
      <c r="R473" s="136">
        <f>Q473*H473</f>
        <v>0.37593652</v>
      </c>
      <c r="S473" s="136">
        <v>0</v>
      </c>
      <c r="T473" s="137">
        <f>S473*H473</f>
        <v>0</v>
      </c>
      <c r="AR473" s="138" t="s">
        <v>162</v>
      </c>
      <c r="AT473" s="138" t="s">
        <v>157</v>
      </c>
      <c r="AU473" s="138" t="s">
        <v>80</v>
      </c>
      <c r="AY473" s="17" t="s">
        <v>155</v>
      </c>
      <c r="BE473" s="139">
        <f>IF(N473="základní",J473,0)</f>
        <v>0</v>
      </c>
      <c r="BF473" s="139">
        <f>IF(N473="snížená",J473,0)</f>
        <v>0</v>
      </c>
      <c r="BG473" s="139">
        <f>IF(N473="zákl. přenesená",J473,0)</f>
        <v>0</v>
      </c>
      <c r="BH473" s="139">
        <f>IF(N473="sníž. přenesená",J473,0)</f>
        <v>0</v>
      </c>
      <c r="BI473" s="139">
        <f>IF(N473="nulová",J473,0)</f>
        <v>0</v>
      </c>
      <c r="BJ473" s="17" t="s">
        <v>78</v>
      </c>
      <c r="BK473" s="139">
        <f>ROUND(I473*H473,2)</f>
        <v>0</v>
      </c>
      <c r="BL473" s="17" t="s">
        <v>162</v>
      </c>
      <c r="BM473" s="138" t="s">
        <v>661</v>
      </c>
    </row>
    <row r="474" spans="2:65" s="1" customFormat="1" ht="11.25">
      <c r="B474" s="29"/>
      <c r="D474" s="140" t="s">
        <v>164</v>
      </c>
      <c r="F474" s="141" t="s">
        <v>662</v>
      </c>
      <c r="L474" s="29"/>
      <c r="M474" s="142"/>
      <c r="T474" s="50"/>
      <c r="AT474" s="17" t="s">
        <v>164</v>
      </c>
      <c r="AU474" s="17" t="s">
        <v>80</v>
      </c>
    </row>
    <row r="475" spans="2:65" s="12" customFormat="1" ht="11.25">
      <c r="B475" s="143"/>
      <c r="D475" s="144" t="s">
        <v>166</v>
      </c>
      <c r="E475" s="145" t="s">
        <v>3</v>
      </c>
      <c r="F475" s="146" t="s">
        <v>663</v>
      </c>
      <c r="H475" s="145" t="s">
        <v>3</v>
      </c>
      <c r="L475" s="143"/>
      <c r="M475" s="147"/>
      <c r="T475" s="148"/>
      <c r="AT475" s="145" t="s">
        <v>166</v>
      </c>
      <c r="AU475" s="145" t="s">
        <v>80</v>
      </c>
      <c r="AV475" s="12" t="s">
        <v>78</v>
      </c>
      <c r="AW475" s="12" t="s">
        <v>32</v>
      </c>
      <c r="AX475" s="12" t="s">
        <v>70</v>
      </c>
      <c r="AY475" s="145" t="s">
        <v>155</v>
      </c>
    </row>
    <row r="476" spans="2:65" s="13" customFormat="1" ht="11.25">
      <c r="B476" s="149"/>
      <c r="D476" s="144" t="s">
        <v>166</v>
      </c>
      <c r="E476" s="150" t="s">
        <v>3</v>
      </c>
      <c r="F476" s="151" t="s">
        <v>664</v>
      </c>
      <c r="H476" s="152">
        <v>6.0910000000000002</v>
      </c>
      <c r="L476" s="149"/>
      <c r="M476" s="153"/>
      <c r="T476" s="154"/>
      <c r="AT476" s="150" t="s">
        <v>166</v>
      </c>
      <c r="AU476" s="150" t="s">
        <v>80</v>
      </c>
      <c r="AV476" s="13" t="s">
        <v>80</v>
      </c>
      <c r="AW476" s="13" t="s">
        <v>32</v>
      </c>
      <c r="AX476" s="13" t="s">
        <v>78</v>
      </c>
      <c r="AY476" s="150" t="s">
        <v>155</v>
      </c>
    </row>
    <row r="477" spans="2:65" s="1" customFormat="1" ht="16.5" customHeight="1">
      <c r="B477" s="127"/>
      <c r="C477" s="128" t="s">
        <v>665</v>
      </c>
      <c r="D477" s="128" t="s">
        <v>157</v>
      </c>
      <c r="E477" s="129" t="s">
        <v>666</v>
      </c>
      <c r="F477" s="130" t="s">
        <v>667</v>
      </c>
      <c r="G477" s="131" t="s">
        <v>320</v>
      </c>
      <c r="H477" s="132">
        <v>1</v>
      </c>
      <c r="I477" s="133"/>
      <c r="J477" s="133">
        <f>ROUND(I477*H477,2)</f>
        <v>0</v>
      </c>
      <c r="K477" s="130" t="s">
        <v>161</v>
      </c>
      <c r="L477" s="29"/>
      <c r="M477" s="134" t="s">
        <v>3</v>
      </c>
      <c r="N477" s="135" t="s">
        <v>41</v>
      </c>
      <c r="O477" s="136">
        <v>0.86</v>
      </c>
      <c r="P477" s="136">
        <f>O477*H477</f>
        <v>0.86</v>
      </c>
      <c r="Q477" s="136">
        <v>0</v>
      </c>
      <c r="R477" s="136">
        <f>Q477*H477</f>
        <v>0</v>
      </c>
      <c r="S477" s="136">
        <v>0</v>
      </c>
      <c r="T477" s="137">
        <f>S477*H477</f>
        <v>0</v>
      </c>
      <c r="AR477" s="138" t="s">
        <v>162</v>
      </c>
      <c r="AT477" s="138" t="s">
        <v>157</v>
      </c>
      <c r="AU477" s="138" t="s">
        <v>80</v>
      </c>
      <c r="AY477" s="17" t="s">
        <v>155</v>
      </c>
      <c r="BE477" s="139">
        <f>IF(N477="základní",J477,0)</f>
        <v>0</v>
      </c>
      <c r="BF477" s="139">
        <f>IF(N477="snížená",J477,0)</f>
        <v>0</v>
      </c>
      <c r="BG477" s="139">
        <f>IF(N477="zákl. přenesená",J477,0)</f>
        <v>0</v>
      </c>
      <c r="BH477" s="139">
        <f>IF(N477="sníž. přenesená",J477,0)</f>
        <v>0</v>
      </c>
      <c r="BI477" s="139">
        <f>IF(N477="nulová",J477,0)</f>
        <v>0</v>
      </c>
      <c r="BJ477" s="17" t="s">
        <v>78</v>
      </c>
      <c r="BK477" s="139">
        <f>ROUND(I477*H477,2)</f>
        <v>0</v>
      </c>
      <c r="BL477" s="17" t="s">
        <v>162</v>
      </c>
      <c r="BM477" s="138" t="s">
        <v>668</v>
      </c>
    </row>
    <row r="478" spans="2:65" s="1" customFormat="1" ht="11.25">
      <c r="B478" s="29"/>
      <c r="D478" s="140" t="s">
        <v>164</v>
      </c>
      <c r="F478" s="141" t="s">
        <v>669</v>
      </c>
      <c r="L478" s="29"/>
      <c r="M478" s="142"/>
      <c r="T478" s="50"/>
      <c r="AT478" s="17" t="s">
        <v>164</v>
      </c>
      <c r="AU478" s="17" t="s">
        <v>80</v>
      </c>
    </row>
    <row r="479" spans="2:65" s="12" customFormat="1" ht="11.25">
      <c r="B479" s="143"/>
      <c r="D479" s="144" t="s">
        <v>166</v>
      </c>
      <c r="E479" s="145" t="s">
        <v>3</v>
      </c>
      <c r="F479" s="146" t="s">
        <v>651</v>
      </c>
      <c r="H479" s="145" t="s">
        <v>3</v>
      </c>
      <c r="L479" s="143"/>
      <c r="M479" s="147"/>
      <c r="T479" s="148"/>
      <c r="AT479" s="145" t="s">
        <v>166</v>
      </c>
      <c r="AU479" s="145" t="s">
        <v>80</v>
      </c>
      <c r="AV479" s="12" t="s">
        <v>78</v>
      </c>
      <c r="AW479" s="12" t="s">
        <v>32</v>
      </c>
      <c r="AX479" s="12" t="s">
        <v>70</v>
      </c>
      <c r="AY479" s="145" t="s">
        <v>155</v>
      </c>
    </row>
    <row r="480" spans="2:65" s="13" customFormat="1" ht="11.25">
      <c r="B480" s="149"/>
      <c r="D480" s="144" t="s">
        <v>166</v>
      </c>
      <c r="E480" s="150" t="s">
        <v>3</v>
      </c>
      <c r="F480" s="151" t="s">
        <v>78</v>
      </c>
      <c r="H480" s="152">
        <v>1</v>
      </c>
      <c r="L480" s="149"/>
      <c r="M480" s="153"/>
      <c r="T480" s="154"/>
      <c r="AT480" s="150" t="s">
        <v>166</v>
      </c>
      <c r="AU480" s="150" t="s">
        <v>80</v>
      </c>
      <c r="AV480" s="13" t="s">
        <v>80</v>
      </c>
      <c r="AW480" s="13" t="s">
        <v>32</v>
      </c>
      <c r="AX480" s="13" t="s">
        <v>78</v>
      </c>
      <c r="AY480" s="150" t="s">
        <v>155</v>
      </c>
    </row>
    <row r="481" spans="2:65" s="1" customFormat="1" ht="16.5" customHeight="1">
      <c r="B481" s="127"/>
      <c r="C481" s="128" t="s">
        <v>670</v>
      </c>
      <c r="D481" s="128" t="s">
        <v>157</v>
      </c>
      <c r="E481" s="129" t="s">
        <v>671</v>
      </c>
      <c r="F481" s="130" t="s">
        <v>672</v>
      </c>
      <c r="G481" s="131" t="s">
        <v>178</v>
      </c>
      <c r="H481" s="132">
        <v>3.4</v>
      </c>
      <c r="I481" s="133"/>
      <c r="J481" s="133">
        <f>ROUND(I481*H481,2)</f>
        <v>0</v>
      </c>
      <c r="K481" s="130" t="s">
        <v>161</v>
      </c>
      <c r="L481" s="29"/>
      <c r="M481" s="134" t="s">
        <v>3</v>
      </c>
      <c r="N481" s="135" t="s">
        <v>41</v>
      </c>
      <c r="O481" s="136">
        <v>0.04</v>
      </c>
      <c r="P481" s="136">
        <f>O481*H481</f>
        <v>0.13600000000000001</v>
      </c>
      <c r="Q481" s="136">
        <v>4.5150000000000002E-4</v>
      </c>
      <c r="R481" s="136">
        <f>Q481*H481</f>
        <v>1.5351E-3</v>
      </c>
      <c r="S481" s="136">
        <v>0</v>
      </c>
      <c r="T481" s="137">
        <f>S481*H481</f>
        <v>0</v>
      </c>
      <c r="AR481" s="138" t="s">
        <v>162</v>
      </c>
      <c r="AT481" s="138" t="s">
        <v>157</v>
      </c>
      <c r="AU481" s="138" t="s">
        <v>80</v>
      </c>
      <c r="AY481" s="17" t="s">
        <v>155</v>
      </c>
      <c r="BE481" s="139">
        <f>IF(N481="základní",J481,0)</f>
        <v>0</v>
      </c>
      <c r="BF481" s="139">
        <f>IF(N481="snížená",J481,0)</f>
        <v>0</v>
      </c>
      <c r="BG481" s="139">
        <f>IF(N481="zákl. přenesená",J481,0)</f>
        <v>0</v>
      </c>
      <c r="BH481" s="139">
        <f>IF(N481="sníž. přenesená",J481,0)</f>
        <v>0</v>
      </c>
      <c r="BI481" s="139">
        <f>IF(N481="nulová",J481,0)</f>
        <v>0</v>
      </c>
      <c r="BJ481" s="17" t="s">
        <v>78</v>
      </c>
      <c r="BK481" s="139">
        <f>ROUND(I481*H481,2)</f>
        <v>0</v>
      </c>
      <c r="BL481" s="17" t="s">
        <v>162</v>
      </c>
      <c r="BM481" s="138" t="s">
        <v>673</v>
      </c>
    </row>
    <row r="482" spans="2:65" s="1" customFormat="1" ht="11.25">
      <c r="B482" s="29"/>
      <c r="D482" s="140" t="s">
        <v>164</v>
      </c>
      <c r="F482" s="141" t="s">
        <v>674</v>
      </c>
      <c r="L482" s="29"/>
      <c r="M482" s="142"/>
      <c r="T482" s="50"/>
      <c r="AT482" s="17" t="s">
        <v>164</v>
      </c>
      <c r="AU482" s="17" t="s">
        <v>80</v>
      </c>
    </row>
    <row r="483" spans="2:65" s="12" customFormat="1" ht="11.25">
      <c r="B483" s="143"/>
      <c r="D483" s="144" t="s">
        <v>166</v>
      </c>
      <c r="E483" s="145" t="s">
        <v>3</v>
      </c>
      <c r="F483" s="146" t="s">
        <v>675</v>
      </c>
      <c r="H483" s="145" t="s">
        <v>3</v>
      </c>
      <c r="L483" s="143"/>
      <c r="M483" s="147"/>
      <c r="T483" s="148"/>
      <c r="AT483" s="145" t="s">
        <v>166</v>
      </c>
      <c r="AU483" s="145" t="s">
        <v>80</v>
      </c>
      <c r="AV483" s="12" t="s">
        <v>78</v>
      </c>
      <c r="AW483" s="12" t="s">
        <v>32</v>
      </c>
      <c r="AX483" s="12" t="s">
        <v>70</v>
      </c>
      <c r="AY483" s="145" t="s">
        <v>155</v>
      </c>
    </row>
    <row r="484" spans="2:65" s="13" customFormat="1" ht="11.25">
      <c r="B484" s="149"/>
      <c r="D484" s="144" t="s">
        <v>166</v>
      </c>
      <c r="E484" s="150" t="s">
        <v>3</v>
      </c>
      <c r="F484" s="151" t="s">
        <v>676</v>
      </c>
      <c r="H484" s="152">
        <v>0.7</v>
      </c>
      <c r="L484" s="149"/>
      <c r="M484" s="153"/>
      <c r="T484" s="154"/>
      <c r="AT484" s="150" t="s">
        <v>166</v>
      </c>
      <c r="AU484" s="150" t="s">
        <v>80</v>
      </c>
      <c r="AV484" s="13" t="s">
        <v>80</v>
      </c>
      <c r="AW484" s="13" t="s">
        <v>32</v>
      </c>
      <c r="AX484" s="13" t="s">
        <v>70</v>
      </c>
      <c r="AY484" s="150" t="s">
        <v>155</v>
      </c>
    </row>
    <row r="485" spans="2:65" s="12" customFormat="1" ht="11.25">
      <c r="B485" s="143"/>
      <c r="D485" s="144" t="s">
        <v>166</v>
      </c>
      <c r="E485" s="145" t="s">
        <v>3</v>
      </c>
      <c r="F485" s="146" t="s">
        <v>193</v>
      </c>
      <c r="H485" s="145" t="s">
        <v>3</v>
      </c>
      <c r="L485" s="143"/>
      <c r="M485" s="147"/>
      <c r="T485" s="148"/>
      <c r="AT485" s="145" t="s">
        <v>166</v>
      </c>
      <c r="AU485" s="145" t="s">
        <v>80</v>
      </c>
      <c r="AV485" s="12" t="s">
        <v>78</v>
      </c>
      <c r="AW485" s="12" t="s">
        <v>32</v>
      </c>
      <c r="AX485" s="12" t="s">
        <v>70</v>
      </c>
      <c r="AY485" s="145" t="s">
        <v>155</v>
      </c>
    </row>
    <row r="486" spans="2:65" s="13" customFormat="1" ht="11.25">
      <c r="B486" s="149"/>
      <c r="D486" s="144" t="s">
        <v>166</v>
      </c>
      <c r="E486" s="150" t="s">
        <v>3</v>
      </c>
      <c r="F486" s="151" t="s">
        <v>677</v>
      </c>
      <c r="H486" s="152">
        <v>2.7</v>
      </c>
      <c r="L486" s="149"/>
      <c r="M486" s="153"/>
      <c r="T486" s="154"/>
      <c r="AT486" s="150" t="s">
        <v>166</v>
      </c>
      <c r="AU486" s="150" t="s">
        <v>80</v>
      </c>
      <c r="AV486" s="13" t="s">
        <v>80</v>
      </c>
      <c r="AW486" s="13" t="s">
        <v>32</v>
      </c>
      <c r="AX486" s="13" t="s">
        <v>70</v>
      </c>
      <c r="AY486" s="150" t="s">
        <v>155</v>
      </c>
    </row>
    <row r="487" spans="2:65" s="14" customFormat="1" ht="11.25">
      <c r="B487" s="155"/>
      <c r="D487" s="144" t="s">
        <v>166</v>
      </c>
      <c r="E487" s="156" t="s">
        <v>3</v>
      </c>
      <c r="F487" s="157" t="s">
        <v>205</v>
      </c>
      <c r="H487" s="158">
        <v>3.4</v>
      </c>
      <c r="L487" s="155"/>
      <c r="M487" s="159"/>
      <c r="T487" s="160"/>
      <c r="AT487" s="156" t="s">
        <v>166</v>
      </c>
      <c r="AU487" s="156" t="s">
        <v>80</v>
      </c>
      <c r="AV487" s="14" t="s">
        <v>162</v>
      </c>
      <c r="AW487" s="14" t="s">
        <v>32</v>
      </c>
      <c r="AX487" s="14" t="s">
        <v>78</v>
      </c>
      <c r="AY487" s="156" t="s">
        <v>155</v>
      </c>
    </row>
    <row r="488" spans="2:65" s="11" customFormat="1" ht="22.9" customHeight="1">
      <c r="B488" s="116"/>
      <c r="D488" s="117" t="s">
        <v>69</v>
      </c>
      <c r="E488" s="125" t="s">
        <v>162</v>
      </c>
      <c r="F488" s="125" t="s">
        <v>678</v>
      </c>
      <c r="J488" s="126">
        <f>BK488</f>
        <v>0</v>
      </c>
      <c r="L488" s="116"/>
      <c r="M488" s="120"/>
      <c r="P488" s="121">
        <f>SUM(P489:P559)</f>
        <v>277.36252899999994</v>
      </c>
      <c r="R488" s="121">
        <f>SUM(R489:R559)</f>
        <v>79.737111114450684</v>
      </c>
      <c r="T488" s="122">
        <f>SUM(T489:T559)</f>
        <v>0</v>
      </c>
      <c r="AR488" s="117" t="s">
        <v>78</v>
      </c>
      <c r="AT488" s="123" t="s">
        <v>69</v>
      </c>
      <c r="AU488" s="123" t="s">
        <v>78</v>
      </c>
      <c r="AY488" s="117" t="s">
        <v>155</v>
      </c>
      <c r="BK488" s="124">
        <f>SUM(BK489:BK559)</f>
        <v>0</v>
      </c>
    </row>
    <row r="489" spans="2:65" s="1" customFormat="1" ht="44.25" customHeight="1">
      <c r="B489" s="127"/>
      <c r="C489" s="128" t="s">
        <v>679</v>
      </c>
      <c r="D489" s="128" t="s">
        <v>157</v>
      </c>
      <c r="E489" s="129" t="s">
        <v>680</v>
      </c>
      <c r="F489" s="130" t="s">
        <v>681</v>
      </c>
      <c r="G489" s="131" t="s">
        <v>160</v>
      </c>
      <c r="H489" s="132">
        <v>93.45</v>
      </c>
      <c r="I489" s="133"/>
      <c r="J489" s="133">
        <f>ROUND(I489*H489,2)</f>
        <v>0</v>
      </c>
      <c r="K489" s="130" t="s">
        <v>161</v>
      </c>
      <c r="L489" s="29"/>
      <c r="M489" s="134" t="s">
        <v>3</v>
      </c>
      <c r="N489" s="135" t="s">
        <v>41</v>
      </c>
      <c r="O489" s="136">
        <v>1.397</v>
      </c>
      <c r="P489" s="136">
        <f>O489*H489</f>
        <v>130.54965000000001</v>
      </c>
      <c r="Q489" s="136">
        <v>0.41807301540000003</v>
      </c>
      <c r="R489" s="136">
        <f>Q489*H489</f>
        <v>39.068923289130005</v>
      </c>
      <c r="S489" s="136">
        <v>0</v>
      </c>
      <c r="T489" s="137">
        <f>S489*H489</f>
        <v>0</v>
      </c>
      <c r="AR489" s="138" t="s">
        <v>162</v>
      </c>
      <c r="AT489" s="138" t="s">
        <v>157</v>
      </c>
      <c r="AU489" s="138" t="s">
        <v>80</v>
      </c>
      <c r="AY489" s="17" t="s">
        <v>155</v>
      </c>
      <c r="BE489" s="139">
        <f>IF(N489="základní",J489,0)</f>
        <v>0</v>
      </c>
      <c r="BF489" s="139">
        <f>IF(N489="snížená",J489,0)</f>
        <v>0</v>
      </c>
      <c r="BG489" s="139">
        <f>IF(N489="zákl. přenesená",J489,0)</f>
        <v>0</v>
      </c>
      <c r="BH489" s="139">
        <f>IF(N489="sníž. přenesená",J489,0)</f>
        <v>0</v>
      </c>
      <c r="BI489" s="139">
        <f>IF(N489="nulová",J489,0)</f>
        <v>0</v>
      </c>
      <c r="BJ489" s="17" t="s">
        <v>78</v>
      </c>
      <c r="BK489" s="139">
        <f>ROUND(I489*H489,2)</f>
        <v>0</v>
      </c>
      <c r="BL489" s="17" t="s">
        <v>162</v>
      </c>
      <c r="BM489" s="138" t="s">
        <v>682</v>
      </c>
    </row>
    <row r="490" spans="2:65" s="1" customFormat="1" ht="11.25">
      <c r="B490" s="29"/>
      <c r="D490" s="140" t="s">
        <v>164</v>
      </c>
      <c r="F490" s="141" t="s">
        <v>683</v>
      </c>
      <c r="L490" s="29"/>
      <c r="M490" s="142"/>
      <c r="T490" s="50"/>
      <c r="AT490" s="17" t="s">
        <v>164</v>
      </c>
      <c r="AU490" s="17" t="s">
        <v>80</v>
      </c>
    </row>
    <row r="491" spans="2:65" s="12" customFormat="1" ht="11.25">
      <c r="B491" s="143"/>
      <c r="D491" s="144" t="s">
        <v>166</v>
      </c>
      <c r="E491" s="145" t="s">
        <v>3</v>
      </c>
      <c r="F491" s="146" t="s">
        <v>684</v>
      </c>
      <c r="H491" s="145" t="s">
        <v>3</v>
      </c>
      <c r="L491" s="143"/>
      <c r="M491" s="147"/>
      <c r="T491" s="148"/>
      <c r="AT491" s="145" t="s">
        <v>166</v>
      </c>
      <c r="AU491" s="145" t="s">
        <v>80</v>
      </c>
      <c r="AV491" s="12" t="s">
        <v>78</v>
      </c>
      <c r="AW491" s="12" t="s">
        <v>32</v>
      </c>
      <c r="AX491" s="12" t="s">
        <v>70</v>
      </c>
      <c r="AY491" s="145" t="s">
        <v>155</v>
      </c>
    </row>
    <row r="492" spans="2:65" s="13" customFormat="1" ht="11.25">
      <c r="B492" s="149"/>
      <c r="D492" s="144" t="s">
        <v>166</v>
      </c>
      <c r="E492" s="150" t="s">
        <v>3</v>
      </c>
      <c r="F492" s="151" t="s">
        <v>685</v>
      </c>
      <c r="H492" s="152">
        <v>93.45</v>
      </c>
      <c r="L492" s="149"/>
      <c r="M492" s="153"/>
      <c r="T492" s="154"/>
      <c r="AT492" s="150" t="s">
        <v>166</v>
      </c>
      <c r="AU492" s="150" t="s">
        <v>80</v>
      </c>
      <c r="AV492" s="13" t="s">
        <v>80</v>
      </c>
      <c r="AW492" s="13" t="s">
        <v>32</v>
      </c>
      <c r="AX492" s="13" t="s">
        <v>78</v>
      </c>
      <c r="AY492" s="150" t="s">
        <v>155</v>
      </c>
    </row>
    <row r="493" spans="2:65" s="1" customFormat="1" ht="44.25" customHeight="1">
      <c r="B493" s="127"/>
      <c r="C493" s="128" t="s">
        <v>686</v>
      </c>
      <c r="D493" s="128" t="s">
        <v>157</v>
      </c>
      <c r="E493" s="129" t="s">
        <v>687</v>
      </c>
      <c r="F493" s="130" t="s">
        <v>688</v>
      </c>
      <c r="G493" s="131" t="s">
        <v>160</v>
      </c>
      <c r="H493" s="132">
        <v>32.76</v>
      </c>
      <c r="I493" s="133"/>
      <c r="J493" s="133">
        <f>ROUND(I493*H493,2)</f>
        <v>0</v>
      </c>
      <c r="K493" s="130" t="s">
        <v>161</v>
      </c>
      <c r="L493" s="29"/>
      <c r="M493" s="134" t="s">
        <v>3</v>
      </c>
      <c r="N493" s="135" t="s">
        <v>41</v>
      </c>
      <c r="O493" s="136">
        <v>1.4179999999999999</v>
      </c>
      <c r="P493" s="136">
        <f>O493*H493</f>
        <v>46.453679999999991</v>
      </c>
      <c r="Q493" s="136">
        <v>0.39798533539999997</v>
      </c>
      <c r="R493" s="136">
        <f>Q493*H493</f>
        <v>13.037999587703998</v>
      </c>
      <c r="S493" s="136">
        <v>0</v>
      </c>
      <c r="T493" s="137">
        <f>S493*H493</f>
        <v>0</v>
      </c>
      <c r="AR493" s="138" t="s">
        <v>162</v>
      </c>
      <c r="AT493" s="138" t="s">
        <v>157</v>
      </c>
      <c r="AU493" s="138" t="s">
        <v>80</v>
      </c>
      <c r="AY493" s="17" t="s">
        <v>155</v>
      </c>
      <c r="BE493" s="139">
        <f>IF(N493="základní",J493,0)</f>
        <v>0</v>
      </c>
      <c r="BF493" s="139">
        <f>IF(N493="snížená",J493,0)</f>
        <v>0</v>
      </c>
      <c r="BG493" s="139">
        <f>IF(N493="zákl. přenesená",J493,0)</f>
        <v>0</v>
      </c>
      <c r="BH493" s="139">
        <f>IF(N493="sníž. přenesená",J493,0)</f>
        <v>0</v>
      </c>
      <c r="BI493" s="139">
        <f>IF(N493="nulová",J493,0)</f>
        <v>0</v>
      </c>
      <c r="BJ493" s="17" t="s">
        <v>78</v>
      </c>
      <c r="BK493" s="139">
        <f>ROUND(I493*H493,2)</f>
        <v>0</v>
      </c>
      <c r="BL493" s="17" t="s">
        <v>162</v>
      </c>
      <c r="BM493" s="138" t="s">
        <v>689</v>
      </c>
    </row>
    <row r="494" spans="2:65" s="1" customFormat="1" ht="11.25">
      <c r="B494" s="29"/>
      <c r="D494" s="140" t="s">
        <v>164</v>
      </c>
      <c r="F494" s="141" t="s">
        <v>690</v>
      </c>
      <c r="L494" s="29"/>
      <c r="M494" s="142"/>
      <c r="T494" s="50"/>
      <c r="AT494" s="17" t="s">
        <v>164</v>
      </c>
      <c r="AU494" s="17" t="s">
        <v>80</v>
      </c>
    </row>
    <row r="495" spans="2:65" s="12" customFormat="1" ht="11.25">
      <c r="B495" s="143"/>
      <c r="D495" s="144" t="s">
        <v>166</v>
      </c>
      <c r="E495" s="145" t="s">
        <v>3</v>
      </c>
      <c r="F495" s="146" t="s">
        <v>691</v>
      </c>
      <c r="H495" s="145" t="s">
        <v>3</v>
      </c>
      <c r="L495" s="143"/>
      <c r="M495" s="147"/>
      <c r="T495" s="148"/>
      <c r="AT495" s="145" t="s">
        <v>166</v>
      </c>
      <c r="AU495" s="145" t="s">
        <v>80</v>
      </c>
      <c r="AV495" s="12" t="s">
        <v>78</v>
      </c>
      <c r="AW495" s="12" t="s">
        <v>32</v>
      </c>
      <c r="AX495" s="12" t="s">
        <v>70</v>
      </c>
      <c r="AY495" s="145" t="s">
        <v>155</v>
      </c>
    </row>
    <row r="496" spans="2:65" s="13" customFormat="1" ht="11.25">
      <c r="B496" s="149"/>
      <c r="D496" s="144" t="s">
        <v>166</v>
      </c>
      <c r="E496" s="150" t="s">
        <v>3</v>
      </c>
      <c r="F496" s="151" t="s">
        <v>692</v>
      </c>
      <c r="H496" s="152">
        <v>32.76</v>
      </c>
      <c r="L496" s="149"/>
      <c r="M496" s="153"/>
      <c r="T496" s="154"/>
      <c r="AT496" s="150" t="s">
        <v>166</v>
      </c>
      <c r="AU496" s="150" t="s">
        <v>80</v>
      </c>
      <c r="AV496" s="13" t="s">
        <v>80</v>
      </c>
      <c r="AW496" s="13" t="s">
        <v>32</v>
      </c>
      <c r="AX496" s="13" t="s">
        <v>78</v>
      </c>
      <c r="AY496" s="150" t="s">
        <v>155</v>
      </c>
    </row>
    <row r="497" spans="2:65" s="1" customFormat="1" ht="24.2" customHeight="1">
      <c r="B497" s="127"/>
      <c r="C497" s="128" t="s">
        <v>693</v>
      </c>
      <c r="D497" s="128" t="s">
        <v>157</v>
      </c>
      <c r="E497" s="129" t="s">
        <v>694</v>
      </c>
      <c r="F497" s="130" t="s">
        <v>695</v>
      </c>
      <c r="G497" s="131" t="s">
        <v>190</v>
      </c>
      <c r="H497" s="132">
        <v>1.3049999999999999</v>
      </c>
      <c r="I497" s="133"/>
      <c r="J497" s="133">
        <f>ROUND(I497*H497,2)</f>
        <v>0</v>
      </c>
      <c r="K497" s="130" t="s">
        <v>161</v>
      </c>
      <c r="L497" s="29"/>
      <c r="M497" s="134" t="s">
        <v>3</v>
      </c>
      <c r="N497" s="135" t="s">
        <v>41</v>
      </c>
      <c r="O497" s="136">
        <v>1.224</v>
      </c>
      <c r="P497" s="136">
        <f>O497*H497</f>
        <v>1.5973199999999999</v>
      </c>
      <c r="Q497" s="136">
        <v>2.5020099999999998</v>
      </c>
      <c r="R497" s="136">
        <f>Q497*H497</f>
        <v>3.2651230499999997</v>
      </c>
      <c r="S497" s="136">
        <v>0</v>
      </c>
      <c r="T497" s="137">
        <f>S497*H497</f>
        <v>0</v>
      </c>
      <c r="AR497" s="138" t="s">
        <v>162</v>
      </c>
      <c r="AT497" s="138" t="s">
        <v>157</v>
      </c>
      <c r="AU497" s="138" t="s">
        <v>80</v>
      </c>
      <c r="AY497" s="17" t="s">
        <v>155</v>
      </c>
      <c r="BE497" s="139">
        <f>IF(N497="základní",J497,0)</f>
        <v>0</v>
      </c>
      <c r="BF497" s="139">
        <f>IF(N497="snížená",J497,0)</f>
        <v>0</v>
      </c>
      <c r="BG497" s="139">
        <f>IF(N497="zákl. přenesená",J497,0)</f>
        <v>0</v>
      </c>
      <c r="BH497" s="139">
        <f>IF(N497="sníž. přenesená",J497,0)</f>
        <v>0</v>
      </c>
      <c r="BI497" s="139">
        <f>IF(N497="nulová",J497,0)</f>
        <v>0</v>
      </c>
      <c r="BJ497" s="17" t="s">
        <v>78</v>
      </c>
      <c r="BK497" s="139">
        <f>ROUND(I497*H497,2)</f>
        <v>0</v>
      </c>
      <c r="BL497" s="17" t="s">
        <v>162</v>
      </c>
      <c r="BM497" s="138" t="s">
        <v>696</v>
      </c>
    </row>
    <row r="498" spans="2:65" s="1" customFormat="1" ht="11.25">
      <c r="B498" s="29"/>
      <c r="D498" s="140" t="s">
        <v>164</v>
      </c>
      <c r="F498" s="141" t="s">
        <v>697</v>
      </c>
      <c r="L498" s="29"/>
      <c r="M498" s="142"/>
      <c r="T498" s="50"/>
      <c r="AT498" s="17" t="s">
        <v>164</v>
      </c>
      <c r="AU498" s="17" t="s">
        <v>80</v>
      </c>
    </row>
    <row r="499" spans="2:65" s="12" customFormat="1" ht="11.25">
      <c r="B499" s="143"/>
      <c r="D499" s="144" t="s">
        <v>166</v>
      </c>
      <c r="E499" s="145" t="s">
        <v>3</v>
      </c>
      <c r="F499" s="146" t="s">
        <v>698</v>
      </c>
      <c r="H499" s="145" t="s">
        <v>3</v>
      </c>
      <c r="L499" s="143"/>
      <c r="M499" s="147"/>
      <c r="T499" s="148"/>
      <c r="AT499" s="145" t="s">
        <v>166</v>
      </c>
      <c r="AU499" s="145" t="s">
        <v>80</v>
      </c>
      <c r="AV499" s="12" t="s">
        <v>78</v>
      </c>
      <c r="AW499" s="12" t="s">
        <v>32</v>
      </c>
      <c r="AX499" s="12" t="s">
        <v>70</v>
      </c>
      <c r="AY499" s="145" t="s">
        <v>155</v>
      </c>
    </row>
    <row r="500" spans="2:65" s="13" customFormat="1" ht="11.25">
      <c r="B500" s="149"/>
      <c r="D500" s="144" t="s">
        <v>166</v>
      </c>
      <c r="E500" s="150" t="s">
        <v>3</v>
      </c>
      <c r="F500" s="151" t="s">
        <v>699</v>
      </c>
      <c r="H500" s="152">
        <v>1.3049999999999999</v>
      </c>
      <c r="L500" s="149"/>
      <c r="M500" s="153"/>
      <c r="T500" s="154"/>
      <c r="AT500" s="150" t="s">
        <v>166</v>
      </c>
      <c r="AU500" s="150" t="s">
        <v>80</v>
      </c>
      <c r="AV500" s="13" t="s">
        <v>80</v>
      </c>
      <c r="AW500" s="13" t="s">
        <v>32</v>
      </c>
      <c r="AX500" s="13" t="s">
        <v>78</v>
      </c>
      <c r="AY500" s="150" t="s">
        <v>155</v>
      </c>
    </row>
    <row r="501" spans="2:65" s="1" customFormat="1" ht="21.75" customHeight="1">
      <c r="B501" s="127"/>
      <c r="C501" s="128" t="s">
        <v>700</v>
      </c>
      <c r="D501" s="128" t="s">
        <v>157</v>
      </c>
      <c r="E501" s="129" t="s">
        <v>701</v>
      </c>
      <c r="F501" s="130" t="s">
        <v>702</v>
      </c>
      <c r="G501" s="131" t="s">
        <v>160</v>
      </c>
      <c r="H501" s="132">
        <v>6.6909999999999998</v>
      </c>
      <c r="I501" s="133"/>
      <c r="J501" s="133">
        <f>ROUND(I501*H501,2)</f>
        <v>0</v>
      </c>
      <c r="K501" s="130" t="s">
        <v>161</v>
      </c>
      <c r="L501" s="29"/>
      <c r="M501" s="134" t="s">
        <v>3</v>
      </c>
      <c r="N501" s="135" t="s">
        <v>41</v>
      </c>
      <c r="O501" s="136">
        <v>0.44900000000000001</v>
      </c>
      <c r="P501" s="136">
        <f>O501*H501</f>
        <v>3.0042589999999998</v>
      </c>
      <c r="Q501" s="136">
        <v>5.5180000000000003E-3</v>
      </c>
      <c r="R501" s="136">
        <f>Q501*H501</f>
        <v>3.6920938E-2</v>
      </c>
      <c r="S501" s="136">
        <v>0</v>
      </c>
      <c r="T501" s="137">
        <f>S501*H501</f>
        <v>0</v>
      </c>
      <c r="AR501" s="138" t="s">
        <v>162</v>
      </c>
      <c r="AT501" s="138" t="s">
        <v>157</v>
      </c>
      <c r="AU501" s="138" t="s">
        <v>80</v>
      </c>
      <c r="AY501" s="17" t="s">
        <v>155</v>
      </c>
      <c r="BE501" s="139">
        <f>IF(N501="základní",J501,0)</f>
        <v>0</v>
      </c>
      <c r="BF501" s="139">
        <f>IF(N501="snížená",J501,0)</f>
        <v>0</v>
      </c>
      <c r="BG501" s="139">
        <f>IF(N501="zákl. přenesená",J501,0)</f>
        <v>0</v>
      </c>
      <c r="BH501" s="139">
        <f>IF(N501="sníž. přenesená",J501,0)</f>
        <v>0</v>
      </c>
      <c r="BI501" s="139">
        <f>IF(N501="nulová",J501,0)</f>
        <v>0</v>
      </c>
      <c r="BJ501" s="17" t="s">
        <v>78</v>
      </c>
      <c r="BK501" s="139">
        <f>ROUND(I501*H501,2)</f>
        <v>0</v>
      </c>
      <c r="BL501" s="17" t="s">
        <v>162</v>
      </c>
      <c r="BM501" s="138" t="s">
        <v>703</v>
      </c>
    </row>
    <row r="502" spans="2:65" s="1" customFormat="1" ht="11.25">
      <c r="B502" s="29"/>
      <c r="D502" s="140" t="s">
        <v>164</v>
      </c>
      <c r="F502" s="141" t="s">
        <v>704</v>
      </c>
      <c r="L502" s="29"/>
      <c r="M502" s="142"/>
      <c r="T502" s="50"/>
      <c r="AT502" s="17" t="s">
        <v>164</v>
      </c>
      <c r="AU502" s="17" t="s">
        <v>80</v>
      </c>
    </row>
    <row r="503" spans="2:65" s="12" customFormat="1" ht="11.25">
      <c r="B503" s="143"/>
      <c r="D503" s="144" t="s">
        <v>166</v>
      </c>
      <c r="E503" s="145" t="s">
        <v>3</v>
      </c>
      <c r="F503" s="146" t="s">
        <v>698</v>
      </c>
      <c r="H503" s="145" t="s">
        <v>3</v>
      </c>
      <c r="L503" s="143"/>
      <c r="M503" s="147"/>
      <c r="T503" s="148"/>
      <c r="AT503" s="145" t="s">
        <v>166</v>
      </c>
      <c r="AU503" s="145" t="s">
        <v>80</v>
      </c>
      <c r="AV503" s="12" t="s">
        <v>78</v>
      </c>
      <c r="AW503" s="12" t="s">
        <v>32</v>
      </c>
      <c r="AX503" s="12" t="s">
        <v>70</v>
      </c>
      <c r="AY503" s="145" t="s">
        <v>155</v>
      </c>
    </row>
    <row r="504" spans="2:65" s="13" customFormat="1" ht="11.25">
      <c r="B504" s="149"/>
      <c r="D504" s="144" t="s">
        <v>166</v>
      </c>
      <c r="E504" s="150" t="s">
        <v>3</v>
      </c>
      <c r="F504" s="151" t="s">
        <v>705</v>
      </c>
      <c r="H504" s="152">
        <v>4.5</v>
      </c>
      <c r="L504" s="149"/>
      <c r="M504" s="153"/>
      <c r="T504" s="154"/>
      <c r="AT504" s="150" t="s">
        <v>166</v>
      </c>
      <c r="AU504" s="150" t="s">
        <v>80</v>
      </c>
      <c r="AV504" s="13" t="s">
        <v>80</v>
      </c>
      <c r="AW504" s="13" t="s">
        <v>32</v>
      </c>
      <c r="AX504" s="13" t="s">
        <v>70</v>
      </c>
      <c r="AY504" s="150" t="s">
        <v>155</v>
      </c>
    </row>
    <row r="505" spans="2:65" s="12" customFormat="1" ht="11.25">
      <c r="B505" s="143"/>
      <c r="D505" s="144" t="s">
        <v>166</v>
      </c>
      <c r="E505" s="145" t="s">
        <v>3</v>
      </c>
      <c r="F505" s="146" t="s">
        <v>706</v>
      </c>
      <c r="H505" s="145" t="s">
        <v>3</v>
      </c>
      <c r="L505" s="143"/>
      <c r="M505" s="147"/>
      <c r="T505" s="148"/>
      <c r="AT505" s="145" t="s">
        <v>166</v>
      </c>
      <c r="AU505" s="145" t="s">
        <v>80</v>
      </c>
      <c r="AV505" s="12" t="s">
        <v>78</v>
      </c>
      <c r="AW505" s="12" t="s">
        <v>32</v>
      </c>
      <c r="AX505" s="12" t="s">
        <v>70</v>
      </c>
      <c r="AY505" s="145" t="s">
        <v>155</v>
      </c>
    </row>
    <row r="506" spans="2:65" s="13" customFormat="1" ht="11.25">
      <c r="B506" s="149"/>
      <c r="D506" s="144" t="s">
        <v>166</v>
      </c>
      <c r="E506" s="150" t="s">
        <v>3</v>
      </c>
      <c r="F506" s="151" t="s">
        <v>707</v>
      </c>
      <c r="H506" s="152">
        <v>0.13700000000000001</v>
      </c>
      <c r="L506" s="149"/>
      <c r="M506" s="153"/>
      <c r="T506" s="154"/>
      <c r="AT506" s="150" t="s">
        <v>166</v>
      </c>
      <c r="AU506" s="150" t="s">
        <v>80</v>
      </c>
      <c r="AV506" s="13" t="s">
        <v>80</v>
      </c>
      <c r="AW506" s="13" t="s">
        <v>32</v>
      </c>
      <c r="AX506" s="13" t="s">
        <v>70</v>
      </c>
      <c r="AY506" s="150" t="s">
        <v>155</v>
      </c>
    </row>
    <row r="507" spans="2:65" s="13" customFormat="1" ht="11.25">
      <c r="B507" s="149"/>
      <c r="D507" s="144" t="s">
        <v>166</v>
      </c>
      <c r="E507" s="150" t="s">
        <v>3</v>
      </c>
      <c r="F507" s="151" t="s">
        <v>708</v>
      </c>
      <c r="H507" s="152">
        <v>1.1599999999999999</v>
      </c>
      <c r="L507" s="149"/>
      <c r="M507" s="153"/>
      <c r="T507" s="154"/>
      <c r="AT507" s="150" t="s">
        <v>166</v>
      </c>
      <c r="AU507" s="150" t="s">
        <v>80</v>
      </c>
      <c r="AV507" s="13" t="s">
        <v>80</v>
      </c>
      <c r="AW507" s="13" t="s">
        <v>32</v>
      </c>
      <c r="AX507" s="13" t="s">
        <v>70</v>
      </c>
      <c r="AY507" s="150" t="s">
        <v>155</v>
      </c>
    </row>
    <row r="508" spans="2:65" s="13" customFormat="1" ht="11.25">
      <c r="B508" s="149"/>
      <c r="D508" s="144" t="s">
        <v>166</v>
      </c>
      <c r="E508" s="150" t="s">
        <v>3</v>
      </c>
      <c r="F508" s="151" t="s">
        <v>709</v>
      </c>
      <c r="H508" s="152">
        <v>0.54600000000000004</v>
      </c>
      <c r="L508" s="149"/>
      <c r="M508" s="153"/>
      <c r="T508" s="154"/>
      <c r="AT508" s="150" t="s">
        <v>166</v>
      </c>
      <c r="AU508" s="150" t="s">
        <v>80</v>
      </c>
      <c r="AV508" s="13" t="s">
        <v>80</v>
      </c>
      <c r="AW508" s="13" t="s">
        <v>32</v>
      </c>
      <c r="AX508" s="13" t="s">
        <v>70</v>
      </c>
      <c r="AY508" s="150" t="s">
        <v>155</v>
      </c>
    </row>
    <row r="509" spans="2:65" s="13" customFormat="1" ht="11.25">
      <c r="B509" s="149"/>
      <c r="D509" s="144" t="s">
        <v>166</v>
      </c>
      <c r="E509" s="150" t="s">
        <v>3</v>
      </c>
      <c r="F509" s="151" t="s">
        <v>710</v>
      </c>
      <c r="H509" s="152">
        <v>0.34799999999999998</v>
      </c>
      <c r="L509" s="149"/>
      <c r="M509" s="153"/>
      <c r="T509" s="154"/>
      <c r="AT509" s="150" t="s">
        <v>166</v>
      </c>
      <c r="AU509" s="150" t="s">
        <v>80</v>
      </c>
      <c r="AV509" s="13" t="s">
        <v>80</v>
      </c>
      <c r="AW509" s="13" t="s">
        <v>32</v>
      </c>
      <c r="AX509" s="13" t="s">
        <v>70</v>
      </c>
      <c r="AY509" s="150" t="s">
        <v>155</v>
      </c>
    </row>
    <row r="510" spans="2:65" s="14" customFormat="1" ht="11.25">
      <c r="B510" s="155"/>
      <c r="D510" s="144" t="s">
        <v>166</v>
      </c>
      <c r="E510" s="156" t="s">
        <v>3</v>
      </c>
      <c r="F510" s="157" t="s">
        <v>205</v>
      </c>
      <c r="H510" s="158">
        <v>6.6909999999999998</v>
      </c>
      <c r="L510" s="155"/>
      <c r="M510" s="159"/>
      <c r="T510" s="160"/>
      <c r="AT510" s="156" t="s">
        <v>166</v>
      </c>
      <c r="AU510" s="156" t="s">
        <v>80</v>
      </c>
      <c r="AV510" s="14" t="s">
        <v>162</v>
      </c>
      <c r="AW510" s="14" t="s">
        <v>32</v>
      </c>
      <c r="AX510" s="14" t="s">
        <v>78</v>
      </c>
      <c r="AY510" s="156" t="s">
        <v>155</v>
      </c>
    </row>
    <row r="511" spans="2:65" s="1" customFormat="1" ht="24.2" customHeight="1">
      <c r="B511" s="127"/>
      <c r="C511" s="128" t="s">
        <v>711</v>
      </c>
      <c r="D511" s="128" t="s">
        <v>157</v>
      </c>
      <c r="E511" s="129" t="s">
        <v>712</v>
      </c>
      <c r="F511" s="130" t="s">
        <v>713</v>
      </c>
      <c r="G511" s="131" t="s">
        <v>160</v>
      </c>
      <c r="H511" s="132">
        <v>6.6909999999999998</v>
      </c>
      <c r="I511" s="133"/>
      <c r="J511" s="133">
        <f>ROUND(I511*H511,2)</f>
        <v>0</v>
      </c>
      <c r="K511" s="130" t="s">
        <v>161</v>
      </c>
      <c r="L511" s="29"/>
      <c r="M511" s="134" t="s">
        <v>3</v>
      </c>
      <c r="N511" s="135" t="s">
        <v>41</v>
      </c>
      <c r="O511" s="136">
        <v>0.25900000000000001</v>
      </c>
      <c r="P511" s="136">
        <f>O511*H511</f>
        <v>1.732969</v>
      </c>
      <c r="Q511" s="136">
        <v>0</v>
      </c>
      <c r="R511" s="136">
        <f>Q511*H511</f>
        <v>0</v>
      </c>
      <c r="S511" s="136">
        <v>0</v>
      </c>
      <c r="T511" s="137">
        <f>S511*H511</f>
        <v>0</v>
      </c>
      <c r="AR511" s="138" t="s">
        <v>162</v>
      </c>
      <c r="AT511" s="138" t="s">
        <v>157</v>
      </c>
      <c r="AU511" s="138" t="s">
        <v>80</v>
      </c>
      <c r="AY511" s="17" t="s">
        <v>155</v>
      </c>
      <c r="BE511" s="139">
        <f>IF(N511="základní",J511,0)</f>
        <v>0</v>
      </c>
      <c r="BF511" s="139">
        <f>IF(N511="snížená",J511,0)</f>
        <v>0</v>
      </c>
      <c r="BG511" s="139">
        <f>IF(N511="zákl. přenesená",J511,0)</f>
        <v>0</v>
      </c>
      <c r="BH511" s="139">
        <f>IF(N511="sníž. přenesená",J511,0)</f>
        <v>0</v>
      </c>
      <c r="BI511" s="139">
        <f>IF(N511="nulová",J511,0)</f>
        <v>0</v>
      </c>
      <c r="BJ511" s="17" t="s">
        <v>78</v>
      </c>
      <c r="BK511" s="139">
        <f>ROUND(I511*H511,2)</f>
        <v>0</v>
      </c>
      <c r="BL511" s="17" t="s">
        <v>162</v>
      </c>
      <c r="BM511" s="138" t="s">
        <v>714</v>
      </c>
    </row>
    <row r="512" spans="2:65" s="1" customFormat="1" ht="11.25">
      <c r="B512" s="29"/>
      <c r="D512" s="140" t="s">
        <v>164</v>
      </c>
      <c r="F512" s="141" t="s">
        <v>715</v>
      </c>
      <c r="L512" s="29"/>
      <c r="M512" s="142"/>
      <c r="T512" s="50"/>
      <c r="AT512" s="17" t="s">
        <v>164</v>
      </c>
      <c r="AU512" s="17" t="s">
        <v>80</v>
      </c>
    </row>
    <row r="513" spans="2:65" s="1" customFormat="1" ht="24.2" customHeight="1">
      <c r="B513" s="127"/>
      <c r="C513" s="128" t="s">
        <v>716</v>
      </c>
      <c r="D513" s="128" t="s">
        <v>157</v>
      </c>
      <c r="E513" s="129" t="s">
        <v>717</v>
      </c>
      <c r="F513" s="130" t="s">
        <v>718</v>
      </c>
      <c r="G513" s="131" t="s">
        <v>160</v>
      </c>
      <c r="H513" s="132">
        <v>4.5</v>
      </c>
      <c r="I513" s="133"/>
      <c r="J513" s="133">
        <f>ROUND(I513*H513,2)</f>
        <v>0</v>
      </c>
      <c r="K513" s="130" t="s">
        <v>161</v>
      </c>
      <c r="L513" s="29"/>
      <c r="M513" s="134" t="s">
        <v>3</v>
      </c>
      <c r="N513" s="135" t="s">
        <v>41</v>
      </c>
      <c r="O513" s="136">
        <v>0.23100000000000001</v>
      </c>
      <c r="P513" s="136">
        <f>O513*H513</f>
        <v>1.0395000000000001</v>
      </c>
      <c r="Q513" s="136">
        <v>9.9736000000000009E-4</v>
      </c>
      <c r="R513" s="136">
        <f>Q513*H513</f>
        <v>4.48812E-3</v>
      </c>
      <c r="S513" s="136">
        <v>0</v>
      </c>
      <c r="T513" s="137">
        <f>S513*H513</f>
        <v>0</v>
      </c>
      <c r="AR513" s="138" t="s">
        <v>162</v>
      </c>
      <c r="AT513" s="138" t="s">
        <v>157</v>
      </c>
      <c r="AU513" s="138" t="s">
        <v>80</v>
      </c>
      <c r="AY513" s="17" t="s">
        <v>155</v>
      </c>
      <c r="BE513" s="139">
        <f>IF(N513="základní",J513,0)</f>
        <v>0</v>
      </c>
      <c r="BF513" s="139">
        <f>IF(N513="snížená",J513,0)</f>
        <v>0</v>
      </c>
      <c r="BG513" s="139">
        <f>IF(N513="zákl. přenesená",J513,0)</f>
        <v>0</v>
      </c>
      <c r="BH513" s="139">
        <f>IF(N513="sníž. přenesená",J513,0)</f>
        <v>0</v>
      </c>
      <c r="BI513" s="139">
        <f>IF(N513="nulová",J513,0)</f>
        <v>0</v>
      </c>
      <c r="BJ513" s="17" t="s">
        <v>78</v>
      </c>
      <c r="BK513" s="139">
        <f>ROUND(I513*H513,2)</f>
        <v>0</v>
      </c>
      <c r="BL513" s="17" t="s">
        <v>162</v>
      </c>
      <c r="BM513" s="138" t="s">
        <v>719</v>
      </c>
    </row>
    <row r="514" spans="2:65" s="1" customFormat="1" ht="11.25">
      <c r="B514" s="29"/>
      <c r="D514" s="140" t="s">
        <v>164</v>
      </c>
      <c r="F514" s="141" t="s">
        <v>720</v>
      </c>
      <c r="L514" s="29"/>
      <c r="M514" s="142"/>
      <c r="T514" s="50"/>
      <c r="AT514" s="17" t="s">
        <v>164</v>
      </c>
      <c r="AU514" s="17" t="s">
        <v>80</v>
      </c>
    </row>
    <row r="515" spans="2:65" s="12" customFormat="1" ht="11.25">
      <c r="B515" s="143"/>
      <c r="D515" s="144" t="s">
        <v>166</v>
      </c>
      <c r="E515" s="145" t="s">
        <v>3</v>
      </c>
      <c r="F515" s="146" t="s">
        <v>698</v>
      </c>
      <c r="H515" s="145" t="s">
        <v>3</v>
      </c>
      <c r="L515" s="143"/>
      <c r="M515" s="147"/>
      <c r="T515" s="148"/>
      <c r="AT515" s="145" t="s">
        <v>166</v>
      </c>
      <c r="AU515" s="145" t="s">
        <v>80</v>
      </c>
      <c r="AV515" s="12" t="s">
        <v>78</v>
      </c>
      <c r="AW515" s="12" t="s">
        <v>32</v>
      </c>
      <c r="AX515" s="12" t="s">
        <v>70</v>
      </c>
      <c r="AY515" s="145" t="s">
        <v>155</v>
      </c>
    </row>
    <row r="516" spans="2:65" s="13" customFormat="1" ht="11.25">
      <c r="B516" s="149"/>
      <c r="D516" s="144" t="s">
        <v>166</v>
      </c>
      <c r="E516" s="150" t="s">
        <v>3</v>
      </c>
      <c r="F516" s="151" t="s">
        <v>705</v>
      </c>
      <c r="H516" s="152">
        <v>4.5</v>
      </c>
      <c r="L516" s="149"/>
      <c r="M516" s="153"/>
      <c r="T516" s="154"/>
      <c r="AT516" s="150" t="s">
        <v>166</v>
      </c>
      <c r="AU516" s="150" t="s">
        <v>80</v>
      </c>
      <c r="AV516" s="13" t="s">
        <v>80</v>
      </c>
      <c r="AW516" s="13" t="s">
        <v>32</v>
      </c>
      <c r="AX516" s="13" t="s">
        <v>78</v>
      </c>
      <c r="AY516" s="150" t="s">
        <v>155</v>
      </c>
    </row>
    <row r="517" spans="2:65" s="1" customFormat="1" ht="24.2" customHeight="1">
      <c r="B517" s="127"/>
      <c r="C517" s="128" t="s">
        <v>721</v>
      </c>
      <c r="D517" s="128" t="s">
        <v>157</v>
      </c>
      <c r="E517" s="129" t="s">
        <v>722</v>
      </c>
      <c r="F517" s="130" t="s">
        <v>723</v>
      </c>
      <c r="G517" s="131" t="s">
        <v>160</v>
      </c>
      <c r="H517" s="132">
        <v>4.5</v>
      </c>
      <c r="I517" s="133"/>
      <c r="J517" s="133">
        <f>ROUND(I517*H517,2)</f>
        <v>0</v>
      </c>
      <c r="K517" s="130" t="s">
        <v>161</v>
      </c>
      <c r="L517" s="29"/>
      <c r="M517" s="134" t="s">
        <v>3</v>
      </c>
      <c r="N517" s="135" t="s">
        <v>41</v>
      </c>
      <c r="O517" s="136">
        <v>0.13600000000000001</v>
      </c>
      <c r="P517" s="136">
        <f>O517*H517</f>
        <v>0.6120000000000001</v>
      </c>
      <c r="Q517" s="136">
        <v>0</v>
      </c>
      <c r="R517" s="136">
        <f>Q517*H517</f>
        <v>0</v>
      </c>
      <c r="S517" s="136">
        <v>0</v>
      </c>
      <c r="T517" s="137">
        <f>S517*H517</f>
        <v>0</v>
      </c>
      <c r="AR517" s="138" t="s">
        <v>162</v>
      </c>
      <c r="AT517" s="138" t="s">
        <v>157</v>
      </c>
      <c r="AU517" s="138" t="s">
        <v>80</v>
      </c>
      <c r="AY517" s="17" t="s">
        <v>155</v>
      </c>
      <c r="BE517" s="139">
        <f>IF(N517="základní",J517,0)</f>
        <v>0</v>
      </c>
      <c r="BF517" s="139">
        <f>IF(N517="snížená",J517,0)</f>
        <v>0</v>
      </c>
      <c r="BG517" s="139">
        <f>IF(N517="zákl. přenesená",J517,0)</f>
        <v>0</v>
      </c>
      <c r="BH517" s="139">
        <f>IF(N517="sníž. přenesená",J517,0)</f>
        <v>0</v>
      </c>
      <c r="BI517" s="139">
        <f>IF(N517="nulová",J517,0)</f>
        <v>0</v>
      </c>
      <c r="BJ517" s="17" t="s">
        <v>78</v>
      </c>
      <c r="BK517" s="139">
        <f>ROUND(I517*H517,2)</f>
        <v>0</v>
      </c>
      <c r="BL517" s="17" t="s">
        <v>162</v>
      </c>
      <c r="BM517" s="138" t="s">
        <v>724</v>
      </c>
    </row>
    <row r="518" spans="2:65" s="1" customFormat="1" ht="11.25">
      <c r="B518" s="29"/>
      <c r="D518" s="140" t="s">
        <v>164</v>
      </c>
      <c r="F518" s="141" t="s">
        <v>725</v>
      </c>
      <c r="L518" s="29"/>
      <c r="M518" s="142"/>
      <c r="T518" s="50"/>
      <c r="AT518" s="17" t="s">
        <v>164</v>
      </c>
      <c r="AU518" s="17" t="s">
        <v>80</v>
      </c>
    </row>
    <row r="519" spans="2:65" s="1" customFormat="1" ht="44.25" customHeight="1">
      <c r="B519" s="127"/>
      <c r="C519" s="128" t="s">
        <v>726</v>
      </c>
      <c r="D519" s="128" t="s">
        <v>157</v>
      </c>
      <c r="E519" s="129" t="s">
        <v>727</v>
      </c>
      <c r="F519" s="130" t="s">
        <v>728</v>
      </c>
      <c r="G519" s="131" t="s">
        <v>301</v>
      </c>
      <c r="H519" s="132">
        <v>1.0999999999999999E-2</v>
      </c>
      <c r="I519" s="133"/>
      <c r="J519" s="133">
        <f>ROUND(I519*H519,2)</f>
        <v>0</v>
      </c>
      <c r="K519" s="130" t="s">
        <v>161</v>
      </c>
      <c r="L519" s="29"/>
      <c r="M519" s="134" t="s">
        <v>3</v>
      </c>
      <c r="N519" s="135" t="s">
        <v>41</v>
      </c>
      <c r="O519" s="136">
        <v>15.211</v>
      </c>
      <c r="P519" s="136">
        <f>O519*H519</f>
        <v>0.167321</v>
      </c>
      <c r="Q519" s="136">
        <v>1.0627727796999999</v>
      </c>
      <c r="R519" s="136">
        <f>Q519*H519</f>
        <v>1.1690500576699998E-2</v>
      </c>
      <c r="S519" s="136">
        <v>0</v>
      </c>
      <c r="T519" s="137">
        <f>S519*H519</f>
        <v>0</v>
      </c>
      <c r="AR519" s="138" t="s">
        <v>162</v>
      </c>
      <c r="AT519" s="138" t="s">
        <v>157</v>
      </c>
      <c r="AU519" s="138" t="s">
        <v>80</v>
      </c>
      <c r="AY519" s="17" t="s">
        <v>155</v>
      </c>
      <c r="BE519" s="139">
        <f>IF(N519="základní",J519,0)</f>
        <v>0</v>
      </c>
      <c r="BF519" s="139">
        <f>IF(N519="snížená",J519,0)</f>
        <v>0</v>
      </c>
      <c r="BG519" s="139">
        <f>IF(N519="zákl. přenesená",J519,0)</f>
        <v>0</v>
      </c>
      <c r="BH519" s="139">
        <f>IF(N519="sníž. přenesená",J519,0)</f>
        <v>0</v>
      </c>
      <c r="BI519" s="139">
        <f>IF(N519="nulová",J519,0)</f>
        <v>0</v>
      </c>
      <c r="BJ519" s="17" t="s">
        <v>78</v>
      </c>
      <c r="BK519" s="139">
        <f>ROUND(I519*H519,2)</f>
        <v>0</v>
      </c>
      <c r="BL519" s="17" t="s">
        <v>162</v>
      </c>
      <c r="BM519" s="138" t="s">
        <v>729</v>
      </c>
    </row>
    <row r="520" spans="2:65" s="1" customFormat="1" ht="11.25">
      <c r="B520" s="29"/>
      <c r="D520" s="140" t="s">
        <v>164</v>
      </c>
      <c r="F520" s="141" t="s">
        <v>730</v>
      </c>
      <c r="L520" s="29"/>
      <c r="M520" s="142"/>
      <c r="T520" s="50"/>
      <c r="AT520" s="17" t="s">
        <v>164</v>
      </c>
      <c r="AU520" s="17" t="s">
        <v>80</v>
      </c>
    </row>
    <row r="521" spans="2:65" s="13" customFormat="1" ht="11.25">
      <c r="B521" s="149"/>
      <c r="D521" s="144" t="s">
        <v>166</v>
      </c>
      <c r="E521" s="150" t="s">
        <v>3</v>
      </c>
      <c r="F521" s="151" t="s">
        <v>731</v>
      </c>
      <c r="H521" s="152">
        <v>1.0999999999999999E-2</v>
      </c>
      <c r="L521" s="149"/>
      <c r="M521" s="153"/>
      <c r="T521" s="154"/>
      <c r="AT521" s="150" t="s">
        <v>166</v>
      </c>
      <c r="AU521" s="150" t="s">
        <v>80</v>
      </c>
      <c r="AV521" s="13" t="s">
        <v>80</v>
      </c>
      <c r="AW521" s="13" t="s">
        <v>32</v>
      </c>
      <c r="AX521" s="13" t="s">
        <v>78</v>
      </c>
      <c r="AY521" s="150" t="s">
        <v>155</v>
      </c>
    </row>
    <row r="522" spans="2:65" s="1" customFormat="1" ht="21.75" customHeight="1">
      <c r="B522" s="127"/>
      <c r="C522" s="128" t="s">
        <v>732</v>
      </c>
      <c r="D522" s="128" t="s">
        <v>157</v>
      </c>
      <c r="E522" s="129" t="s">
        <v>733</v>
      </c>
      <c r="F522" s="130" t="s">
        <v>4058</v>
      </c>
      <c r="G522" s="131" t="s">
        <v>178</v>
      </c>
      <c r="H522" s="132">
        <v>58.8</v>
      </c>
      <c r="I522" s="133"/>
      <c r="J522" s="133">
        <f>ROUND(I522*H522,2)</f>
        <v>0</v>
      </c>
      <c r="K522" s="130" t="s">
        <v>3</v>
      </c>
      <c r="L522" s="29"/>
      <c r="M522" s="134" t="s">
        <v>3</v>
      </c>
      <c r="N522" s="135" t="s">
        <v>41</v>
      </c>
      <c r="O522" s="136">
        <v>0.19500000000000001</v>
      </c>
      <c r="P522" s="136">
        <f>O522*H522</f>
        <v>11.465999999999999</v>
      </c>
      <c r="Q522" s="136">
        <v>3.4987999999999998E-2</v>
      </c>
      <c r="R522" s="136">
        <f>Q522*H522</f>
        <v>2.0572944</v>
      </c>
      <c r="S522" s="136">
        <v>0</v>
      </c>
      <c r="T522" s="137">
        <f>S522*H522</f>
        <v>0</v>
      </c>
      <c r="AR522" s="138" t="s">
        <v>162</v>
      </c>
      <c r="AT522" s="138" t="s">
        <v>157</v>
      </c>
      <c r="AU522" s="138" t="s">
        <v>80</v>
      </c>
      <c r="AY522" s="17" t="s">
        <v>155</v>
      </c>
      <c r="BE522" s="139">
        <f>IF(N522="základní",J522,0)</f>
        <v>0</v>
      </c>
      <c r="BF522" s="139">
        <f>IF(N522="snížená",J522,0)</f>
        <v>0</v>
      </c>
      <c r="BG522" s="139">
        <f>IF(N522="zákl. přenesená",J522,0)</f>
        <v>0</v>
      </c>
      <c r="BH522" s="139">
        <f>IF(N522="sníž. přenesená",J522,0)</f>
        <v>0</v>
      </c>
      <c r="BI522" s="139">
        <f>IF(N522="nulová",J522,0)</f>
        <v>0</v>
      </c>
      <c r="BJ522" s="17" t="s">
        <v>78</v>
      </c>
      <c r="BK522" s="139">
        <f>ROUND(I522*H522,2)</f>
        <v>0</v>
      </c>
      <c r="BL522" s="17" t="s">
        <v>162</v>
      </c>
      <c r="BM522" s="138" t="s">
        <v>734</v>
      </c>
    </row>
    <row r="523" spans="2:65" s="12" customFormat="1" ht="11.25">
      <c r="B523" s="143"/>
      <c r="D523" s="144" t="s">
        <v>166</v>
      </c>
      <c r="E523" s="145" t="s">
        <v>3</v>
      </c>
      <c r="F523" s="146" t="s">
        <v>735</v>
      </c>
      <c r="H523" s="145" t="s">
        <v>3</v>
      </c>
      <c r="L523" s="143"/>
      <c r="M523" s="147"/>
      <c r="T523" s="148"/>
      <c r="AT523" s="145" t="s">
        <v>166</v>
      </c>
      <c r="AU523" s="145" t="s">
        <v>80</v>
      </c>
      <c r="AV523" s="12" t="s">
        <v>78</v>
      </c>
      <c r="AW523" s="12" t="s">
        <v>32</v>
      </c>
      <c r="AX523" s="12" t="s">
        <v>70</v>
      </c>
      <c r="AY523" s="145" t="s">
        <v>155</v>
      </c>
    </row>
    <row r="524" spans="2:65" s="13" customFormat="1" ht="11.25">
      <c r="B524" s="149"/>
      <c r="D524" s="144" t="s">
        <v>166</v>
      </c>
      <c r="E524" s="150" t="s">
        <v>3</v>
      </c>
      <c r="F524" s="151" t="s">
        <v>736</v>
      </c>
      <c r="H524" s="152">
        <v>58.8</v>
      </c>
      <c r="L524" s="149"/>
      <c r="M524" s="153"/>
      <c r="T524" s="154"/>
      <c r="AT524" s="150" t="s">
        <v>166</v>
      </c>
      <c r="AU524" s="150" t="s">
        <v>80</v>
      </c>
      <c r="AV524" s="13" t="s">
        <v>80</v>
      </c>
      <c r="AW524" s="13" t="s">
        <v>32</v>
      </c>
      <c r="AX524" s="13" t="s">
        <v>78</v>
      </c>
      <c r="AY524" s="150" t="s">
        <v>155</v>
      </c>
    </row>
    <row r="525" spans="2:65" s="1" customFormat="1" ht="16.5" customHeight="1">
      <c r="B525" s="127"/>
      <c r="C525" s="128" t="s">
        <v>737</v>
      </c>
      <c r="D525" s="128" t="s">
        <v>157</v>
      </c>
      <c r="E525" s="129" t="s">
        <v>738</v>
      </c>
      <c r="F525" s="130" t="s">
        <v>739</v>
      </c>
      <c r="G525" s="131" t="s">
        <v>190</v>
      </c>
      <c r="H525" s="132">
        <v>7.08</v>
      </c>
      <c r="I525" s="133"/>
      <c r="J525" s="133">
        <f>ROUND(I525*H525,2)</f>
        <v>0</v>
      </c>
      <c r="K525" s="130" t="s">
        <v>161</v>
      </c>
      <c r="L525" s="29"/>
      <c r="M525" s="134" t="s">
        <v>3</v>
      </c>
      <c r="N525" s="135" t="s">
        <v>41</v>
      </c>
      <c r="O525" s="136">
        <v>1.448</v>
      </c>
      <c r="P525" s="136">
        <f>O525*H525</f>
        <v>10.25184</v>
      </c>
      <c r="Q525" s="136">
        <v>2.5019749999999998</v>
      </c>
      <c r="R525" s="136">
        <f>Q525*H525</f>
        <v>17.713982999999999</v>
      </c>
      <c r="S525" s="136">
        <v>0</v>
      </c>
      <c r="T525" s="137">
        <f>S525*H525</f>
        <v>0</v>
      </c>
      <c r="AR525" s="138" t="s">
        <v>162</v>
      </c>
      <c r="AT525" s="138" t="s">
        <v>157</v>
      </c>
      <c r="AU525" s="138" t="s">
        <v>80</v>
      </c>
      <c r="AY525" s="17" t="s">
        <v>155</v>
      </c>
      <c r="BE525" s="139">
        <f>IF(N525="základní",J525,0)</f>
        <v>0</v>
      </c>
      <c r="BF525" s="139">
        <f>IF(N525="snížená",J525,0)</f>
        <v>0</v>
      </c>
      <c r="BG525" s="139">
        <f>IF(N525="zákl. přenesená",J525,0)</f>
        <v>0</v>
      </c>
      <c r="BH525" s="139">
        <f>IF(N525="sníž. přenesená",J525,0)</f>
        <v>0</v>
      </c>
      <c r="BI525" s="139">
        <f>IF(N525="nulová",J525,0)</f>
        <v>0</v>
      </c>
      <c r="BJ525" s="17" t="s">
        <v>78</v>
      </c>
      <c r="BK525" s="139">
        <f>ROUND(I525*H525,2)</f>
        <v>0</v>
      </c>
      <c r="BL525" s="17" t="s">
        <v>162</v>
      </c>
      <c r="BM525" s="138" t="s">
        <v>740</v>
      </c>
    </row>
    <row r="526" spans="2:65" s="1" customFormat="1" ht="11.25">
      <c r="B526" s="29"/>
      <c r="D526" s="140" t="s">
        <v>164</v>
      </c>
      <c r="F526" s="141" t="s">
        <v>741</v>
      </c>
      <c r="L526" s="29"/>
      <c r="M526" s="142"/>
      <c r="T526" s="50"/>
      <c r="AT526" s="17" t="s">
        <v>164</v>
      </c>
      <c r="AU526" s="17" t="s">
        <v>80</v>
      </c>
    </row>
    <row r="527" spans="2:65" s="12" customFormat="1" ht="11.25">
      <c r="B527" s="143"/>
      <c r="D527" s="144" t="s">
        <v>166</v>
      </c>
      <c r="E527" s="145" t="s">
        <v>3</v>
      </c>
      <c r="F527" s="146" t="s">
        <v>735</v>
      </c>
      <c r="H527" s="145" t="s">
        <v>3</v>
      </c>
      <c r="L527" s="143"/>
      <c r="M527" s="147"/>
      <c r="T527" s="148"/>
      <c r="AT527" s="145" t="s">
        <v>166</v>
      </c>
      <c r="AU527" s="145" t="s">
        <v>80</v>
      </c>
      <c r="AV527" s="12" t="s">
        <v>78</v>
      </c>
      <c r="AW527" s="12" t="s">
        <v>32</v>
      </c>
      <c r="AX527" s="12" t="s">
        <v>70</v>
      </c>
      <c r="AY527" s="145" t="s">
        <v>155</v>
      </c>
    </row>
    <row r="528" spans="2:65" s="13" customFormat="1" ht="11.25">
      <c r="B528" s="149"/>
      <c r="D528" s="144" t="s">
        <v>166</v>
      </c>
      <c r="E528" s="150" t="s">
        <v>3</v>
      </c>
      <c r="F528" s="151" t="s">
        <v>742</v>
      </c>
      <c r="H528" s="152">
        <v>4.0919999999999996</v>
      </c>
      <c r="L528" s="149"/>
      <c r="M528" s="153"/>
      <c r="T528" s="154"/>
      <c r="AT528" s="150" t="s">
        <v>166</v>
      </c>
      <c r="AU528" s="150" t="s">
        <v>80</v>
      </c>
      <c r="AV528" s="13" t="s">
        <v>80</v>
      </c>
      <c r="AW528" s="13" t="s">
        <v>32</v>
      </c>
      <c r="AX528" s="13" t="s">
        <v>70</v>
      </c>
      <c r="AY528" s="150" t="s">
        <v>155</v>
      </c>
    </row>
    <row r="529" spans="2:65" s="12" customFormat="1" ht="11.25">
      <c r="B529" s="143"/>
      <c r="D529" s="144" t="s">
        <v>166</v>
      </c>
      <c r="E529" s="145" t="s">
        <v>3</v>
      </c>
      <c r="F529" s="146" t="s">
        <v>743</v>
      </c>
      <c r="H529" s="145" t="s">
        <v>3</v>
      </c>
      <c r="L529" s="143"/>
      <c r="M529" s="147"/>
      <c r="T529" s="148"/>
      <c r="AT529" s="145" t="s">
        <v>166</v>
      </c>
      <c r="AU529" s="145" t="s">
        <v>80</v>
      </c>
      <c r="AV529" s="12" t="s">
        <v>78</v>
      </c>
      <c r="AW529" s="12" t="s">
        <v>32</v>
      </c>
      <c r="AX529" s="12" t="s">
        <v>70</v>
      </c>
      <c r="AY529" s="145" t="s">
        <v>155</v>
      </c>
    </row>
    <row r="530" spans="2:65" s="13" customFormat="1" ht="11.25">
      <c r="B530" s="149"/>
      <c r="D530" s="144" t="s">
        <v>166</v>
      </c>
      <c r="E530" s="150" t="s">
        <v>3</v>
      </c>
      <c r="F530" s="151" t="s">
        <v>744</v>
      </c>
      <c r="H530" s="152">
        <v>1.8129999999999999</v>
      </c>
      <c r="L530" s="149"/>
      <c r="M530" s="153"/>
      <c r="T530" s="154"/>
      <c r="AT530" s="150" t="s">
        <v>166</v>
      </c>
      <c r="AU530" s="150" t="s">
        <v>80</v>
      </c>
      <c r="AV530" s="13" t="s">
        <v>80</v>
      </c>
      <c r="AW530" s="13" t="s">
        <v>32</v>
      </c>
      <c r="AX530" s="13" t="s">
        <v>70</v>
      </c>
      <c r="AY530" s="150" t="s">
        <v>155</v>
      </c>
    </row>
    <row r="531" spans="2:65" s="12" customFormat="1" ht="11.25">
      <c r="B531" s="143"/>
      <c r="D531" s="144" t="s">
        <v>166</v>
      </c>
      <c r="E531" s="145" t="s">
        <v>3</v>
      </c>
      <c r="F531" s="146" t="s">
        <v>383</v>
      </c>
      <c r="H531" s="145" t="s">
        <v>3</v>
      </c>
      <c r="L531" s="143"/>
      <c r="M531" s="147"/>
      <c r="T531" s="148"/>
      <c r="AT531" s="145" t="s">
        <v>166</v>
      </c>
      <c r="AU531" s="145" t="s">
        <v>80</v>
      </c>
      <c r="AV531" s="12" t="s">
        <v>78</v>
      </c>
      <c r="AW531" s="12" t="s">
        <v>32</v>
      </c>
      <c r="AX531" s="12" t="s">
        <v>70</v>
      </c>
      <c r="AY531" s="145" t="s">
        <v>155</v>
      </c>
    </row>
    <row r="532" spans="2:65" s="13" customFormat="1" ht="11.25">
      <c r="B532" s="149"/>
      <c r="D532" s="144" t="s">
        <v>166</v>
      </c>
      <c r="E532" s="150" t="s">
        <v>3</v>
      </c>
      <c r="F532" s="151" t="s">
        <v>745</v>
      </c>
      <c r="H532" s="152">
        <v>0.25900000000000001</v>
      </c>
      <c r="L532" s="149"/>
      <c r="M532" s="153"/>
      <c r="T532" s="154"/>
      <c r="AT532" s="150" t="s">
        <v>166</v>
      </c>
      <c r="AU532" s="150" t="s">
        <v>80</v>
      </c>
      <c r="AV532" s="13" t="s">
        <v>80</v>
      </c>
      <c r="AW532" s="13" t="s">
        <v>32</v>
      </c>
      <c r="AX532" s="13" t="s">
        <v>70</v>
      </c>
      <c r="AY532" s="150" t="s">
        <v>155</v>
      </c>
    </row>
    <row r="533" spans="2:65" s="13" customFormat="1" ht="11.25">
      <c r="B533" s="149"/>
      <c r="D533" s="144" t="s">
        <v>166</v>
      </c>
      <c r="E533" s="150" t="s">
        <v>3</v>
      </c>
      <c r="F533" s="151" t="s">
        <v>746</v>
      </c>
      <c r="H533" s="152">
        <v>0.91600000000000004</v>
      </c>
      <c r="L533" s="149"/>
      <c r="M533" s="153"/>
      <c r="T533" s="154"/>
      <c r="AT533" s="150" t="s">
        <v>166</v>
      </c>
      <c r="AU533" s="150" t="s">
        <v>80</v>
      </c>
      <c r="AV533" s="13" t="s">
        <v>80</v>
      </c>
      <c r="AW533" s="13" t="s">
        <v>32</v>
      </c>
      <c r="AX533" s="13" t="s">
        <v>70</v>
      </c>
      <c r="AY533" s="150" t="s">
        <v>155</v>
      </c>
    </row>
    <row r="534" spans="2:65" s="14" customFormat="1" ht="11.25">
      <c r="B534" s="155"/>
      <c r="D534" s="144" t="s">
        <v>166</v>
      </c>
      <c r="E534" s="156" t="s">
        <v>3</v>
      </c>
      <c r="F534" s="157" t="s">
        <v>205</v>
      </c>
      <c r="H534" s="158">
        <v>7.08</v>
      </c>
      <c r="L534" s="155"/>
      <c r="M534" s="159"/>
      <c r="T534" s="160"/>
      <c r="AT534" s="156" t="s">
        <v>166</v>
      </c>
      <c r="AU534" s="156" t="s">
        <v>80</v>
      </c>
      <c r="AV534" s="14" t="s">
        <v>162</v>
      </c>
      <c r="AW534" s="14" t="s">
        <v>32</v>
      </c>
      <c r="AX534" s="14" t="s">
        <v>78</v>
      </c>
      <c r="AY534" s="156" t="s">
        <v>155</v>
      </c>
    </row>
    <row r="535" spans="2:65" s="1" customFormat="1" ht="16.5" customHeight="1">
      <c r="B535" s="127"/>
      <c r="C535" s="128" t="s">
        <v>747</v>
      </c>
      <c r="D535" s="128" t="s">
        <v>157</v>
      </c>
      <c r="E535" s="129" t="s">
        <v>748</v>
      </c>
      <c r="F535" s="130" t="s">
        <v>749</v>
      </c>
      <c r="G535" s="131" t="s">
        <v>160</v>
      </c>
      <c r="H535" s="132">
        <v>54.886000000000003</v>
      </c>
      <c r="I535" s="133"/>
      <c r="J535" s="133">
        <f>ROUND(I535*H535,2)</f>
        <v>0</v>
      </c>
      <c r="K535" s="130" t="s">
        <v>161</v>
      </c>
      <c r="L535" s="29"/>
      <c r="M535" s="134" t="s">
        <v>3</v>
      </c>
      <c r="N535" s="135" t="s">
        <v>41</v>
      </c>
      <c r="O535" s="136">
        <v>0.755</v>
      </c>
      <c r="P535" s="136">
        <f>O535*H535</f>
        <v>41.438929999999999</v>
      </c>
      <c r="Q535" s="136">
        <v>5.7646399999999997E-3</v>
      </c>
      <c r="R535" s="136">
        <f>Q535*H535</f>
        <v>0.31639803103999997</v>
      </c>
      <c r="S535" s="136">
        <v>0</v>
      </c>
      <c r="T535" s="137">
        <f>S535*H535</f>
        <v>0</v>
      </c>
      <c r="AR535" s="138" t="s">
        <v>162</v>
      </c>
      <c r="AT535" s="138" t="s">
        <v>157</v>
      </c>
      <c r="AU535" s="138" t="s">
        <v>80</v>
      </c>
      <c r="AY535" s="17" t="s">
        <v>155</v>
      </c>
      <c r="BE535" s="139">
        <f>IF(N535="základní",J535,0)</f>
        <v>0</v>
      </c>
      <c r="BF535" s="139">
        <f>IF(N535="snížená",J535,0)</f>
        <v>0</v>
      </c>
      <c r="BG535" s="139">
        <f>IF(N535="zákl. přenesená",J535,0)</f>
        <v>0</v>
      </c>
      <c r="BH535" s="139">
        <f>IF(N535="sníž. přenesená",J535,0)</f>
        <v>0</v>
      </c>
      <c r="BI535" s="139">
        <f>IF(N535="nulová",J535,0)</f>
        <v>0</v>
      </c>
      <c r="BJ535" s="17" t="s">
        <v>78</v>
      </c>
      <c r="BK535" s="139">
        <f>ROUND(I535*H535,2)</f>
        <v>0</v>
      </c>
      <c r="BL535" s="17" t="s">
        <v>162</v>
      </c>
      <c r="BM535" s="138" t="s">
        <v>750</v>
      </c>
    </row>
    <row r="536" spans="2:65" s="1" customFormat="1" ht="11.25">
      <c r="B536" s="29"/>
      <c r="D536" s="140" t="s">
        <v>164</v>
      </c>
      <c r="F536" s="141" t="s">
        <v>751</v>
      </c>
      <c r="L536" s="29"/>
      <c r="M536" s="142"/>
      <c r="T536" s="50"/>
      <c r="AT536" s="17" t="s">
        <v>164</v>
      </c>
      <c r="AU536" s="17" t="s">
        <v>80</v>
      </c>
    </row>
    <row r="537" spans="2:65" s="12" customFormat="1" ht="11.25">
      <c r="B537" s="143"/>
      <c r="D537" s="144" t="s">
        <v>166</v>
      </c>
      <c r="E537" s="145" t="s">
        <v>3</v>
      </c>
      <c r="F537" s="146" t="s">
        <v>735</v>
      </c>
      <c r="H537" s="145" t="s">
        <v>3</v>
      </c>
      <c r="L537" s="143"/>
      <c r="M537" s="147"/>
      <c r="T537" s="148"/>
      <c r="AT537" s="145" t="s">
        <v>166</v>
      </c>
      <c r="AU537" s="145" t="s">
        <v>80</v>
      </c>
      <c r="AV537" s="12" t="s">
        <v>78</v>
      </c>
      <c r="AW537" s="12" t="s">
        <v>32</v>
      </c>
      <c r="AX537" s="12" t="s">
        <v>70</v>
      </c>
      <c r="AY537" s="145" t="s">
        <v>155</v>
      </c>
    </row>
    <row r="538" spans="2:65" s="13" customFormat="1" ht="11.25">
      <c r="B538" s="149"/>
      <c r="D538" s="144" t="s">
        <v>166</v>
      </c>
      <c r="E538" s="150" t="s">
        <v>3</v>
      </c>
      <c r="F538" s="151" t="s">
        <v>752</v>
      </c>
      <c r="H538" s="152">
        <v>34.103999999999999</v>
      </c>
      <c r="L538" s="149"/>
      <c r="M538" s="153"/>
      <c r="T538" s="154"/>
      <c r="AT538" s="150" t="s">
        <v>166</v>
      </c>
      <c r="AU538" s="150" t="s">
        <v>80</v>
      </c>
      <c r="AV538" s="13" t="s">
        <v>80</v>
      </c>
      <c r="AW538" s="13" t="s">
        <v>32</v>
      </c>
      <c r="AX538" s="13" t="s">
        <v>70</v>
      </c>
      <c r="AY538" s="150" t="s">
        <v>155</v>
      </c>
    </row>
    <row r="539" spans="2:65" s="12" customFormat="1" ht="11.25">
      <c r="B539" s="143"/>
      <c r="D539" s="144" t="s">
        <v>166</v>
      </c>
      <c r="E539" s="145" t="s">
        <v>3</v>
      </c>
      <c r="F539" s="146" t="s">
        <v>743</v>
      </c>
      <c r="H539" s="145" t="s">
        <v>3</v>
      </c>
      <c r="L539" s="143"/>
      <c r="M539" s="147"/>
      <c r="T539" s="148"/>
      <c r="AT539" s="145" t="s">
        <v>166</v>
      </c>
      <c r="AU539" s="145" t="s">
        <v>80</v>
      </c>
      <c r="AV539" s="12" t="s">
        <v>78</v>
      </c>
      <c r="AW539" s="12" t="s">
        <v>32</v>
      </c>
      <c r="AX539" s="12" t="s">
        <v>70</v>
      </c>
      <c r="AY539" s="145" t="s">
        <v>155</v>
      </c>
    </row>
    <row r="540" spans="2:65" s="13" customFormat="1" ht="11.25">
      <c r="B540" s="149"/>
      <c r="D540" s="144" t="s">
        <v>166</v>
      </c>
      <c r="E540" s="150" t="s">
        <v>3</v>
      </c>
      <c r="F540" s="151" t="s">
        <v>753</v>
      </c>
      <c r="H540" s="152">
        <v>13.5</v>
      </c>
      <c r="L540" s="149"/>
      <c r="M540" s="153"/>
      <c r="T540" s="154"/>
      <c r="AT540" s="150" t="s">
        <v>166</v>
      </c>
      <c r="AU540" s="150" t="s">
        <v>80</v>
      </c>
      <c r="AV540" s="13" t="s">
        <v>80</v>
      </c>
      <c r="AW540" s="13" t="s">
        <v>32</v>
      </c>
      <c r="AX540" s="13" t="s">
        <v>70</v>
      </c>
      <c r="AY540" s="150" t="s">
        <v>155</v>
      </c>
    </row>
    <row r="541" spans="2:65" s="12" customFormat="1" ht="11.25">
      <c r="B541" s="143"/>
      <c r="D541" s="144" t="s">
        <v>166</v>
      </c>
      <c r="E541" s="145" t="s">
        <v>3</v>
      </c>
      <c r="F541" s="146" t="s">
        <v>383</v>
      </c>
      <c r="H541" s="145" t="s">
        <v>3</v>
      </c>
      <c r="L541" s="143"/>
      <c r="M541" s="147"/>
      <c r="T541" s="148"/>
      <c r="AT541" s="145" t="s">
        <v>166</v>
      </c>
      <c r="AU541" s="145" t="s">
        <v>80</v>
      </c>
      <c r="AV541" s="12" t="s">
        <v>78</v>
      </c>
      <c r="AW541" s="12" t="s">
        <v>32</v>
      </c>
      <c r="AX541" s="12" t="s">
        <v>70</v>
      </c>
      <c r="AY541" s="145" t="s">
        <v>155</v>
      </c>
    </row>
    <row r="542" spans="2:65" s="13" customFormat="1" ht="11.25">
      <c r="B542" s="149"/>
      <c r="D542" s="144" t="s">
        <v>166</v>
      </c>
      <c r="E542" s="150" t="s">
        <v>3</v>
      </c>
      <c r="F542" s="151" t="s">
        <v>754</v>
      </c>
      <c r="H542" s="152">
        <v>1.1779999999999999</v>
      </c>
      <c r="L542" s="149"/>
      <c r="M542" s="153"/>
      <c r="T542" s="154"/>
      <c r="AT542" s="150" t="s">
        <v>166</v>
      </c>
      <c r="AU542" s="150" t="s">
        <v>80</v>
      </c>
      <c r="AV542" s="13" t="s">
        <v>80</v>
      </c>
      <c r="AW542" s="13" t="s">
        <v>32</v>
      </c>
      <c r="AX542" s="13" t="s">
        <v>70</v>
      </c>
      <c r="AY542" s="150" t="s">
        <v>155</v>
      </c>
    </row>
    <row r="543" spans="2:65" s="13" customFormat="1" ht="11.25">
      <c r="B543" s="149"/>
      <c r="D543" s="144" t="s">
        <v>166</v>
      </c>
      <c r="E543" s="150" t="s">
        <v>3</v>
      </c>
      <c r="F543" s="151" t="s">
        <v>755</v>
      </c>
      <c r="H543" s="152">
        <v>6.1040000000000001</v>
      </c>
      <c r="L543" s="149"/>
      <c r="M543" s="153"/>
      <c r="T543" s="154"/>
      <c r="AT543" s="150" t="s">
        <v>166</v>
      </c>
      <c r="AU543" s="150" t="s">
        <v>80</v>
      </c>
      <c r="AV543" s="13" t="s">
        <v>80</v>
      </c>
      <c r="AW543" s="13" t="s">
        <v>32</v>
      </c>
      <c r="AX543" s="13" t="s">
        <v>70</v>
      </c>
      <c r="AY543" s="150" t="s">
        <v>155</v>
      </c>
    </row>
    <row r="544" spans="2:65" s="14" customFormat="1" ht="11.25">
      <c r="B544" s="155"/>
      <c r="D544" s="144" t="s">
        <v>166</v>
      </c>
      <c r="E544" s="156" t="s">
        <v>3</v>
      </c>
      <c r="F544" s="157" t="s">
        <v>205</v>
      </c>
      <c r="H544" s="158">
        <v>54.886000000000003</v>
      </c>
      <c r="L544" s="155"/>
      <c r="M544" s="159"/>
      <c r="T544" s="160"/>
      <c r="AT544" s="156" t="s">
        <v>166</v>
      </c>
      <c r="AU544" s="156" t="s">
        <v>80</v>
      </c>
      <c r="AV544" s="14" t="s">
        <v>162</v>
      </c>
      <c r="AW544" s="14" t="s">
        <v>32</v>
      </c>
      <c r="AX544" s="14" t="s">
        <v>78</v>
      </c>
      <c r="AY544" s="156" t="s">
        <v>155</v>
      </c>
    </row>
    <row r="545" spans="2:65" s="1" customFormat="1" ht="16.5" customHeight="1">
      <c r="B545" s="127"/>
      <c r="C545" s="128" t="s">
        <v>756</v>
      </c>
      <c r="D545" s="128" t="s">
        <v>157</v>
      </c>
      <c r="E545" s="129" t="s">
        <v>757</v>
      </c>
      <c r="F545" s="130" t="s">
        <v>758</v>
      </c>
      <c r="G545" s="131" t="s">
        <v>160</v>
      </c>
      <c r="H545" s="132">
        <v>54.886000000000003</v>
      </c>
      <c r="I545" s="133"/>
      <c r="J545" s="133">
        <f>ROUND(I545*H545,2)</f>
        <v>0</v>
      </c>
      <c r="K545" s="130" t="s">
        <v>161</v>
      </c>
      <c r="L545" s="29"/>
      <c r="M545" s="134" t="s">
        <v>3</v>
      </c>
      <c r="N545" s="135" t="s">
        <v>41</v>
      </c>
      <c r="O545" s="136">
        <v>0.26</v>
      </c>
      <c r="P545" s="136">
        <f>O545*H545</f>
        <v>14.270360000000002</v>
      </c>
      <c r="Q545" s="136">
        <v>0</v>
      </c>
      <c r="R545" s="136">
        <f>Q545*H545</f>
        <v>0</v>
      </c>
      <c r="S545" s="136">
        <v>0</v>
      </c>
      <c r="T545" s="137">
        <f>S545*H545</f>
        <v>0</v>
      </c>
      <c r="AR545" s="138" t="s">
        <v>162</v>
      </c>
      <c r="AT545" s="138" t="s">
        <v>157</v>
      </c>
      <c r="AU545" s="138" t="s">
        <v>80</v>
      </c>
      <c r="AY545" s="17" t="s">
        <v>155</v>
      </c>
      <c r="BE545" s="139">
        <f>IF(N545="základní",J545,0)</f>
        <v>0</v>
      </c>
      <c r="BF545" s="139">
        <f>IF(N545="snížená",J545,0)</f>
        <v>0</v>
      </c>
      <c r="BG545" s="139">
        <f>IF(N545="zákl. přenesená",J545,0)</f>
        <v>0</v>
      </c>
      <c r="BH545" s="139">
        <f>IF(N545="sníž. přenesená",J545,0)</f>
        <v>0</v>
      </c>
      <c r="BI545" s="139">
        <f>IF(N545="nulová",J545,0)</f>
        <v>0</v>
      </c>
      <c r="BJ545" s="17" t="s">
        <v>78</v>
      </c>
      <c r="BK545" s="139">
        <f>ROUND(I545*H545,2)</f>
        <v>0</v>
      </c>
      <c r="BL545" s="17" t="s">
        <v>162</v>
      </c>
      <c r="BM545" s="138" t="s">
        <v>759</v>
      </c>
    </row>
    <row r="546" spans="2:65" s="1" customFormat="1" ht="11.25">
      <c r="B546" s="29"/>
      <c r="D546" s="140" t="s">
        <v>164</v>
      </c>
      <c r="F546" s="141" t="s">
        <v>760</v>
      </c>
      <c r="L546" s="29"/>
      <c r="M546" s="142"/>
      <c r="T546" s="50"/>
      <c r="AT546" s="17" t="s">
        <v>164</v>
      </c>
      <c r="AU546" s="17" t="s">
        <v>80</v>
      </c>
    </row>
    <row r="547" spans="2:65" s="1" customFormat="1" ht="16.5" customHeight="1">
      <c r="B547" s="127"/>
      <c r="C547" s="128" t="s">
        <v>761</v>
      </c>
      <c r="D547" s="128" t="s">
        <v>157</v>
      </c>
      <c r="E547" s="129" t="s">
        <v>762</v>
      </c>
      <c r="F547" s="130" t="s">
        <v>763</v>
      </c>
      <c r="G547" s="131" t="s">
        <v>301</v>
      </c>
      <c r="H547" s="132">
        <v>0.47499999999999998</v>
      </c>
      <c r="I547" s="133"/>
      <c r="J547" s="133">
        <f>ROUND(I547*H547,2)</f>
        <v>0</v>
      </c>
      <c r="K547" s="130" t="s">
        <v>161</v>
      </c>
      <c r="L547" s="29"/>
      <c r="M547" s="134" t="s">
        <v>3</v>
      </c>
      <c r="N547" s="135" t="s">
        <v>41</v>
      </c>
      <c r="O547" s="136">
        <v>28.692</v>
      </c>
      <c r="P547" s="136">
        <f>O547*H547</f>
        <v>13.6287</v>
      </c>
      <c r="Q547" s="136">
        <v>1.0529056800000001</v>
      </c>
      <c r="R547" s="136">
        <f>Q547*H547</f>
        <v>0.50013019800000003</v>
      </c>
      <c r="S547" s="136">
        <v>0</v>
      </c>
      <c r="T547" s="137">
        <f>S547*H547</f>
        <v>0</v>
      </c>
      <c r="AR547" s="138" t="s">
        <v>162</v>
      </c>
      <c r="AT547" s="138" t="s">
        <v>157</v>
      </c>
      <c r="AU547" s="138" t="s">
        <v>80</v>
      </c>
      <c r="AY547" s="17" t="s">
        <v>155</v>
      </c>
      <c r="BE547" s="139">
        <f>IF(N547="základní",J547,0)</f>
        <v>0</v>
      </c>
      <c r="BF547" s="139">
        <f>IF(N547="snížená",J547,0)</f>
        <v>0</v>
      </c>
      <c r="BG547" s="139">
        <f>IF(N547="zákl. přenesená",J547,0)</f>
        <v>0</v>
      </c>
      <c r="BH547" s="139">
        <f>IF(N547="sníž. přenesená",J547,0)</f>
        <v>0</v>
      </c>
      <c r="BI547" s="139">
        <f>IF(N547="nulová",J547,0)</f>
        <v>0</v>
      </c>
      <c r="BJ547" s="17" t="s">
        <v>78</v>
      </c>
      <c r="BK547" s="139">
        <f>ROUND(I547*H547,2)</f>
        <v>0</v>
      </c>
      <c r="BL547" s="17" t="s">
        <v>162</v>
      </c>
      <c r="BM547" s="138" t="s">
        <v>764</v>
      </c>
    </row>
    <row r="548" spans="2:65" s="1" customFormat="1" ht="11.25">
      <c r="B548" s="29"/>
      <c r="D548" s="140" t="s">
        <v>164</v>
      </c>
      <c r="F548" s="141" t="s">
        <v>765</v>
      </c>
      <c r="L548" s="29"/>
      <c r="M548" s="142"/>
      <c r="T548" s="50"/>
      <c r="AT548" s="17" t="s">
        <v>164</v>
      </c>
      <c r="AU548" s="17" t="s">
        <v>80</v>
      </c>
    </row>
    <row r="549" spans="2:65" s="12" customFormat="1" ht="11.25">
      <c r="B549" s="143"/>
      <c r="D549" s="144" t="s">
        <v>166</v>
      </c>
      <c r="E549" s="145" t="s">
        <v>3</v>
      </c>
      <c r="F549" s="146" t="s">
        <v>766</v>
      </c>
      <c r="H549" s="145" t="s">
        <v>3</v>
      </c>
      <c r="L549" s="143"/>
      <c r="M549" s="147"/>
      <c r="T549" s="148"/>
      <c r="AT549" s="145" t="s">
        <v>166</v>
      </c>
      <c r="AU549" s="145" t="s">
        <v>80</v>
      </c>
      <c r="AV549" s="12" t="s">
        <v>78</v>
      </c>
      <c r="AW549" s="12" t="s">
        <v>32</v>
      </c>
      <c r="AX549" s="12" t="s">
        <v>70</v>
      </c>
      <c r="AY549" s="145" t="s">
        <v>155</v>
      </c>
    </row>
    <row r="550" spans="2:65" s="13" customFormat="1" ht="11.25">
      <c r="B550" s="149"/>
      <c r="D550" s="144" t="s">
        <v>166</v>
      </c>
      <c r="E550" s="150" t="s">
        <v>3</v>
      </c>
      <c r="F550" s="151" t="s">
        <v>767</v>
      </c>
      <c r="H550" s="152">
        <v>0.35299999999999998</v>
      </c>
      <c r="L550" s="149"/>
      <c r="M550" s="153"/>
      <c r="T550" s="154"/>
      <c r="AT550" s="150" t="s">
        <v>166</v>
      </c>
      <c r="AU550" s="150" t="s">
        <v>80</v>
      </c>
      <c r="AV550" s="13" t="s">
        <v>80</v>
      </c>
      <c r="AW550" s="13" t="s">
        <v>32</v>
      </c>
      <c r="AX550" s="13" t="s">
        <v>70</v>
      </c>
      <c r="AY550" s="150" t="s">
        <v>155</v>
      </c>
    </row>
    <row r="551" spans="2:65" s="12" customFormat="1" ht="11.25">
      <c r="B551" s="143"/>
      <c r="D551" s="144" t="s">
        <v>166</v>
      </c>
      <c r="E551" s="145" t="s">
        <v>3</v>
      </c>
      <c r="F551" s="146" t="s">
        <v>768</v>
      </c>
      <c r="H551" s="145" t="s">
        <v>3</v>
      </c>
      <c r="L551" s="143"/>
      <c r="M551" s="147"/>
      <c r="T551" s="148"/>
      <c r="AT551" s="145" t="s">
        <v>166</v>
      </c>
      <c r="AU551" s="145" t="s">
        <v>80</v>
      </c>
      <c r="AV551" s="12" t="s">
        <v>78</v>
      </c>
      <c r="AW551" s="12" t="s">
        <v>32</v>
      </c>
      <c r="AX551" s="12" t="s">
        <v>70</v>
      </c>
      <c r="AY551" s="145" t="s">
        <v>155</v>
      </c>
    </row>
    <row r="552" spans="2:65" s="13" customFormat="1" ht="11.25">
      <c r="B552" s="149"/>
      <c r="D552" s="144" t="s">
        <v>166</v>
      </c>
      <c r="E552" s="150" t="s">
        <v>3</v>
      </c>
      <c r="F552" s="151" t="s">
        <v>769</v>
      </c>
      <c r="H552" s="152">
        <v>7.4999999999999997E-2</v>
      </c>
      <c r="L552" s="149"/>
      <c r="M552" s="153"/>
      <c r="T552" s="154"/>
      <c r="AT552" s="150" t="s">
        <v>166</v>
      </c>
      <c r="AU552" s="150" t="s">
        <v>80</v>
      </c>
      <c r="AV552" s="13" t="s">
        <v>80</v>
      </c>
      <c r="AW552" s="13" t="s">
        <v>32</v>
      </c>
      <c r="AX552" s="13" t="s">
        <v>70</v>
      </c>
      <c r="AY552" s="150" t="s">
        <v>155</v>
      </c>
    </row>
    <row r="553" spans="2:65" s="12" customFormat="1" ht="11.25">
      <c r="B553" s="143"/>
      <c r="D553" s="144" t="s">
        <v>166</v>
      </c>
      <c r="E553" s="145" t="s">
        <v>3</v>
      </c>
      <c r="F553" s="146" t="s">
        <v>770</v>
      </c>
      <c r="H553" s="145" t="s">
        <v>3</v>
      </c>
      <c r="L553" s="143"/>
      <c r="M553" s="147"/>
      <c r="T553" s="148"/>
      <c r="AT553" s="145" t="s">
        <v>166</v>
      </c>
      <c r="AU553" s="145" t="s">
        <v>80</v>
      </c>
      <c r="AV553" s="12" t="s">
        <v>78</v>
      </c>
      <c r="AW553" s="12" t="s">
        <v>32</v>
      </c>
      <c r="AX553" s="12" t="s">
        <v>70</v>
      </c>
      <c r="AY553" s="145" t="s">
        <v>155</v>
      </c>
    </row>
    <row r="554" spans="2:65" s="13" customFormat="1" ht="11.25">
      <c r="B554" s="149"/>
      <c r="D554" s="144" t="s">
        <v>166</v>
      </c>
      <c r="E554" s="150" t="s">
        <v>3</v>
      </c>
      <c r="F554" s="151" t="s">
        <v>771</v>
      </c>
      <c r="H554" s="152">
        <v>4.7E-2</v>
      </c>
      <c r="L554" s="149"/>
      <c r="M554" s="153"/>
      <c r="T554" s="154"/>
      <c r="AT554" s="150" t="s">
        <v>166</v>
      </c>
      <c r="AU554" s="150" t="s">
        <v>80</v>
      </c>
      <c r="AV554" s="13" t="s">
        <v>80</v>
      </c>
      <c r="AW554" s="13" t="s">
        <v>32</v>
      </c>
      <c r="AX554" s="13" t="s">
        <v>70</v>
      </c>
      <c r="AY554" s="150" t="s">
        <v>155</v>
      </c>
    </row>
    <row r="555" spans="2:65" s="14" customFormat="1" ht="11.25">
      <c r="B555" s="155"/>
      <c r="D555" s="144" t="s">
        <v>166</v>
      </c>
      <c r="E555" s="156" t="s">
        <v>3</v>
      </c>
      <c r="F555" s="157" t="s">
        <v>205</v>
      </c>
      <c r="H555" s="158">
        <v>0.47499999999999998</v>
      </c>
      <c r="L555" s="155"/>
      <c r="M555" s="159"/>
      <c r="T555" s="160"/>
      <c r="AT555" s="156" t="s">
        <v>166</v>
      </c>
      <c r="AU555" s="156" t="s">
        <v>80</v>
      </c>
      <c r="AV555" s="14" t="s">
        <v>162</v>
      </c>
      <c r="AW555" s="14" t="s">
        <v>32</v>
      </c>
      <c r="AX555" s="14" t="s">
        <v>78</v>
      </c>
      <c r="AY555" s="156" t="s">
        <v>155</v>
      </c>
    </row>
    <row r="556" spans="2:65" s="1" customFormat="1" ht="24.2" customHeight="1">
      <c r="B556" s="127"/>
      <c r="C556" s="128" t="s">
        <v>772</v>
      </c>
      <c r="D556" s="128" t="s">
        <v>157</v>
      </c>
      <c r="E556" s="129" t="s">
        <v>773</v>
      </c>
      <c r="F556" s="130" t="s">
        <v>774</v>
      </c>
      <c r="G556" s="131" t="s">
        <v>160</v>
      </c>
      <c r="H556" s="132">
        <v>23</v>
      </c>
      <c r="I556" s="133"/>
      <c r="J556" s="133">
        <f>ROUND(I556*H556,2)</f>
        <v>0</v>
      </c>
      <c r="K556" s="130" t="s">
        <v>161</v>
      </c>
      <c r="L556" s="29"/>
      <c r="M556" s="134" t="s">
        <v>3</v>
      </c>
      <c r="N556" s="135" t="s">
        <v>41</v>
      </c>
      <c r="O556" s="136">
        <v>0.05</v>
      </c>
      <c r="P556" s="136">
        <f>O556*H556</f>
        <v>1.1500000000000001</v>
      </c>
      <c r="Q556" s="136">
        <v>0.16192000000000001</v>
      </c>
      <c r="R556" s="136">
        <f>Q556*H556</f>
        <v>3.7241600000000004</v>
      </c>
      <c r="S556" s="136">
        <v>0</v>
      </c>
      <c r="T556" s="137">
        <f>S556*H556</f>
        <v>0</v>
      </c>
      <c r="AR556" s="138" t="s">
        <v>162</v>
      </c>
      <c r="AT556" s="138" t="s">
        <v>157</v>
      </c>
      <c r="AU556" s="138" t="s">
        <v>80</v>
      </c>
      <c r="AY556" s="17" t="s">
        <v>155</v>
      </c>
      <c r="BE556" s="139">
        <f>IF(N556="základní",J556,0)</f>
        <v>0</v>
      </c>
      <c r="BF556" s="139">
        <f>IF(N556="snížená",J556,0)</f>
        <v>0</v>
      </c>
      <c r="BG556" s="139">
        <f>IF(N556="zákl. přenesená",J556,0)</f>
        <v>0</v>
      </c>
      <c r="BH556" s="139">
        <f>IF(N556="sníž. přenesená",J556,0)</f>
        <v>0</v>
      </c>
      <c r="BI556" s="139">
        <f>IF(N556="nulová",J556,0)</f>
        <v>0</v>
      </c>
      <c r="BJ556" s="17" t="s">
        <v>78</v>
      </c>
      <c r="BK556" s="139">
        <f>ROUND(I556*H556,2)</f>
        <v>0</v>
      </c>
      <c r="BL556" s="17" t="s">
        <v>162</v>
      </c>
      <c r="BM556" s="138" t="s">
        <v>775</v>
      </c>
    </row>
    <row r="557" spans="2:65" s="1" customFormat="1" ht="11.25">
      <c r="B557" s="29"/>
      <c r="D557" s="140" t="s">
        <v>164</v>
      </c>
      <c r="F557" s="141" t="s">
        <v>776</v>
      </c>
      <c r="L557" s="29"/>
      <c r="M557" s="142"/>
      <c r="T557" s="50"/>
      <c r="AT557" s="17" t="s">
        <v>164</v>
      </c>
      <c r="AU557" s="17" t="s">
        <v>80</v>
      </c>
    </row>
    <row r="558" spans="2:65" s="12" customFormat="1" ht="11.25">
      <c r="B558" s="143"/>
      <c r="D558" s="144" t="s">
        <v>166</v>
      </c>
      <c r="E558" s="145" t="s">
        <v>3</v>
      </c>
      <c r="F558" s="146" t="s">
        <v>777</v>
      </c>
      <c r="H558" s="145" t="s">
        <v>3</v>
      </c>
      <c r="L558" s="143"/>
      <c r="M558" s="147"/>
      <c r="T558" s="148"/>
      <c r="AT558" s="145" t="s">
        <v>166</v>
      </c>
      <c r="AU558" s="145" t="s">
        <v>80</v>
      </c>
      <c r="AV558" s="12" t="s">
        <v>78</v>
      </c>
      <c r="AW558" s="12" t="s">
        <v>32</v>
      </c>
      <c r="AX558" s="12" t="s">
        <v>70</v>
      </c>
      <c r="AY558" s="145" t="s">
        <v>155</v>
      </c>
    </row>
    <row r="559" spans="2:65" s="13" customFormat="1" ht="11.25">
      <c r="B559" s="149"/>
      <c r="D559" s="144" t="s">
        <v>166</v>
      </c>
      <c r="E559" s="150" t="s">
        <v>3</v>
      </c>
      <c r="F559" s="151" t="s">
        <v>778</v>
      </c>
      <c r="H559" s="152">
        <v>23</v>
      </c>
      <c r="L559" s="149"/>
      <c r="M559" s="153"/>
      <c r="T559" s="154"/>
      <c r="AT559" s="150" t="s">
        <v>166</v>
      </c>
      <c r="AU559" s="150" t="s">
        <v>80</v>
      </c>
      <c r="AV559" s="13" t="s">
        <v>80</v>
      </c>
      <c r="AW559" s="13" t="s">
        <v>32</v>
      </c>
      <c r="AX559" s="13" t="s">
        <v>78</v>
      </c>
      <c r="AY559" s="150" t="s">
        <v>155</v>
      </c>
    </row>
    <row r="560" spans="2:65" s="11" customFormat="1" ht="22.9" customHeight="1">
      <c r="B560" s="116"/>
      <c r="D560" s="117" t="s">
        <v>69</v>
      </c>
      <c r="E560" s="125" t="s">
        <v>187</v>
      </c>
      <c r="F560" s="125" t="s">
        <v>779</v>
      </c>
      <c r="J560" s="126">
        <f>BK560</f>
        <v>0</v>
      </c>
      <c r="L560" s="116"/>
      <c r="M560" s="120"/>
      <c r="P560" s="121">
        <f>SUM(P561:P570)</f>
        <v>15.502000000000001</v>
      </c>
      <c r="R560" s="121">
        <f>SUM(R561:R570)</f>
        <v>12.91128</v>
      </c>
      <c r="T560" s="122">
        <f>SUM(T561:T570)</f>
        <v>0</v>
      </c>
      <c r="AR560" s="117" t="s">
        <v>78</v>
      </c>
      <c r="AT560" s="123" t="s">
        <v>69</v>
      </c>
      <c r="AU560" s="123" t="s">
        <v>78</v>
      </c>
      <c r="AY560" s="117" t="s">
        <v>155</v>
      </c>
      <c r="BK560" s="124">
        <f>SUM(BK561:BK570)</f>
        <v>0</v>
      </c>
    </row>
    <row r="561" spans="2:65" s="1" customFormat="1" ht="21.75" customHeight="1">
      <c r="B561" s="127"/>
      <c r="C561" s="128" t="s">
        <v>780</v>
      </c>
      <c r="D561" s="128" t="s">
        <v>157</v>
      </c>
      <c r="E561" s="129" t="s">
        <v>781</v>
      </c>
      <c r="F561" s="130" t="s">
        <v>782</v>
      </c>
      <c r="G561" s="131" t="s">
        <v>160</v>
      </c>
      <c r="H561" s="132">
        <v>23</v>
      </c>
      <c r="I561" s="133"/>
      <c r="J561" s="133">
        <f>ROUND(I561*H561,2)</f>
        <v>0</v>
      </c>
      <c r="K561" s="130" t="s">
        <v>161</v>
      </c>
      <c r="L561" s="29"/>
      <c r="M561" s="134" t="s">
        <v>3</v>
      </c>
      <c r="N561" s="135" t="s">
        <v>41</v>
      </c>
      <c r="O561" s="136">
        <v>2.5999999999999999E-2</v>
      </c>
      <c r="P561" s="136">
        <f>O561*H561</f>
        <v>0.59799999999999998</v>
      </c>
      <c r="Q561" s="136">
        <v>0.34499999999999997</v>
      </c>
      <c r="R561" s="136">
        <f>Q561*H561</f>
        <v>7.9349999999999996</v>
      </c>
      <c r="S561" s="136">
        <v>0</v>
      </c>
      <c r="T561" s="137">
        <f>S561*H561</f>
        <v>0</v>
      </c>
      <c r="AR561" s="138" t="s">
        <v>162</v>
      </c>
      <c r="AT561" s="138" t="s">
        <v>157</v>
      </c>
      <c r="AU561" s="138" t="s">
        <v>80</v>
      </c>
      <c r="AY561" s="17" t="s">
        <v>155</v>
      </c>
      <c r="BE561" s="139">
        <f>IF(N561="základní",J561,0)</f>
        <v>0</v>
      </c>
      <c r="BF561" s="139">
        <f>IF(N561="snížená",J561,0)</f>
        <v>0</v>
      </c>
      <c r="BG561" s="139">
        <f>IF(N561="zákl. přenesená",J561,0)</f>
        <v>0</v>
      </c>
      <c r="BH561" s="139">
        <f>IF(N561="sníž. přenesená",J561,0)</f>
        <v>0</v>
      </c>
      <c r="BI561" s="139">
        <f>IF(N561="nulová",J561,0)</f>
        <v>0</v>
      </c>
      <c r="BJ561" s="17" t="s">
        <v>78</v>
      </c>
      <c r="BK561" s="139">
        <f>ROUND(I561*H561,2)</f>
        <v>0</v>
      </c>
      <c r="BL561" s="17" t="s">
        <v>162</v>
      </c>
      <c r="BM561" s="138" t="s">
        <v>783</v>
      </c>
    </row>
    <row r="562" spans="2:65" s="1" customFormat="1" ht="11.25">
      <c r="B562" s="29"/>
      <c r="D562" s="140" t="s">
        <v>164</v>
      </c>
      <c r="F562" s="141" t="s">
        <v>784</v>
      </c>
      <c r="L562" s="29"/>
      <c r="M562" s="142"/>
      <c r="T562" s="50"/>
      <c r="AT562" s="17" t="s">
        <v>164</v>
      </c>
      <c r="AU562" s="17" t="s">
        <v>80</v>
      </c>
    </row>
    <row r="563" spans="2:65" s="12" customFormat="1" ht="11.25">
      <c r="B563" s="143"/>
      <c r="D563" s="144" t="s">
        <v>166</v>
      </c>
      <c r="E563" s="145" t="s">
        <v>3</v>
      </c>
      <c r="F563" s="146" t="s">
        <v>777</v>
      </c>
      <c r="H563" s="145" t="s">
        <v>3</v>
      </c>
      <c r="L563" s="143"/>
      <c r="M563" s="147"/>
      <c r="T563" s="148"/>
      <c r="AT563" s="145" t="s">
        <v>166</v>
      </c>
      <c r="AU563" s="145" t="s">
        <v>80</v>
      </c>
      <c r="AV563" s="12" t="s">
        <v>78</v>
      </c>
      <c r="AW563" s="12" t="s">
        <v>32</v>
      </c>
      <c r="AX563" s="12" t="s">
        <v>70</v>
      </c>
      <c r="AY563" s="145" t="s">
        <v>155</v>
      </c>
    </row>
    <row r="564" spans="2:65" s="13" customFormat="1" ht="11.25">
      <c r="B564" s="149"/>
      <c r="D564" s="144" t="s">
        <v>166</v>
      </c>
      <c r="E564" s="150" t="s">
        <v>3</v>
      </c>
      <c r="F564" s="151" t="s">
        <v>778</v>
      </c>
      <c r="H564" s="152">
        <v>23</v>
      </c>
      <c r="L564" s="149"/>
      <c r="M564" s="153"/>
      <c r="T564" s="154"/>
      <c r="AT564" s="150" t="s">
        <v>166</v>
      </c>
      <c r="AU564" s="150" t="s">
        <v>80</v>
      </c>
      <c r="AV564" s="13" t="s">
        <v>80</v>
      </c>
      <c r="AW564" s="13" t="s">
        <v>32</v>
      </c>
      <c r="AX564" s="13" t="s">
        <v>78</v>
      </c>
      <c r="AY564" s="150" t="s">
        <v>155</v>
      </c>
    </row>
    <row r="565" spans="2:65" s="1" customFormat="1" ht="37.9" customHeight="1">
      <c r="B565" s="127"/>
      <c r="C565" s="128" t="s">
        <v>785</v>
      </c>
      <c r="D565" s="128" t="s">
        <v>157</v>
      </c>
      <c r="E565" s="129" t="s">
        <v>786</v>
      </c>
      <c r="F565" s="130" t="s">
        <v>787</v>
      </c>
      <c r="G565" s="131" t="s">
        <v>160</v>
      </c>
      <c r="H565" s="132">
        <v>23</v>
      </c>
      <c r="I565" s="133"/>
      <c r="J565" s="133">
        <f>ROUND(I565*H565,2)</f>
        <v>0</v>
      </c>
      <c r="K565" s="130" t="s">
        <v>161</v>
      </c>
      <c r="L565" s="29"/>
      <c r="M565" s="134" t="s">
        <v>3</v>
      </c>
      <c r="N565" s="135" t="s">
        <v>41</v>
      </c>
      <c r="O565" s="136">
        <v>0.64800000000000002</v>
      </c>
      <c r="P565" s="136">
        <f>O565*H565</f>
        <v>14.904</v>
      </c>
      <c r="Q565" s="136">
        <v>0.10100000000000001</v>
      </c>
      <c r="R565" s="136">
        <f>Q565*H565</f>
        <v>2.323</v>
      </c>
      <c r="S565" s="136">
        <v>0</v>
      </c>
      <c r="T565" s="137">
        <f>S565*H565</f>
        <v>0</v>
      </c>
      <c r="AR565" s="138" t="s">
        <v>162</v>
      </c>
      <c r="AT565" s="138" t="s">
        <v>157</v>
      </c>
      <c r="AU565" s="138" t="s">
        <v>80</v>
      </c>
      <c r="AY565" s="17" t="s">
        <v>155</v>
      </c>
      <c r="BE565" s="139">
        <f>IF(N565="základní",J565,0)</f>
        <v>0</v>
      </c>
      <c r="BF565" s="139">
        <f>IF(N565="snížená",J565,0)</f>
        <v>0</v>
      </c>
      <c r="BG565" s="139">
        <f>IF(N565="zákl. přenesená",J565,0)</f>
        <v>0</v>
      </c>
      <c r="BH565" s="139">
        <f>IF(N565="sníž. přenesená",J565,0)</f>
        <v>0</v>
      </c>
      <c r="BI565" s="139">
        <f>IF(N565="nulová",J565,0)</f>
        <v>0</v>
      </c>
      <c r="BJ565" s="17" t="s">
        <v>78</v>
      </c>
      <c r="BK565" s="139">
        <f>ROUND(I565*H565,2)</f>
        <v>0</v>
      </c>
      <c r="BL565" s="17" t="s">
        <v>162</v>
      </c>
      <c r="BM565" s="138" t="s">
        <v>788</v>
      </c>
    </row>
    <row r="566" spans="2:65" s="1" customFormat="1" ht="11.25">
      <c r="B566" s="29"/>
      <c r="D566" s="140" t="s">
        <v>164</v>
      </c>
      <c r="F566" s="141" t="s">
        <v>789</v>
      </c>
      <c r="L566" s="29"/>
      <c r="M566" s="142"/>
      <c r="T566" s="50"/>
      <c r="AT566" s="17" t="s">
        <v>164</v>
      </c>
      <c r="AU566" s="17" t="s">
        <v>80</v>
      </c>
    </row>
    <row r="567" spans="2:65" s="12" customFormat="1" ht="11.25">
      <c r="B567" s="143"/>
      <c r="D567" s="144" t="s">
        <v>166</v>
      </c>
      <c r="E567" s="145" t="s">
        <v>3</v>
      </c>
      <c r="F567" s="146" t="s">
        <v>777</v>
      </c>
      <c r="H567" s="145" t="s">
        <v>3</v>
      </c>
      <c r="L567" s="143"/>
      <c r="M567" s="147"/>
      <c r="T567" s="148"/>
      <c r="AT567" s="145" t="s">
        <v>166</v>
      </c>
      <c r="AU567" s="145" t="s">
        <v>80</v>
      </c>
      <c r="AV567" s="12" t="s">
        <v>78</v>
      </c>
      <c r="AW567" s="12" t="s">
        <v>32</v>
      </c>
      <c r="AX567" s="12" t="s">
        <v>70</v>
      </c>
      <c r="AY567" s="145" t="s">
        <v>155</v>
      </c>
    </row>
    <row r="568" spans="2:65" s="13" customFormat="1" ht="11.25">
      <c r="B568" s="149"/>
      <c r="D568" s="144" t="s">
        <v>166</v>
      </c>
      <c r="E568" s="150" t="s">
        <v>3</v>
      </c>
      <c r="F568" s="151" t="s">
        <v>778</v>
      </c>
      <c r="H568" s="152">
        <v>23</v>
      </c>
      <c r="L568" s="149"/>
      <c r="M568" s="153"/>
      <c r="T568" s="154"/>
      <c r="AT568" s="150" t="s">
        <v>166</v>
      </c>
      <c r="AU568" s="150" t="s">
        <v>80</v>
      </c>
      <c r="AV568" s="13" t="s">
        <v>80</v>
      </c>
      <c r="AW568" s="13" t="s">
        <v>32</v>
      </c>
      <c r="AX568" s="13" t="s">
        <v>78</v>
      </c>
      <c r="AY568" s="150" t="s">
        <v>155</v>
      </c>
    </row>
    <row r="569" spans="2:65" s="1" customFormat="1" ht="16.5" customHeight="1">
      <c r="B569" s="127"/>
      <c r="C569" s="161" t="s">
        <v>790</v>
      </c>
      <c r="D569" s="161" t="s">
        <v>248</v>
      </c>
      <c r="E569" s="162" t="s">
        <v>791</v>
      </c>
      <c r="F569" s="163" t="s">
        <v>792</v>
      </c>
      <c r="G569" s="164" t="s">
        <v>160</v>
      </c>
      <c r="H569" s="165">
        <v>23.69</v>
      </c>
      <c r="I569" s="166"/>
      <c r="J569" s="166">
        <f>ROUND(I569*H569,2)</f>
        <v>0</v>
      </c>
      <c r="K569" s="163" t="s">
        <v>161</v>
      </c>
      <c r="L569" s="167"/>
      <c r="M569" s="168" t="s">
        <v>3</v>
      </c>
      <c r="N569" s="169" t="s">
        <v>41</v>
      </c>
      <c r="O569" s="136">
        <v>0</v>
      </c>
      <c r="P569" s="136">
        <f>O569*H569</f>
        <v>0</v>
      </c>
      <c r="Q569" s="136">
        <v>0.112</v>
      </c>
      <c r="R569" s="136">
        <f>Q569*H569</f>
        <v>2.6532800000000001</v>
      </c>
      <c r="S569" s="136">
        <v>0</v>
      </c>
      <c r="T569" s="137">
        <f>S569*H569</f>
        <v>0</v>
      </c>
      <c r="AR569" s="138" t="s">
        <v>212</v>
      </c>
      <c r="AT569" s="138" t="s">
        <v>248</v>
      </c>
      <c r="AU569" s="138" t="s">
        <v>80</v>
      </c>
      <c r="AY569" s="17" t="s">
        <v>155</v>
      </c>
      <c r="BE569" s="139">
        <f>IF(N569="základní",J569,0)</f>
        <v>0</v>
      </c>
      <c r="BF569" s="139">
        <f>IF(N569="snížená",J569,0)</f>
        <v>0</v>
      </c>
      <c r="BG569" s="139">
        <f>IF(N569="zákl. přenesená",J569,0)</f>
        <v>0</v>
      </c>
      <c r="BH569" s="139">
        <f>IF(N569="sníž. přenesená",J569,0)</f>
        <v>0</v>
      </c>
      <c r="BI569" s="139">
        <f>IF(N569="nulová",J569,0)</f>
        <v>0</v>
      </c>
      <c r="BJ569" s="17" t="s">
        <v>78</v>
      </c>
      <c r="BK569" s="139">
        <f>ROUND(I569*H569,2)</f>
        <v>0</v>
      </c>
      <c r="BL569" s="17" t="s">
        <v>162</v>
      </c>
      <c r="BM569" s="138" t="s">
        <v>793</v>
      </c>
    </row>
    <row r="570" spans="2:65" s="13" customFormat="1" ht="11.25">
      <c r="B570" s="149"/>
      <c r="D570" s="144" t="s">
        <v>166</v>
      </c>
      <c r="E570" s="150" t="s">
        <v>3</v>
      </c>
      <c r="F570" s="151" t="s">
        <v>794</v>
      </c>
      <c r="H570" s="152">
        <v>23.69</v>
      </c>
      <c r="L570" s="149"/>
      <c r="M570" s="153"/>
      <c r="T570" s="154"/>
      <c r="AT570" s="150" t="s">
        <v>166</v>
      </c>
      <c r="AU570" s="150" t="s">
        <v>80</v>
      </c>
      <c r="AV570" s="13" t="s">
        <v>80</v>
      </c>
      <c r="AW570" s="13" t="s">
        <v>32</v>
      </c>
      <c r="AX570" s="13" t="s">
        <v>78</v>
      </c>
      <c r="AY570" s="150" t="s">
        <v>155</v>
      </c>
    </row>
    <row r="571" spans="2:65" s="11" customFormat="1" ht="22.9" customHeight="1">
      <c r="B571" s="116"/>
      <c r="D571" s="117" t="s">
        <v>69</v>
      </c>
      <c r="E571" s="125" t="s">
        <v>195</v>
      </c>
      <c r="F571" s="125" t="s">
        <v>795</v>
      </c>
      <c r="J571" s="126">
        <f>BK571</f>
        <v>0</v>
      </c>
      <c r="L571" s="116"/>
      <c r="M571" s="120"/>
      <c r="P571" s="121">
        <f>SUM(P572:P837)</f>
        <v>668.43483600000013</v>
      </c>
      <c r="R571" s="121">
        <f>SUM(R572:R837)</f>
        <v>134.37627436550429</v>
      </c>
      <c r="T571" s="122">
        <f>SUM(T572:T837)</f>
        <v>0</v>
      </c>
      <c r="AR571" s="117" t="s">
        <v>78</v>
      </c>
      <c r="AT571" s="123" t="s">
        <v>69</v>
      </c>
      <c r="AU571" s="123" t="s">
        <v>78</v>
      </c>
      <c r="AY571" s="117" t="s">
        <v>155</v>
      </c>
      <c r="BK571" s="124">
        <f>SUM(BK572:BK837)</f>
        <v>0</v>
      </c>
    </row>
    <row r="572" spans="2:65" s="1" customFormat="1" ht="21.75" customHeight="1">
      <c r="B572" s="127"/>
      <c r="C572" s="128" t="s">
        <v>796</v>
      </c>
      <c r="D572" s="128" t="s">
        <v>157</v>
      </c>
      <c r="E572" s="129" t="s">
        <v>797</v>
      </c>
      <c r="F572" s="130" t="s">
        <v>798</v>
      </c>
      <c r="G572" s="131" t="s">
        <v>160</v>
      </c>
      <c r="H572" s="132">
        <v>93.45</v>
      </c>
      <c r="I572" s="133"/>
      <c r="J572" s="133">
        <f>ROUND(I572*H572,2)</f>
        <v>0</v>
      </c>
      <c r="K572" s="130" t="s">
        <v>161</v>
      </c>
      <c r="L572" s="29"/>
      <c r="M572" s="134" t="s">
        <v>3</v>
      </c>
      <c r="N572" s="135" t="s">
        <v>41</v>
      </c>
      <c r="O572" s="136">
        <v>0.154</v>
      </c>
      <c r="P572" s="136">
        <f>O572*H572</f>
        <v>14.391300000000001</v>
      </c>
      <c r="Q572" s="136">
        <v>7.3499999999999998E-3</v>
      </c>
      <c r="R572" s="136">
        <f>Q572*H572</f>
        <v>0.68685750000000001</v>
      </c>
      <c r="S572" s="136">
        <v>0</v>
      </c>
      <c r="T572" s="137">
        <f>S572*H572</f>
        <v>0</v>
      </c>
      <c r="AR572" s="138" t="s">
        <v>162</v>
      </c>
      <c r="AT572" s="138" t="s">
        <v>157</v>
      </c>
      <c r="AU572" s="138" t="s">
        <v>80</v>
      </c>
      <c r="AY572" s="17" t="s">
        <v>155</v>
      </c>
      <c r="BE572" s="139">
        <f>IF(N572="základní",J572,0)</f>
        <v>0</v>
      </c>
      <c r="BF572" s="139">
        <f>IF(N572="snížená",J572,0)</f>
        <v>0</v>
      </c>
      <c r="BG572" s="139">
        <f>IF(N572="zákl. přenesená",J572,0)</f>
        <v>0</v>
      </c>
      <c r="BH572" s="139">
        <f>IF(N572="sníž. přenesená",J572,0)</f>
        <v>0</v>
      </c>
      <c r="BI572" s="139">
        <f>IF(N572="nulová",J572,0)</f>
        <v>0</v>
      </c>
      <c r="BJ572" s="17" t="s">
        <v>78</v>
      </c>
      <c r="BK572" s="139">
        <f>ROUND(I572*H572,2)</f>
        <v>0</v>
      </c>
      <c r="BL572" s="17" t="s">
        <v>162</v>
      </c>
      <c r="BM572" s="138" t="s">
        <v>799</v>
      </c>
    </row>
    <row r="573" spans="2:65" s="1" customFormat="1" ht="11.25">
      <c r="B573" s="29"/>
      <c r="D573" s="140" t="s">
        <v>164</v>
      </c>
      <c r="F573" s="141" t="s">
        <v>800</v>
      </c>
      <c r="L573" s="29"/>
      <c r="M573" s="142"/>
      <c r="T573" s="50"/>
      <c r="AT573" s="17" t="s">
        <v>164</v>
      </c>
      <c r="AU573" s="17" t="s">
        <v>80</v>
      </c>
    </row>
    <row r="574" spans="2:65" s="12" customFormat="1" ht="11.25">
      <c r="B574" s="143"/>
      <c r="D574" s="144" t="s">
        <v>166</v>
      </c>
      <c r="E574" s="145" t="s">
        <v>3</v>
      </c>
      <c r="F574" s="146" t="s">
        <v>801</v>
      </c>
      <c r="H574" s="145" t="s">
        <v>3</v>
      </c>
      <c r="L574" s="143"/>
      <c r="M574" s="147"/>
      <c r="T574" s="148"/>
      <c r="AT574" s="145" t="s">
        <v>166</v>
      </c>
      <c r="AU574" s="145" t="s">
        <v>80</v>
      </c>
      <c r="AV574" s="12" t="s">
        <v>78</v>
      </c>
      <c r="AW574" s="12" t="s">
        <v>32</v>
      </c>
      <c r="AX574" s="12" t="s">
        <v>70</v>
      </c>
      <c r="AY574" s="145" t="s">
        <v>155</v>
      </c>
    </row>
    <row r="575" spans="2:65" s="13" customFormat="1" ht="11.25">
      <c r="B575" s="149"/>
      <c r="D575" s="144" t="s">
        <v>166</v>
      </c>
      <c r="E575" s="150" t="s">
        <v>3</v>
      </c>
      <c r="F575" s="151" t="s">
        <v>685</v>
      </c>
      <c r="H575" s="152">
        <v>93.45</v>
      </c>
      <c r="L575" s="149"/>
      <c r="M575" s="153"/>
      <c r="T575" s="154"/>
      <c r="AT575" s="150" t="s">
        <v>166</v>
      </c>
      <c r="AU575" s="150" t="s">
        <v>80</v>
      </c>
      <c r="AV575" s="13" t="s">
        <v>80</v>
      </c>
      <c r="AW575" s="13" t="s">
        <v>32</v>
      </c>
      <c r="AX575" s="13" t="s">
        <v>78</v>
      </c>
      <c r="AY575" s="150" t="s">
        <v>155</v>
      </c>
    </row>
    <row r="576" spans="2:65" s="1" customFormat="1" ht="24.2" customHeight="1">
      <c r="B576" s="127"/>
      <c r="C576" s="128" t="s">
        <v>802</v>
      </c>
      <c r="D576" s="128" t="s">
        <v>157</v>
      </c>
      <c r="E576" s="129" t="s">
        <v>803</v>
      </c>
      <c r="F576" s="130" t="s">
        <v>804</v>
      </c>
      <c r="G576" s="131" t="s">
        <v>160</v>
      </c>
      <c r="H576" s="132">
        <v>93.45</v>
      </c>
      <c r="I576" s="133"/>
      <c r="J576" s="133">
        <f>ROUND(I576*H576,2)</f>
        <v>0</v>
      </c>
      <c r="K576" s="130" t="s">
        <v>161</v>
      </c>
      <c r="L576" s="29"/>
      <c r="M576" s="134" t="s">
        <v>3</v>
      </c>
      <c r="N576" s="135" t="s">
        <v>41</v>
      </c>
      <c r="O576" s="136">
        <v>0.56999999999999995</v>
      </c>
      <c r="P576" s="136">
        <f>O576*H576</f>
        <v>53.266499999999994</v>
      </c>
      <c r="Q576" s="136">
        <v>1.8380000000000001E-2</v>
      </c>
      <c r="R576" s="136">
        <f>Q576*H576</f>
        <v>1.717611</v>
      </c>
      <c r="S576" s="136">
        <v>0</v>
      </c>
      <c r="T576" s="137">
        <f>S576*H576</f>
        <v>0</v>
      </c>
      <c r="AR576" s="138" t="s">
        <v>162</v>
      </c>
      <c r="AT576" s="138" t="s">
        <v>157</v>
      </c>
      <c r="AU576" s="138" t="s">
        <v>80</v>
      </c>
      <c r="AY576" s="17" t="s">
        <v>155</v>
      </c>
      <c r="BE576" s="139">
        <f>IF(N576="základní",J576,0)</f>
        <v>0</v>
      </c>
      <c r="BF576" s="139">
        <f>IF(N576="snížená",J576,0)</f>
        <v>0</v>
      </c>
      <c r="BG576" s="139">
        <f>IF(N576="zákl. přenesená",J576,0)</f>
        <v>0</v>
      </c>
      <c r="BH576" s="139">
        <f>IF(N576="sníž. přenesená",J576,0)</f>
        <v>0</v>
      </c>
      <c r="BI576" s="139">
        <f>IF(N576="nulová",J576,0)</f>
        <v>0</v>
      </c>
      <c r="BJ576" s="17" t="s">
        <v>78</v>
      </c>
      <c r="BK576" s="139">
        <f>ROUND(I576*H576,2)</f>
        <v>0</v>
      </c>
      <c r="BL576" s="17" t="s">
        <v>162</v>
      </c>
      <c r="BM576" s="138" t="s">
        <v>805</v>
      </c>
    </row>
    <row r="577" spans="2:65" s="1" customFormat="1" ht="11.25">
      <c r="B577" s="29"/>
      <c r="D577" s="140" t="s">
        <v>164</v>
      </c>
      <c r="F577" s="141" t="s">
        <v>806</v>
      </c>
      <c r="L577" s="29"/>
      <c r="M577" s="142"/>
      <c r="T577" s="50"/>
      <c r="AT577" s="17" t="s">
        <v>164</v>
      </c>
      <c r="AU577" s="17" t="s">
        <v>80</v>
      </c>
    </row>
    <row r="578" spans="2:65" s="12" customFormat="1" ht="11.25">
      <c r="B578" s="143"/>
      <c r="D578" s="144" t="s">
        <v>166</v>
      </c>
      <c r="E578" s="145" t="s">
        <v>3</v>
      </c>
      <c r="F578" s="146" t="s">
        <v>801</v>
      </c>
      <c r="H578" s="145" t="s">
        <v>3</v>
      </c>
      <c r="L578" s="143"/>
      <c r="M578" s="147"/>
      <c r="T578" s="148"/>
      <c r="AT578" s="145" t="s">
        <v>166</v>
      </c>
      <c r="AU578" s="145" t="s">
        <v>80</v>
      </c>
      <c r="AV578" s="12" t="s">
        <v>78</v>
      </c>
      <c r="AW578" s="12" t="s">
        <v>32</v>
      </c>
      <c r="AX578" s="12" t="s">
        <v>70</v>
      </c>
      <c r="AY578" s="145" t="s">
        <v>155</v>
      </c>
    </row>
    <row r="579" spans="2:65" s="13" customFormat="1" ht="11.25">
      <c r="B579" s="149"/>
      <c r="D579" s="144" t="s">
        <v>166</v>
      </c>
      <c r="E579" s="150" t="s">
        <v>3</v>
      </c>
      <c r="F579" s="151" t="s">
        <v>685</v>
      </c>
      <c r="H579" s="152">
        <v>93.45</v>
      </c>
      <c r="L579" s="149"/>
      <c r="M579" s="153"/>
      <c r="T579" s="154"/>
      <c r="AT579" s="150" t="s">
        <v>166</v>
      </c>
      <c r="AU579" s="150" t="s">
        <v>80</v>
      </c>
      <c r="AV579" s="13" t="s">
        <v>80</v>
      </c>
      <c r="AW579" s="13" t="s">
        <v>32</v>
      </c>
      <c r="AX579" s="13" t="s">
        <v>78</v>
      </c>
      <c r="AY579" s="150" t="s">
        <v>155</v>
      </c>
    </row>
    <row r="580" spans="2:65" s="1" customFormat="1" ht="21.75" customHeight="1">
      <c r="B580" s="127"/>
      <c r="C580" s="128" t="s">
        <v>807</v>
      </c>
      <c r="D580" s="128" t="s">
        <v>157</v>
      </c>
      <c r="E580" s="129" t="s">
        <v>808</v>
      </c>
      <c r="F580" s="130" t="s">
        <v>809</v>
      </c>
      <c r="G580" s="131" t="s">
        <v>160</v>
      </c>
      <c r="H580" s="132">
        <v>210.59700000000001</v>
      </c>
      <c r="I580" s="133"/>
      <c r="J580" s="133">
        <f>ROUND(I580*H580,2)</f>
        <v>0</v>
      </c>
      <c r="K580" s="130" t="s">
        <v>161</v>
      </c>
      <c r="L580" s="29"/>
      <c r="M580" s="134" t="s">
        <v>3</v>
      </c>
      <c r="N580" s="135" t="s">
        <v>41</v>
      </c>
      <c r="O580" s="136">
        <v>0.11700000000000001</v>
      </c>
      <c r="P580" s="136">
        <f>O580*H580</f>
        <v>24.639849000000002</v>
      </c>
      <c r="Q580" s="136">
        <v>7.3499999999999998E-3</v>
      </c>
      <c r="R580" s="136">
        <f>Q580*H580</f>
        <v>1.54788795</v>
      </c>
      <c r="S580" s="136">
        <v>0</v>
      </c>
      <c r="T580" s="137">
        <f>S580*H580</f>
        <v>0</v>
      </c>
      <c r="AR580" s="138" t="s">
        <v>162</v>
      </c>
      <c r="AT580" s="138" t="s">
        <v>157</v>
      </c>
      <c r="AU580" s="138" t="s">
        <v>80</v>
      </c>
      <c r="AY580" s="17" t="s">
        <v>155</v>
      </c>
      <c r="BE580" s="139">
        <f>IF(N580="základní",J580,0)</f>
        <v>0</v>
      </c>
      <c r="BF580" s="139">
        <f>IF(N580="snížená",J580,0)</f>
        <v>0</v>
      </c>
      <c r="BG580" s="139">
        <f>IF(N580="zákl. přenesená",J580,0)</f>
        <v>0</v>
      </c>
      <c r="BH580" s="139">
        <f>IF(N580="sníž. přenesená",J580,0)</f>
        <v>0</v>
      </c>
      <c r="BI580" s="139">
        <f>IF(N580="nulová",J580,0)</f>
        <v>0</v>
      </c>
      <c r="BJ580" s="17" t="s">
        <v>78</v>
      </c>
      <c r="BK580" s="139">
        <f>ROUND(I580*H580,2)</f>
        <v>0</v>
      </c>
      <c r="BL580" s="17" t="s">
        <v>162</v>
      </c>
      <c r="BM580" s="138" t="s">
        <v>810</v>
      </c>
    </row>
    <row r="581" spans="2:65" s="1" customFormat="1" ht="11.25">
      <c r="B581" s="29"/>
      <c r="D581" s="140" t="s">
        <v>164</v>
      </c>
      <c r="F581" s="141" t="s">
        <v>811</v>
      </c>
      <c r="L581" s="29"/>
      <c r="M581" s="142"/>
      <c r="T581" s="50"/>
      <c r="AT581" s="17" t="s">
        <v>164</v>
      </c>
      <c r="AU581" s="17" t="s">
        <v>80</v>
      </c>
    </row>
    <row r="582" spans="2:65" s="12" customFormat="1" ht="11.25">
      <c r="B582" s="143"/>
      <c r="D582" s="144" t="s">
        <v>166</v>
      </c>
      <c r="E582" s="145" t="s">
        <v>3</v>
      </c>
      <c r="F582" s="146" t="s">
        <v>691</v>
      </c>
      <c r="H582" s="145" t="s">
        <v>3</v>
      </c>
      <c r="L582" s="143"/>
      <c r="M582" s="147"/>
      <c r="T582" s="148"/>
      <c r="AT582" s="145" t="s">
        <v>166</v>
      </c>
      <c r="AU582" s="145" t="s">
        <v>80</v>
      </c>
      <c r="AV582" s="12" t="s">
        <v>78</v>
      </c>
      <c r="AW582" s="12" t="s">
        <v>32</v>
      </c>
      <c r="AX582" s="12" t="s">
        <v>70</v>
      </c>
      <c r="AY582" s="145" t="s">
        <v>155</v>
      </c>
    </row>
    <row r="583" spans="2:65" s="13" customFormat="1" ht="11.25">
      <c r="B583" s="149"/>
      <c r="D583" s="144" t="s">
        <v>166</v>
      </c>
      <c r="E583" s="150" t="s">
        <v>3</v>
      </c>
      <c r="F583" s="151" t="s">
        <v>812</v>
      </c>
      <c r="H583" s="152">
        <v>94.106999999999999</v>
      </c>
      <c r="L583" s="149"/>
      <c r="M583" s="153"/>
      <c r="T583" s="154"/>
      <c r="AT583" s="150" t="s">
        <v>166</v>
      </c>
      <c r="AU583" s="150" t="s">
        <v>80</v>
      </c>
      <c r="AV583" s="13" t="s">
        <v>80</v>
      </c>
      <c r="AW583" s="13" t="s">
        <v>32</v>
      </c>
      <c r="AX583" s="13" t="s">
        <v>70</v>
      </c>
      <c r="AY583" s="150" t="s">
        <v>155</v>
      </c>
    </row>
    <row r="584" spans="2:65" s="13" customFormat="1" ht="11.25">
      <c r="B584" s="149"/>
      <c r="D584" s="144" t="s">
        <v>166</v>
      </c>
      <c r="E584" s="150" t="s">
        <v>3</v>
      </c>
      <c r="F584" s="151" t="s">
        <v>813</v>
      </c>
      <c r="H584" s="152">
        <v>-25.649000000000001</v>
      </c>
      <c r="L584" s="149"/>
      <c r="M584" s="153"/>
      <c r="T584" s="154"/>
      <c r="AT584" s="150" t="s">
        <v>166</v>
      </c>
      <c r="AU584" s="150" t="s">
        <v>80</v>
      </c>
      <c r="AV584" s="13" t="s">
        <v>80</v>
      </c>
      <c r="AW584" s="13" t="s">
        <v>32</v>
      </c>
      <c r="AX584" s="13" t="s">
        <v>70</v>
      </c>
      <c r="AY584" s="150" t="s">
        <v>155</v>
      </c>
    </row>
    <row r="585" spans="2:65" s="13" customFormat="1" ht="11.25">
      <c r="B585" s="149"/>
      <c r="D585" s="144" t="s">
        <v>166</v>
      </c>
      <c r="E585" s="150" t="s">
        <v>3</v>
      </c>
      <c r="F585" s="151" t="s">
        <v>814</v>
      </c>
      <c r="H585" s="152">
        <v>7.9130000000000003</v>
      </c>
      <c r="L585" s="149"/>
      <c r="M585" s="153"/>
      <c r="T585" s="154"/>
      <c r="AT585" s="150" t="s">
        <v>166</v>
      </c>
      <c r="AU585" s="150" t="s">
        <v>80</v>
      </c>
      <c r="AV585" s="13" t="s">
        <v>80</v>
      </c>
      <c r="AW585" s="13" t="s">
        <v>32</v>
      </c>
      <c r="AX585" s="13" t="s">
        <v>70</v>
      </c>
      <c r="AY585" s="150" t="s">
        <v>155</v>
      </c>
    </row>
    <row r="586" spans="2:65" s="13" customFormat="1" ht="11.25">
      <c r="B586" s="149"/>
      <c r="D586" s="144" t="s">
        <v>166</v>
      </c>
      <c r="E586" s="150" t="s">
        <v>3</v>
      </c>
      <c r="F586" s="151" t="s">
        <v>815</v>
      </c>
      <c r="H586" s="152">
        <v>2.754</v>
      </c>
      <c r="L586" s="149"/>
      <c r="M586" s="153"/>
      <c r="T586" s="154"/>
      <c r="AT586" s="150" t="s">
        <v>166</v>
      </c>
      <c r="AU586" s="150" t="s">
        <v>80</v>
      </c>
      <c r="AV586" s="13" t="s">
        <v>80</v>
      </c>
      <c r="AW586" s="13" t="s">
        <v>32</v>
      </c>
      <c r="AX586" s="13" t="s">
        <v>70</v>
      </c>
      <c r="AY586" s="150" t="s">
        <v>155</v>
      </c>
    </row>
    <row r="587" spans="2:65" s="12" customFormat="1" ht="11.25">
      <c r="B587" s="143"/>
      <c r="D587" s="144" t="s">
        <v>166</v>
      </c>
      <c r="E587" s="145" t="s">
        <v>3</v>
      </c>
      <c r="F587" s="146" t="s">
        <v>217</v>
      </c>
      <c r="H587" s="145" t="s">
        <v>3</v>
      </c>
      <c r="L587" s="143"/>
      <c r="M587" s="147"/>
      <c r="T587" s="148"/>
      <c r="AT587" s="145" t="s">
        <v>166</v>
      </c>
      <c r="AU587" s="145" t="s">
        <v>80</v>
      </c>
      <c r="AV587" s="12" t="s">
        <v>78</v>
      </c>
      <c r="AW587" s="12" t="s">
        <v>32</v>
      </c>
      <c r="AX587" s="12" t="s">
        <v>70</v>
      </c>
      <c r="AY587" s="145" t="s">
        <v>155</v>
      </c>
    </row>
    <row r="588" spans="2:65" s="13" customFormat="1" ht="11.25">
      <c r="B588" s="149"/>
      <c r="D588" s="144" t="s">
        <v>166</v>
      </c>
      <c r="E588" s="150" t="s">
        <v>3</v>
      </c>
      <c r="F588" s="151" t="s">
        <v>816</v>
      </c>
      <c r="H588" s="152">
        <v>1.6459999999999999</v>
      </c>
      <c r="L588" s="149"/>
      <c r="M588" s="153"/>
      <c r="T588" s="154"/>
      <c r="AT588" s="150" t="s">
        <v>166</v>
      </c>
      <c r="AU588" s="150" t="s">
        <v>80</v>
      </c>
      <c r="AV588" s="13" t="s">
        <v>80</v>
      </c>
      <c r="AW588" s="13" t="s">
        <v>32</v>
      </c>
      <c r="AX588" s="13" t="s">
        <v>70</v>
      </c>
      <c r="AY588" s="150" t="s">
        <v>155</v>
      </c>
    </row>
    <row r="589" spans="2:65" s="12" customFormat="1" ht="11.25">
      <c r="B589" s="143"/>
      <c r="D589" s="144" t="s">
        <v>166</v>
      </c>
      <c r="E589" s="145" t="s">
        <v>3</v>
      </c>
      <c r="F589" s="146" t="s">
        <v>684</v>
      </c>
      <c r="H589" s="145" t="s">
        <v>3</v>
      </c>
      <c r="L589" s="143"/>
      <c r="M589" s="147"/>
      <c r="T589" s="148"/>
      <c r="AT589" s="145" t="s">
        <v>166</v>
      </c>
      <c r="AU589" s="145" t="s">
        <v>80</v>
      </c>
      <c r="AV589" s="12" t="s">
        <v>78</v>
      </c>
      <c r="AW589" s="12" t="s">
        <v>32</v>
      </c>
      <c r="AX589" s="12" t="s">
        <v>70</v>
      </c>
      <c r="AY589" s="145" t="s">
        <v>155</v>
      </c>
    </row>
    <row r="590" spans="2:65" s="13" customFormat="1" ht="11.25">
      <c r="B590" s="149"/>
      <c r="D590" s="144" t="s">
        <v>166</v>
      </c>
      <c r="E590" s="150" t="s">
        <v>3</v>
      </c>
      <c r="F590" s="151" t="s">
        <v>817</v>
      </c>
      <c r="H590" s="152">
        <v>153.94300000000001</v>
      </c>
      <c r="L590" s="149"/>
      <c r="M590" s="153"/>
      <c r="T590" s="154"/>
      <c r="AT590" s="150" t="s">
        <v>166</v>
      </c>
      <c r="AU590" s="150" t="s">
        <v>80</v>
      </c>
      <c r="AV590" s="13" t="s">
        <v>80</v>
      </c>
      <c r="AW590" s="13" t="s">
        <v>32</v>
      </c>
      <c r="AX590" s="13" t="s">
        <v>70</v>
      </c>
      <c r="AY590" s="150" t="s">
        <v>155</v>
      </c>
    </row>
    <row r="591" spans="2:65" s="13" customFormat="1" ht="11.25">
      <c r="B591" s="149"/>
      <c r="D591" s="144" t="s">
        <v>166</v>
      </c>
      <c r="E591" s="150" t="s">
        <v>3</v>
      </c>
      <c r="F591" s="151" t="s">
        <v>818</v>
      </c>
      <c r="H591" s="152">
        <v>-38.465000000000003</v>
      </c>
      <c r="L591" s="149"/>
      <c r="M591" s="153"/>
      <c r="T591" s="154"/>
      <c r="AT591" s="150" t="s">
        <v>166</v>
      </c>
      <c r="AU591" s="150" t="s">
        <v>80</v>
      </c>
      <c r="AV591" s="13" t="s">
        <v>80</v>
      </c>
      <c r="AW591" s="13" t="s">
        <v>32</v>
      </c>
      <c r="AX591" s="13" t="s">
        <v>70</v>
      </c>
      <c r="AY591" s="150" t="s">
        <v>155</v>
      </c>
    </row>
    <row r="592" spans="2:65" s="13" customFormat="1" ht="11.25">
      <c r="B592" s="149"/>
      <c r="D592" s="144" t="s">
        <v>166</v>
      </c>
      <c r="E592" s="150" t="s">
        <v>3</v>
      </c>
      <c r="F592" s="151" t="s">
        <v>819</v>
      </c>
      <c r="H592" s="152">
        <v>6.6790000000000003</v>
      </c>
      <c r="L592" s="149"/>
      <c r="M592" s="153"/>
      <c r="T592" s="154"/>
      <c r="AT592" s="150" t="s">
        <v>166</v>
      </c>
      <c r="AU592" s="150" t="s">
        <v>80</v>
      </c>
      <c r="AV592" s="13" t="s">
        <v>80</v>
      </c>
      <c r="AW592" s="13" t="s">
        <v>32</v>
      </c>
      <c r="AX592" s="13" t="s">
        <v>70</v>
      </c>
      <c r="AY592" s="150" t="s">
        <v>155</v>
      </c>
    </row>
    <row r="593" spans="2:65" s="13" customFormat="1" ht="11.25">
      <c r="B593" s="149"/>
      <c r="D593" s="144" t="s">
        <v>166</v>
      </c>
      <c r="E593" s="150" t="s">
        <v>3</v>
      </c>
      <c r="F593" s="151" t="s">
        <v>820</v>
      </c>
      <c r="H593" s="152">
        <v>-11.366</v>
      </c>
      <c r="L593" s="149"/>
      <c r="M593" s="153"/>
      <c r="T593" s="154"/>
      <c r="AT593" s="150" t="s">
        <v>166</v>
      </c>
      <c r="AU593" s="150" t="s">
        <v>80</v>
      </c>
      <c r="AV593" s="13" t="s">
        <v>80</v>
      </c>
      <c r="AW593" s="13" t="s">
        <v>32</v>
      </c>
      <c r="AX593" s="13" t="s">
        <v>70</v>
      </c>
      <c r="AY593" s="150" t="s">
        <v>155</v>
      </c>
    </row>
    <row r="594" spans="2:65" s="13" customFormat="1" ht="11.25">
      <c r="B594" s="149"/>
      <c r="D594" s="144" t="s">
        <v>166</v>
      </c>
      <c r="E594" s="150" t="s">
        <v>3</v>
      </c>
      <c r="F594" s="151" t="s">
        <v>821</v>
      </c>
      <c r="H594" s="152">
        <v>11.106</v>
      </c>
      <c r="L594" s="149"/>
      <c r="M594" s="153"/>
      <c r="T594" s="154"/>
      <c r="AT594" s="150" t="s">
        <v>166</v>
      </c>
      <c r="AU594" s="150" t="s">
        <v>80</v>
      </c>
      <c r="AV594" s="13" t="s">
        <v>80</v>
      </c>
      <c r="AW594" s="13" t="s">
        <v>32</v>
      </c>
      <c r="AX594" s="13" t="s">
        <v>70</v>
      </c>
      <c r="AY594" s="150" t="s">
        <v>155</v>
      </c>
    </row>
    <row r="595" spans="2:65" s="13" customFormat="1" ht="11.25">
      <c r="B595" s="149"/>
      <c r="D595" s="144" t="s">
        <v>166</v>
      </c>
      <c r="E595" s="150" t="s">
        <v>3</v>
      </c>
      <c r="F595" s="151" t="s">
        <v>822</v>
      </c>
      <c r="H595" s="152">
        <v>7.9290000000000003</v>
      </c>
      <c r="L595" s="149"/>
      <c r="M595" s="153"/>
      <c r="T595" s="154"/>
      <c r="AT595" s="150" t="s">
        <v>166</v>
      </c>
      <c r="AU595" s="150" t="s">
        <v>80</v>
      </c>
      <c r="AV595" s="13" t="s">
        <v>80</v>
      </c>
      <c r="AW595" s="13" t="s">
        <v>32</v>
      </c>
      <c r="AX595" s="13" t="s">
        <v>70</v>
      </c>
      <c r="AY595" s="150" t="s">
        <v>155</v>
      </c>
    </row>
    <row r="596" spans="2:65" s="14" customFormat="1" ht="11.25">
      <c r="B596" s="155"/>
      <c r="D596" s="144" t="s">
        <v>166</v>
      </c>
      <c r="E596" s="156" t="s">
        <v>3</v>
      </c>
      <c r="F596" s="157" t="s">
        <v>205</v>
      </c>
      <c r="H596" s="158">
        <v>210.59700000000001</v>
      </c>
      <c r="L596" s="155"/>
      <c r="M596" s="159"/>
      <c r="T596" s="160"/>
      <c r="AT596" s="156" t="s">
        <v>166</v>
      </c>
      <c r="AU596" s="156" t="s">
        <v>80</v>
      </c>
      <c r="AV596" s="14" t="s">
        <v>162</v>
      </c>
      <c r="AW596" s="14" t="s">
        <v>32</v>
      </c>
      <c r="AX596" s="14" t="s">
        <v>78</v>
      </c>
      <c r="AY596" s="156" t="s">
        <v>155</v>
      </c>
    </row>
    <row r="597" spans="2:65" s="1" customFormat="1" ht="24.2" customHeight="1">
      <c r="B597" s="127"/>
      <c r="C597" s="128" t="s">
        <v>823</v>
      </c>
      <c r="D597" s="128" t="s">
        <v>157</v>
      </c>
      <c r="E597" s="129" t="s">
        <v>824</v>
      </c>
      <c r="F597" s="130" t="s">
        <v>825</v>
      </c>
      <c r="G597" s="131" t="s">
        <v>160</v>
      </c>
      <c r="H597" s="132">
        <v>27.885000000000002</v>
      </c>
      <c r="I597" s="133"/>
      <c r="J597" s="133">
        <f>ROUND(I597*H597,2)</f>
        <v>0</v>
      </c>
      <c r="K597" s="130" t="s">
        <v>161</v>
      </c>
      <c r="L597" s="29"/>
      <c r="M597" s="134" t="s">
        <v>3</v>
      </c>
      <c r="N597" s="135" t="s">
        <v>41</v>
      </c>
      <c r="O597" s="136">
        <v>0.36</v>
      </c>
      <c r="P597" s="136">
        <f>O597*H597</f>
        <v>10.038600000000001</v>
      </c>
      <c r="Q597" s="136">
        <v>4.3839999999999999E-3</v>
      </c>
      <c r="R597" s="136">
        <f>Q597*H597</f>
        <v>0.12224784</v>
      </c>
      <c r="S597" s="136">
        <v>0</v>
      </c>
      <c r="T597" s="137">
        <f>S597*H597</f>
        <v>0</v>
      </c>
      <c r="AR597" s="138" t="s">
        <v>162</v>
      </c>
      <c r="AT597" s="138" t="s">
        <v>157</v>
      </c>
      <c r="AU597" s="138" t="s">
        <v>80</v>
      </c>
      <c r="AY597" s="17" t="s">
        <v>155</v>
      </c>
      <c r="BE597" s="139">
        <f>IF(N597="základní",J597,0)</f>
        <v>0</v>
      </c>
      <c r="BF597" s="139">
        <f>IF(N597="snížená",J597,0)</f>
        <v>0</v>
      </c>
      <c r="BG597" s="139">
        <f>IF(N597="zákl. přenesená",J597,0)</f>
        <v>0</v>
      </c>
      <c r="BH597" s="139">
        <f>IF(N597="sníž. přenesená",J597,0)</f>
        <v>0</v>
      </c>
      <c r="BI597" s="139">
        <f>IF(N597="nulová",J597,0)</f>
        <v>0</v>
      </c>
      <c r="BJ597" s="17" t="s">
        <v>78</v>
      </c>
      <c r="BK597" s="139">
        <f>ROUND(I597*H597,2)</f>
        <v>0</v>
      </c>
      <c r="BL597" s="17" t="s">
        <v>162</v>
      </c>
      <c r="BM597" s="138" t="s">
        <v>826</v>
      </c>
    </row>
    <row r="598" spans="2:65" s="1" customFormat="1" ht="11.25">
      <c r="B598" s="29"/>
      <c r="D598" s="140" t="s">
        <v>164</v>
      </c>
      <c r="F598" s="141" t="s">
        <v>827</v>
      </c>
      <c r="L598" s="29"/>
      <c r="M598" s="142"/>
      <c r="T598" s="50"/>
      <c r="AT598" s="17" t="s">
        <v>164</v>
      </c>
      <c r="AU598" s="17" t="s">
        <v>80</v>
      </c>
    </row>
    <row r="599" spans="2:65" s="12" customFormat="1" ht="11.25">
      <c r="B599" s="143"/>
      <c r="D599" s="144" t="s">
        <v>166</v>
      </c>
      <c r="E599" s="145" t="s">
        <v>3</v>
      </c>
      <c r="F599" s="146" t="s">
        <v>828</v>
      </c>
      <c r="H599" s="145" t="s">
        <v>3</v>
      </c>
      <c r="L599" s="143"/>
      <c r="M599" s="147"/>
      <c r="T599" s="148"/>
      <c r="AT599" s="145" t="s">
        <v>166</v>
      </c>
      <c r="AU599" s="145" t="s">
        <v>80</v>
      </c>
      <c r="AV599" s="12" t="s">
        <v>78</v>
      </c>
      <c r="AW599" s="12" t="s">
        <v>32</v>
      </c>
      <c r="AX599" s="12" t="s">
        <v>70</v>
      </c>
      <c r="AY599" s="145" t="s">
        <v>155</v>
      </c>
    </row>
    <row r="600" spans="2:65" s="13" customFormat="1" ht="11.25">
      <c r="B600" s="149"/>
      <c r="D600" s="144" t="s">
        <v>166</v>
      </c>
      <c r="E600" s="150" t="s">
        <v>3</v>
      </c>
      <c r="F600" s="151" t="s">
        <v>829</v>
      </c>
      <c r="H600" s="152">
        <v>15.702999999999999</v>
      </c>
      <c r="L600" s="149"/>
      <c r="M600" s="153"/>
      <c r="T600" s="154"/>
      <c r="AT600" s="150" t="s">
        <v>166</v>
      </c>
      <c r="AU600" s="150" t="s">
        <v>80</v>
      </c>
      <c r="AV600" s="13" t="s">
        <v>80</v>
      </c>
      <c r="AW600" s="13" t="s">
        <v>32</v>
      </c>
      <c r="AX600" s="13" t="s">
        <v>70</v>
      </c>
      <c r="AY600" s="150" t="s">
        <v>155</v>
      </c>
    </row>
    <row r="601" spans="2:65" s="12" customFormat="1" ht="11.25">
      <c r="B601" s="143"/>
      <c r="D601" s="144" t="s">
        <v>166</v>
      </c>
      <c r="E601" s="145" t="s">
        <v>3</v>
      </c>
      <c r="F601" s="146" t="s">
        <v>663</v>
      </c>
      <c r="H601" s="145" t="s">
        <v>3</v>
      </c>
      <c r="L601" s="143"/>
      <c r="M601" s="147"/>
      <c r="T601" s="148"/>
      <c r="AT601" s="145" t="s">
        <v>166</v>
      </c>
      <c r="AU601" s="145" t="s">
        <v>80</v>
      </c>
      <c r="AV601" s="12" t="s">
        <v>78</v>
      </c>
      <c r="AW601" s="12" t="s">
        <v>32</v>
      </c>
      <c r="AX601" s="12" t="s">
        <v>70</v>
      </c>
      <c r="AY601" s="145" t="s">
        <v>155</v>
      </c>
    </row>
    <row r="602" spans="2:65" s="13" customFormat="1" ht="11.25">
      <c r="B602" s="149"/>
      <c r="D602" s="144" t="s">
        <v>166</v>
      </c>
      <c r="E602" s="150" t="s">
        <v>3</v>
      </c>
      <c r="F602" s="151" t="s">
        <v>830</v>
      </c>
      <c r="H602" s="152">
        <v>12.182</v>
      </c>
      <c r="L602" s="149"/>
      <c r="M602" s="153"/>
      <c r="T602" s="154"/>
      <c r="AT602" s="150" t="s">
        <v>166</v>
      </c>
      <c r="AU602" s="150" t="s">
        <v>80</v>
      </c>
      <c r="AV602" s="13" t="s">
        <v>80</v>
      </c>
      <c r="AW602" s="13" t="s">
        <v>32</v>
      </c>
      <c r="AX602" s="13" t="s">
        <v>70</v>
      </c>
      <c r="AY602" s="150" t="s">
        <v>155</v>
      </c>
    </row>
    <row r="603" spans="2:65" s="14" customFormat="1" ht="11.25">
      <c r="B603" s="155"/>
      <c r="D603" s="144" t="s">
        <v>166</v>
      </c>
      <c r="E603" s="156" t="s">
        <v>3</v>
      </c>
      <c r="F603" s="157" t="s">
        <v>205</v>
      </c>
      <c r="H603" s="158">
        <v>27.885000000000002</v>
      </c>
      <c r="L603" s="155"/>
      <c r="M603" s="159"/>
      <c r="T603" s="160"/>
      <c r="AT603" s="156" t="s">
        <v>166</v>
      </c>
      <c r="AU603" s="156" t="s">
        <v>80</v>
      </c>
      <c r="AV603" s="14" t="s">
        <v>162</v>
      </c>
      <c r="AW603" s="14" t="s">
        <v>32</v>
      </c>
      <c r="AX603" s="14" t="s">
        <v>78</v>
      </c>
      <c r="AY603" s="156" t="s">
        <v>155</v>
      </c>
    </row>
    <row r="604" spans="2:65" s="1" customFormat="1" ht="24.2" customHeight="1">
      <c r="B604" s="127"/>
      <c r="C604" s="128" t="s">
        <v>831</v>
      </c>
      <c r="D604" s="128" t="s">
        <v>157</v>
      </c>
      <c r="E604" s="129" t="s">
        <v>832</v>
      </c>
      <c r="F604" s="130" t="s">
        <v>833</v>
      </c>
      <c r="G604" s="131" t="s">
        <v>160</v>
      </c>
      <c r="H604" s="132">
        <v>210.59700000000001</v>
      </c>
      <c r="I604" s="133"/>
      <c r="J604" s="133">
        <f>ROUND(I604*H604,2)</f>
        <v>0</v>
      </c>
      <c r="K604" s="130" t="s">
        <v>161</v>
      </c>
      <c r="L604" s="29"/>
      <c r="M604" s="134" t="s">
        <v>3</v>
      </c>
      <c r="N604" s="135" t="s">
        <v>41</v>
      </c>
      <c r="O604" s="136">
        <v>0.47</v>
      </c>
      <c r="P604" s="136">
        <f>O604*H604</f>
        <v>98.980589999999992</v>
      </c>
      <c r="Q604" s="136">
        <v>1.8380000000000001E-2</v>
      </c>
      <c r="R604" s="136">
        <f>Q604*H604</f>
        <v>3.8707728600000002</v>
      </c>
      <c r="S604" s="136">
        <v>0</v>
      </c>
      <c r="T604" s="137">
        <f>S604*H604</f>
        <v>0</v>
      </c>
      <c r="AR604" s="138" t="s">
        <v>162</v>
      </c>
      <c r="AT604" s="138" t="s">
        <v>157</v>
      </c>
      <c r="AU604" s="138" t="s">
        <v>80</v>
      </c>
      <c r="AY604" s="17" t="s">
        <v>155</v>
      </c>
      <c r="BE604" s="139">
        <f>IF(N604="základní",J604,0)</f>
        <v>0</v>
      </c>
      <c r="BF604" s="139">
        <f>IF(N604="snížená",J604,0)</f>
        <v>0</v>
      </c>
      <c r="BG604" s="139">
        <f>IF(N604="zákl. přenesená",J604,0)</f>
        <v>0</v>
      </c>
      <c r="BH604" s="139">
        <f>IF(N604="sníž. přenesená",J604,0)</f>
        <v>0</v>
      </c>
      <c r="BI604" s="139">
        <f>IF(N604="nulová",J604,0)</f>
        <v>0</v>
      </c>
      <c r="BJ604" s="17" t="s">
        <v>78</v>
      </c>
      <c r="BK604" s="139">
        <f>ROUND(I604*H604,2)</f>
        <v>0</v>
      </c>
      <c r="BL604" s="17" t="s">
        <v>162</v>
      </c>
      <c r="BM604" s="138" t="s">
        <v>834</v>
      </c>
    </row>
    <row r="605" spans="2:65" s="1" customFormat="1" ht="11.25">
      <c r="B605" s="29"/>
      <c r="D605" s="140" t="s">
        <v>164</v>
      </c>
      <c r="F605" s="141" t="s">
        <v>835</v>
      </c>
      <c r="L605" s="29"/>
      <c r="M605" s="142"/>
      <c r="T605" s="50"/>
      <c r="AT605" s="17" t="s">
        <v>164</v>
      </c>
      <c r="AU605" s="17" t="s">
        <v>80</v>
      </c>
    </row>
    <row r="606" spans="2:65" s="12" customFormat="1" ht="11.25">
      <c r="B606" s="143"/>
      <c r="D606" s="144" t="s">
        <v>166</v>
      </c>
      <c r="E606" s="145" t="s">
        <v>3</v>
      </c>
      <c r="F606" s="146" t="s">
        <v>691</v>
      </c>
      <c r="H606" s="145" t="s">
        <v>3</v>
      </c>
      <c r="L606" s="143"/>
      <c r="M606" s="147"/>
      <c r="T606" s="148"/>
      <c r="AT606" s="145" t="s">
        <v>166</v>
      </c>
      <c r="AU606" s="145" t="s">
        <v>80</v>
      </c>
      <c r="AV606" s="12" t="s">
        <v>78</v>
      </c>
      <c r="AW606" s="12" t="s">
        <v>32</v>
      </c>
      <c r="AX606" s="12" t="s">
        <v>70</v>
      </c>
      <c r="AY606" s="145" t="s">
        <v>155</v>
      </c>
    </row>
    <row r="607" spans="2:65" s="13" customFormat="1" ht="11.25">
      <c r="B607" s="149"/>
      <c r="D607" s="144" t="s">
        <v>166</v>
      </c>
      <c r="E607" s="150" t="s">
        <v>3</v>
      </c>
      <c r="F607" s="151" t="s">
        <v>812</v>
      </c>
      <c r="H607" s="152">
        <v>94.106999999999999</v>
      </c>
      <c r="L607" s="149"/>
      <c r="M607" s="153"/>
      <c r="T607" s="154"/>
      <c r="AT607" s="150" t="s">
        <v>166</v>
      </c>
      <c r="AU607" s="150" t="s">
        <v>80</v>
      </c>
      <c r="AV607" s="13" t="s">
        <v>80</v>
      </c>
      <c r="AW607" s="13" t="s">
        <v>32</v>
      </c>
      <c r="AX607" s="13" t="s">
        <v>70</v>
      </c>
      <c r="AY607" s="150" t="s">
        <v>155</v>
      </c>
    </row>
    <row r="608" spans="2:65" s="13" customFormat="1" ht="11.25">
      <c r="B608" s="149"/>
      <c r="D608" s="144" t="s">
        <v>166</v>
      </c>
      <c r="E608" s="150" t="s">
        <v>3</v>
      </c>
      <c r="F608" s="151" t="s">
        <v>813</v>
      </c>
      <c r="H608" s="152">
        <v>-25.649000000000001</v>
      </c>
      <c r="L608" s="149"/>
      <c r="M608" s="153"/>
      <c r="T608" s="154"/>
      <c r="AT608" s="150" t="s">
        <v>166</v>
      </c>
      <c r="AU608" s="150" t="s">
        <v>80</v>
      </c>
      <c r="AV608" s="13" t="s">
        <v>80</v>
      </c>
      <c r="AW608" s="13" t="s">
        <v>32</v>
      </c>
      <c r="AX608" s="13" t="s">
        <v>70</v>
      </c>
      <c r="AY608" s="150" t="s">
        <v>155</v>
      </c>
    </row>
    <row r="609" spans="2:65" s="13" customFormat="1" ht="11.25">
      <c r="B609" s="149"/>
      <c r="D609" s="144" t="s">
        <v>166</v>
      </c>
      <c r="E609" s="150" t="s">
        <v>3</v>
      </c>
      <c r="F609" s="151" t="s">
        <v>814</v>
      </c>
      <c r="H609" s="152">
        <v>7.9130000000000003</v>
      </c>
      <c r="L609" s="149"/>
      <c r="M609" s="153"/>
      <c r="T609" s="154"/>
      <c r="AT609" s="150" t="s">
        <v>166</v>
      </c>
      <c r="AU609" s="150" t="s">
        <v>80</v>
      </c>
      <c r="AV609" s="13" t="s">
        <v>80</v>
      </c>
      <c r="AW609" s="13" t="s">
        <v>32</v>
      </c>
      <c r="AX609" s="13" t="s">
        <v>70</v>
      </c>
      <c r="AY609" s="150" t="s">
        <v>155</v>
      </c>
    </row>
    <row r="610" spans="2:65" s="13" customFormat="1" ht="11.25">
      <c r="B610" s="149"/>
      <c r="D610" s="144" t="s">
        <v>166</v>
      </c>
      <c r="E610" s="150" t="s">
        <v>3</v>
      </c>
      <c r="F610" s="151" t="s">
        <v>815</v>
      </c>
      <c r="H610" s="152">
        <v>2.754</v>
      </c>
      <c r="L610" s="149"/>
      <c r="M610" s="153"/>
      <c r="T610" s="154"/>
      <c r="AT610" s="150" t="s">
        <v>166</v>
      </c>
      <c r="AU610" s="150" t="s">
        <v>80</v>
      </c>
      <c r="AV610" s="13" t="s">
        <v>80</v>
      </c>
      <c r="AW610" s="13" t="s">
        <v>32</v>
      </c>
      <c r="AX610" s="13" t="s">
        <v>70</v>
      </c>
      <c r="AY610" s="150" t="s">
        <v>155</v>
      </c>
    </row>
    <row r="611" spans="2:65" s="12" customFormat="1" ht="11.25">
      <c r="B611" s="143"/>
      <c r="D611" s="144" t="s">
        <v>166</v>
      </c>
      <c r="E611" s="145" t="s">
        <v>3</v>
      </c>
      <c r="F611" s="146" t="s">
        <v>217</v>
      </c>
      <c r="H611" s="145" t="s">
        <v>3</v>
      </c>
      <c r="L611" s="143"/>
      <c r="M611" s="147"/>
      <c r="T611" s="148"/>
      <c r="AT611" s="145" t="s">
        <v>166</v>
      </c>
      <c r="AU611" s="145" t="s">
        <v>80</v>
      </c>
      <c r="AV611" s="12" t="s">
        <v>78</v>
      </c>
      <c r="AW611" s="12" t="s">
        <v>32</v>
      </c>
      <c r="AX611" s="12" t="s">
        <v>70</v>
      </c>
      <c r="AY611" s="145" t="s">
        <v>155</v>
      </c>
    </row>
    <row r="612" spans="2:65" s="13" customFormat="1" ht="11.25">
      <c r="B612" s="149"/>
      <c r="D612" s="144" t="s">
        <v>166</v>
      </c>
      <c r="E612" s="150" t="s">
        <v>3</v>
      </c>
      <c r="F612" s="151" t="s">
        <v>816</v>
      </c>
      <c r="H612" s="152">
        <v>1.6459999999999999</v>
      </c>
      <c r="L612" s="149"/>
      <c r="M612" s="153"/>
      <c r="T612" s="154"/>
      <c r="AT612" s="150" t="s">
        <v>166</v>
      </c>
      <c r="AU612" s="150" t="s">
        <v>80</v>
      </c>
      <c r="AV612" s="13" t="s">
        <v>80</v>
      </c>
      <c r="AW612" s="13" t="s">
        <v>32</v>
      </c>
      <c r="AX612" s="13" t="s">
        <v>70</v>
      </c>
      <c r="AY612" s="150" t="s">
        <v>155</v>
      </c>
    </row>
    <row r="613" spans="2:65" s="12" customFormat="1" ht="11.25">
      <c r="B613" s="143"/>
      <c r="D613" s="144" t="s">
        <v>166</v>
      </c>
      <c r="E613" s="145" t="s">
        <v>3</v>
      </c>
      <c r="F613" s="146" t="s">
        <v>684</v>
      </c>
      <c r="H613" s="145" t="s">
        <v>3</v>
      </c>
      <c r="L613" s="143"/>
      <c r="M613" s="147"/>
      <c r="T613" s="148"/>
      <c r="AT613" s="145" t="s">
        <v>166</v>
      </c>
      <c r="AU613" s="145" t="s">
        <v>80</v>
      </c>
      <c r="AV613" s="12" t="s">
        <v>78</v>
      </c>
      <c r="AW613" s="12" t="s">
        <v>32</v>
      </c>
      <c r="AX613" s="12" t="s">
        <v>70</v>
      </c>
      <c r="AY613" s="145" t="s">
        <v>155</v>
      </c>
    </row>
    <row r="614" spans="2:65" s="13" customFormat="1" ht="11.25">
      <c r="B614" s="149"/>
      <c r="D614" s="144" t="s">
        <v>166</v>
      </c>
      <c r="E614" s="150" t="s">
        <v>3</v>
      </c>
      <c r="F614" s="151" t="s">
        <v>817</v>
      </c>
      <c r="H614" s="152">
        <v>153.94300000000001</v>
      </c>
      <c r="L614" s="149"/>
      <c r="M614" s="153"/>
      <c r="T614" s="154"/>
      <c r="AT614" s="150" t="s">
        <v>166</v>
      </c>
      <c r="AU614" s="150" t="s">
        <v>80</v>
      </c>
      <c r="AV614" s="13" t="s">
        <v>80</v>
      </c>
      <c r="AW614" s="13" t="s">
        <v>32</v>
      </c>
      <c r="AX614" s="13" t="s">
        <v>70</v>
      </c>
      <c r="AY614" s="150" t="s">
        <v>155</v>
      </c>
    </row>
    <row r="615" spans="2:65" s="13" customFormat="1" ht="11.25">
      <c r="B615" s="149"/>
      <c r="D615" s="144" t="s">
        <v>166</v>
      </c>
      <c r="E615" s="150" t="s">
        <v>3</v>
      </c>
      <c r="F615" s="151" t="s">
        <v>818</v>
      </c>
      <c r="H615" s="152">
        <v>-38.465000000000003</v>
      </c>
      <c r="L615" s="149"/>
      <c r="M615" s="153"/>
      <c r="T615" s="154"/>
      <c r="AT615" s="150" t="s">
        <v>166</v>
      </c>
      <c r="AU615" s="150" t="s">
        <v>80</v>
      </c>
      <c r="AV615" s="13" t="s">
        <v>80</v>
      </c>
      <c r="AW615" s="13" t="s">
        <v>32</v>
      </c>
      <c r="AX615" s="13" t="s">
        <v>70</v>
      </c>
      <c r="AY615" s="150" t="s">
        <v>155</v>
      </c>
    </row>
    <row r="616" spans="2:65" s="13" customFormat="1" ht="11.25">
      <c r="B616" s="149"/>
      <c r="D616" s="144" t="s">
        <v>166</v>
      </c>
      <c r="E616" s="150" t="s">
        <v>3</v>
      </c>
      <c r="F616" s="151" t="s">
        <v>819</v>
      </c>
      <c r="H616" s="152">
        <v>6.6790000000000003</v>
      </c>
      <c r="L616" s="149"/>
      <c r="M616" s="153"/>
      <c r="T616" s="154"/>
      <c r="AT616" s="150" t="s">
        <v>166</v>
      </c>
      <c r="AU616" s="150" t="s">
        <v>80</v>
      </c>
      <c r="AV616" s="13" t="s">
        <v>80</v>
      </c>
      <c r="AW616" s="13" t="s">
        <v>32</v>
      </c>
      <c r="AX616" s="13" t="s">
        <v>70</v>
      </c>
      <c r="AY616" s="150" t="s">
        <v>155</v>
      </c>
    </row>
    <row r="617" spans="2:65" s="13" customFormat="1" ht="11.25">
      <c r="B617" s="149"/>
      <c r="D617" s="144" t="s">
        <v>166</v>
      </c>
      <c r="E617" s="150" t="s">
        <v>3</v>
      </c>
      <c r="F617" s="151" t="s">
        <v>820</v>
      </c>
      <c r="H617" s="152">
        <v>-11.366</v>
      </c>
      <c r="L617" s="149"/>
      <c r="M617" s="153"/>
      <c r="T617" s="154"/>
      <c r="AT617" s="150" t="s">
        <v>166</v>
      </c>
      <c r="AU617" s="150" t="s">
        <v>80</v>
      </c>
      <c r="AV617" s="13" t="s">
        <v>80</v>
      </c>
      <c r="AW617" s="13" t="s">
        <v>32</v>
      </c>
      <c r="AX617" s="13" t="s">
        <v>70</v>
      </c>
      <c r="AY617" s="150" t="s">
        <v>155</v>
      </c>
    </row>
    <row r="618" spans="2:65" s="13" customFormat="1" ht="11.25">
      <c r="B618" s="149"/>
      <c r="D618" s="144" t="s">
        <v>166</v>
      </c>
      <c r="E618" s="150" t="s">
        <v>3</v>
      </c>
      <c r="F618" s="151" t="s">
        <v>821</v>
      </c>
      <c r="H618" s="152">
        <v>11.106</v>
      </c>
      <c r="L618" s="149"/>
      <c r="M618" s="153"/>
      <c r="T618" s="154"/>
      <c r="AT618" s="150" t="s">
        <v>166</v>
      </c>
      <c r="AU618" s="150" t="s">
        <v>80</v>
      </c>
      <c r="AV618" s="13" t="s">
        <v>80</v>
      </c>
      <c r="AW618" s="13" t="s">
        <v>32</v>
      </c>
      <c r="AX618" s="13" t="s">
        <v>70</v>
      </c>
      <c r="AY618" s="150" t="s">
        <v>155</v>
      </c>
    </row>
    <row r="619" spans="2:65" s="13" customFormat="1" ht="11.25">
      <c r="B619" s="149"/>
      <c r="D619" s="144" t="s">
        <v>166</v>
      </c>
      <c r="E619" s="150" t="s">
        <v>3</v>
      </c>
      <c r="F619" s="151" t="s">
        <v>822</v>
      </c>
      <c r="H619" s="152">
        <v>7.9290000000000003</v>
      </c>
      <c r="L619" s="149"/>
      <c r="M619" s="153"/>
      <c r="T619" s="154"/>
      <c r="AT619" s="150" t="s">
        <v>166</v>
      </c>
      <c r="AU619" s="150" t="s">
        <v>80</v>
      </c>
      <c r="AV619" s="13" t="s">
        <v>80</v>
      </c>
      <c r="AW619" s="13" t="s">
        <v>32</v>
      </c>
      <c r="AX619" s="13" t="s">
        <v>70</v>
      </c>
      <c r="AY619" s="150" t="s">
        <v>155</v>
      </c>
    </row>
    <row r="620" spans="2:65" s="14" customFormat="1" ht="11.25">
      <c r="B620" s="155"/>
      <c r="D620" s="144" t="s">
        <v>166</v>
      </c>
      <c r="E620" s="156" t="s">
        <v>3</v>
      </c>
      <c r="F620" s="157" t="s">
        <v>205</v>
      </c>
      <c r="H620" s="158">
        <v>210.59700000000001</v>
      </c>
      <c r="L620" s="155"/>
      <c r="M620" s="159"/>
      <c r="T620" s="160"/>
      <c r="AT620" s="156" t="s">
        <v>166</v>
      </c>
      <c r="AU620" s="156" t="s">
        <v>80</v>
      </c>
      <c r="AV620" s="14" t="s">
        <v>162</v>
      </c>
      <c r="AW620" s="14" t="s">
        <v>32</v>
      </c>
      <c r="AX620" s="14" t="s">
        <v>78</v>
      </c>
      <c r="AY620" s="156" t="s">
        <v>155</v>
      </c>
    </row>
    <row r="621" spans="2:65" s="1" customFormat="1" ht="21.75" customHeight="1">
      <c r="B621" s="127"/>
      <c r="C621" s="128" t="s">
        <v>836</v>
      </c>
      <c r="D621" s="128" t="s">
        <v>157</v>
      </c>
      <c r="E621" s="129" t="s">
        <v>837</v>
      </c>
      <c r="F621" s="130" t="s">
        <v>838</v>
      </c>
      <c r="G621" s="131" t="s">
        <v>320</v>
      </c>
      <c r="H621" s="132">
        <v>3</v>
      </c>
      <c r="I621" s="133"/>
      <c r="J621" s="133">
        <f>ROUND(I621*H621,2)</f>
        <v>0</v>
      </c>
      <c r="K621" s="130" t="s">
        <v>161</v>
      </c>
      <c r="L621" s="29"/>
      <c r="M621" s="134" t="s">
        <v>3</v>
      </c>
      <c r="N621" s="135" t="s">
        <v>41</v>
      </c>
      <c r="O621" s="136">
        <v>0.59099999999999997</v>
      </c>
      <c r="P621" s="136">
        <f>O621*H621</f>
        <v>1.7729999999999999</v>
      </c>
      <c r="Q621" s="136">
        <v>3.8899999999999997E-2</v>
      </c>
      <c r="R621" s="136">
        <f>Q621*H621</f>
        <v>0.1167</v>
      </c>
      <c r="S621" s="136">
        <v>0</v>
      </c>
      <c r="T621" s="137">
        <f>S621*H621</f>
        <v>0</v>
      </c>
      <c r="AR621" s="138" t="s">
        <v>162</v>
      </c>
      <c r="AT621" s="138" t="s">
        <v>157</v>
      </c>
      <c r="AU621" s="138" t="s">
        <v>80</v>
      </c>
      <c r="AY621" s="17" t="s">
        <v>155</v>
      </c>
      <c r="BE621" s="139">
        <f>IF(N621="základní",J621,0)</f>
        <v>0</v>
      </c>
      <c r="BF621" s="139">
        <f>IF(N621="snížená",J621,0)</f>
        <v>0</v>
      </c>
      <c r="BG621" s="139">
        <f>IF(N621="zákl. přenesená",J621,0)</f>
        <v>0</v>
      </c>
      <c r="BH621" s="139">
        <f>IF(N621="sníž. přenesená",J621,0)</f>
        <v>0</v>
      </c>
      <c r="BI621" s="139">
        <f>IF(N621="nulová",J621,0)</f>
        <v>0</v>
      </c>
      <c r="BJ621" s="17" t="s">
        <v>78</v>
      </c>
      <c r="BK621" s="139">
        <f>ROUND(I621*H621,2)</f>
        <v>0</v>
      </c>
      <c r="BL621" s="17" t="s">
        <v>162</v>
      </c>
      <c r="BM621" s="138" t="s">
        <v>839</v>
      </c>
    </row>
    <row r="622" spans="2:65" s="1" customFormat="1" ht="11.25">
      <c r="B622" s="29"/>
      <c r="D622" s="140" t="s">
        <v>164</v>
      </c>
      <c r="F622" s="141" t="s">
        <v>840</v>
      </c>
      <c r="L622" s="29"/>
      <c r="M622" s="142"/>
      <c r="T622" s="50"/>
      <c r="AT622" s="17" t="s">
        <v>164</v>
      </c>
      <c r="AU622" s="17" t="s">
        <v>80</v>
      </c>
    </row>
    <row r="623" spans="2:65" s="12" customFormat="1" ht="11.25">
      <c r="B623" s="143"/>
      <c r="D623" s="144" t="s">
        <v>166</v>
      </c>
      <c r="E623" s="145" t="s">
        <v>3</v>
      </c>
      <c r="F623" s="146" t="s">
        <v>841</v>
      </c>
      <c r="H623" s="145" t="s">
        <v>3</v>
      </c>
      <c r="L623" s="143"/>
      <c r="M623" s="147"/>
      <c r="T623" s="148"/>
      <c r="AT623" s="145" t="s">
        <v>166</v>
      </c>
      <c r="AU623" s="145" t="s">
        <v>80</v>
      </c>
      <c r="AV623" s="12" t="s">
        <v>78</v>
      </c>
      <c r="AW623" s="12" t="s">
        <v>32</v>
      </c>
      <c r="AX623" s="12" t="s">
        <v>70</v>
      </c>
      <c r="AY623" s="145" t="s">
        <v>155</v>
      </c>
    </row>
    <row r="624" spans="2:65" s="13" customFormat="1" ht="11.25">
      <c r="B624" s="149"/>
      <c r="D624" s="144" t="s">
        <v>166</v>
      </c>
      <c r="E624" s="150" t="s">
        <v>3</v>
      </c>
      <c r="F624" s="151" t="s">
        <v>842</v>
      </c>
      <c r="H624" s="152">
        <v>3</v>
      </c>
      <c r="L624" s="149"/>
      <c r="M624" s="153"/>
      <c r="T624" s="154"/>
      <c r="AT624" s="150" t="s">
        <v>166</v>
      </c>
      <c r="AU624" s="150" t="s">
        <v>80</v>
      </c>
      <c r="AV624" s="13" t="s">
        <v>80</v>
      </c>
      <c r="AW624" s="13" t="s">
        <v>32</v>
      </c>
      <c r="AX624" s="13" t="s">
        <v>78</v>
      </c>
      <c r="AY624" s="150" t="s">
        <v>155</v>
      </c>
    </row>
    <row r="625" spans="2:65" s="1" customFormat="1" ht="21.75" customHeight="1">
      <c r="B625" s="127"/>
      <c r="C625" s="128" t="s">
        <v>843</v>
      </c>
      <c r="D625" s="128" t="s">
        <v>157</v>
      </c>
      <c r="E625" s="129" t="s">
        <v>844</v>
      </c>
      <c r="F625" s="130" t="s">
        <v>845</v>
      </c>
      <c r="G625" s="131" t="s">
        <v>320</v>
      </c>
      <c r="H625" s="132">
        <v>3</v>
      </c>
      <c r="I625" s="133"/>
      <c r="J625" s="133">
        <f>ROUND(I625*H625,2)</f>
        <v>0</v>
      </c>
      <c r="K625" s="130" t="s">
        <v>161</v>
      </c>
      <c r="L625" s="29"/>
      <c r="M625" s="134" t="s">
        <v>3</v>
      </c>
      <c r="N625" s="135" t="s">
        <v>41</v>
      </c>
      <c r="O625" s="136">
        <v>0.72499999999999998</v>
      </c>
      <c r="P625" s="136">
        <f>O625*H625</f>
        <v>2.1749999999999998</v>
      </c>
      <c r="Q625" s="136">
        <v>4.1500000000000002E-2</v>
      </c>
      <c r="R625" s="136">
        <f>Q625*H625</f>
        <v>0.1245</v>
      </c>
      <c r="S625" s="136">
        <v>0</v>
      </c>
      <c r="T625" s="137">
        <f>S625*H625</f>
        <v>0</v>
      </c>
      <c r="AR625" s="138" t="s">
        <v>162</v>
      </c>
      <c r="AT625" s="138" t="s">
        <v>157</v>
      </c>
      <c r="AU625" s="138" t="s">
        <v>80</v>
      </c>
      <c r="AY625" s="17" t="s">
        <v>155</v>
      </c>
      <c r="BE625" s="139">
        <f>IF(N625="základní",J625,0)</f>
        <v>0</v>
      </c>
      <c r="BF625" s="139">
        <f>IF(N625="snížená",J625,0)</f>
        <v>0</v>
      </c>
      <c r="BG625" s="139">
        <f>IF(N625="zákl. přenesená",J625,0)</f>
        <v>0</v>
      </c>
      <c r="BH625" s="139">
        <f>IF(N625="sníž. přenesená",J625,0)</f>
        <v>0</v>
      </c>
      <c r="BI625" s="139">
        <f>IF(N625="nulová",J625,0)</f>
        <v>0</v>
      </c>
      <c r="BJ625" s="17" t="s">
        <v>78</v>
      </c>
      <c r="BK625" s="139">
        <f>ROUND(I625*H625,2)</f>
        <v>0</v>
      </c>
      <c r="BL625" s="17" t="s">
        <v>162</v>
      </c>
      <c r="BM625" s="138" t="s">
        <v>846</v>
      </c>
    </row>
    <row r="626" spans="2:65" s="1" customFormat="1" ht="11.25">
      <c r="B626" s="29"/>
      <c r="D626" s="140" t="s">
        <v>164</v>
      </c>
      <c r="F626" s="141" t="s">
        <v>847</v>
      </c>
      <c r="L626" s="29"/>
      <c r="M626" s="142"/>
      <c r="T626" s="50"/>
      <c r="AT626" s="17" t="s">
        <v>164</v>
      </c>
      <c r="AU626" s="17" t="s">
        <v>80</v>
      </c>
    </row>
    <row r="627" spans="2:65" s="12" customFormat="1" ht="11.25">
      <c r="B627" s="143"/>
      <c r="D627" s="144" t="s">
        <v>166</v>
      </c>
      <c r="E627" s="145" t="s">
        <v>3</v>
      </c>
      <c r="F627" s="146" t="s">
        <v>841</v>
      </c>
      <c r="H627" s="145" t="s">
        <v>3</v>
      </c>
      <c r="L627" s="143"/>
      <c r="M627" s="147"/>
      <c r="T627" s="148"/>
      <c r="AT627" s="145" t="s">
        <v>166</v>
      </c>
      <c r="AU627" s="145" t="s">
        <v>80</v>
      </c>
      <c r="AV627" s="12" t="s">
        <v>78</v>
      </c>
      <c r="AW627" s="12" t="s">
        <v>32</v>
      </c>
      <c r="AX627" s="12" t="s">
        <v>70</v>
      </c>
      <c r="AY627" s="145" t="s">
        <v>155</v>
      </c>
    </row>
    <row r="628" spans="2:65" s="13" customFormat="1" ht="11.25">
      <c r="B628" s="149"/>
      <c r="D628" s="144" t="s">
        <v>166</v>
      </c>
      <c r="E628" s="150" t="s">
        <v>3</v>
      </c>
      <c r="F628" s="151" t="s">
        <v>842</v>
      </c>
      <c r="H628" s="152">
        <v>3</v>
      </c>
      <c r="L628" s="149"/>
      <c r="M628" s="153"/>
      <c r="T628" s="154"/>
      <c r="AT628" s="150" t="s">
        <v>166</v>
      </c>
      <c r="AU628" s="150" t="s">
        <v>80</v>
      </c>
      <c r="AV628" s="13" t="s">
        <v>80</v>
      </c>
      <c r="AW628" s="13" t="s">
        <v>32</v>
      </c>
      <c r="AX628" s="13" t="s">
        <v>78</v>
      </c>
      <c r="AY628" s="150" t="s">
        <v>155</v>
      </c>
    </row>
    <row r="629" spans="2:65" s="1" customFormat="1" ht="21.75" customHeight="1">
      <c r="B629" s="127"/>
      <c r="C629" s="128" t="s">
        <v>848</v>
      </c>
      <c r="D629" s="128" t="s">
        <v>157</v>
      </c>
      <c r="E629" s="129" t="s">
        <v>849</v>
      </c>
      <c r="F629" s="130" t="s">
        <v>850</v>
      </c>
      <c r="G629" s="131" t="s">
        <v>320</v>
      </c>
      <c r="H629" s="132">
        <v>2</v>
      </c>
      <c r="I629" s="133"/>
      <c r="J629" s="133">
        <f>ROUND(I629*H629,2)</f>
        <v>0</v>
      </c>
      <c r="K629" s="130" t="s">
        <v>161</v>
      </c>
      <c r="L629" s="29"/>
      <c r="M629" s="134" t="s">
        <v>3</v>
      </c>
      <c r="N629" s="135" t="s">
        <v>41</v>
      </c>
      <c r="O629" s="136">
        <v>1.9079999999999999</v>
      </c>
      <c r="P629" s="136">
        <f>O629*H629</f>
        <v>3.8159999999999998</v>
      </c>
      <c r="Q629" s="136">
        <v>0.14699999999999999</v>
      </c>
      <c r="R629" s="136">
        <f>Q629*H629</f>
        <v>0.29399999999999998</v>
      </c>
      <c r="S629" s="136">
        <v>0</v>
      </c>
      <c r="T629" s="137">
        <f>S629*H629</f>
        <v>0</v>
      </c>
      <c r="AR629" s="138" t="s">
        <v>162</v>
      </c>
      <c r="AT629" s="138" t="s">
        <v>157</v>
      </c>
      <c r="AU629" s="138" t="s">
        <v>80</v>
      </c>
      <c r="AY629" s="17" t="s">
        <v>155</v>
      </c>
      <c r="BE629" s="139">
        <f>IF(N629="základní",J629,0)</f>
        <v>0</v>
      </c>
      <c r="BF629" s="139">
        <f>IF(N629="snížená",J629,0)</f>
        <v>0</v>
      </c>
      <c r="BG629" s="139">
        <f>IF(N629="zákl. přenesená",J629,0)</f>
        <v>0</v>
      </c>
      <c r="BH629" s="139">
        <f>IF(N629="sníž. přenesená",J629,0)</f>
        <v>0</v>
      </c>
      <c r="BI629" s="139">
        <f>IF(N629="nulová",J629,0)</f>
        <v>0</v>
      </c>
      <c r="BJ629" s="17" t="s">
        <v>78</v>
      </c>
      <c r="BK629" s="139">
        <f>ROUND(I629*H629,2)</f>
        <v>0</v>
      </c>
      <c r="BL629" s="17" t="s">
        <v>162</v>
      </c>
      <c r="BM629" s="138" t="s">
        <v>851</v>
      </c>
    </row>
    <row r="630" spans="2:65" s="1" customFormat="1" ht="11.25">
      <c r="B630" s="29"/>
      <c r="D630" s="140" t="s">
        <v>164</v>
      </c>
      <c r="F630" s="141" t="s">
        <v>852</v>
      </c>
      <c r="L630" s="29"/>
      <c r="M630" s="142"/>
      <c r="T630" s="50"/>
      <c r="AT630" s="17" t="s">
        <v>164</v>
      </c>
      <c r="AU630" s="17" t="s">
        <v>80</v>
      </c>
    </row>
    <row r="631" spans="2:65" s="12" customFormat="1" ht="11.25">
      <c r="B631" s="143"/>
      <c r="D631" s="144" t="s">
        <v>166</v>
      </c>
      <c r="E631" s="145" t="s">
        <v>3</v>
      </c>
      <c r="F631" s="146" t="s">
        <v>853</v>
      </c>
      <c r="H631" s="145" t="s">
        <v>3</v>
      </c>
      <c r="L631" s="143"/>
      <c r="M631" s="147"/>
      <c r="T631" s="148"/>
      <c r="AT631" s="145" t="s">
        <v>166</v>
      </c>
      <c r="AU631" s="145" t="s">
        <v>80</v>
      </c>
      <c r="AV631" s="12" t="s">
        <v>78</v>
      </c>
      <c r="AW631" s="12" t="s">
        <v>32</v>
      </c>
      <c r="AX631" s="12" t="s">
        <v>70</v>
      </c>
      <c r="AY631" s="145" t="s">
        <v>155</v>
      </c>
    </row>
    <row r="632" spans="2:65" s="13" customFormat="1" ht="11.25">
      <c r="B632" s="149"/>
      <c r="D632" s="144" t="s">
        <v>166</v>
      </c>
      <c r="E632" s="150" t="s">
        <v>3</v>
      </c>
      <c r="F632" s="151" t="s">
        <v>854</v>
      </c>
      <c r="H632" s="152">
        <v>2</v>
      </c>
      <c r="L632" s="149"/>
      <c r="M632" s="153"/>
      <c r="T632" s="154"/>
      <c r="AT632" s="150" t="s">
        <v>166</v>
      </c>
      <c r="AU632" s="150" t="s">
        <v>80</v>
      </c>
      <c r="AV632" s="13" t="s">
        <v>80</v>
      </c>
      <c r="AW632" s="13" t="s">
        <v>32</v>
      </c>
      <c r="AX632" s="13" t="s">
        <v>78</v>
      </c>
      <c r="AY632" s="150" t="s">
        <v>155</v>
      </c>
    </row>
    <row r="633" spans="2:65" s="1" customFormat="1" ht="21.75" customHeight="1">
      <c r="B633" s="127"/>
      <c r="C633" s="128" t="s">
        <v>855</v>
      </c>
      <c r="D633" s="128" t="s">
        <v>157</v>
      </c>
      <c r="E633" s="129" t="s">
        <v>856</v>
      </c>
      <c r="F633" s="130" t="s">
        <v>857</v>
      </c>
      <c r="G633" s="131" t="s">
        <v>320</v>
      </c>
      <c r="H633" s="132">
        <v>2</v>
      </c>
      <c r="I633" s="133"/>
      <c r="J633" s="133">
        <f>ROUND(I633*H633,2)</f>
        <v>0</v>
      </c>
      <c r="K633" s="130" t="s">
        <v>161</v>
      </c>
      <c r="L633" s="29"/>
      <c r="M633" s="134" t="s">
        <v>3</v>
      </c>
      <c r="N633" s="135" t="s">
        <v>41</v>
      </c>
      <c r="O633" s="136">
        <v>2.431</v>
      </c>
      <c r="P633" s="136">
        <f>O633*H633</f>
        <v>4.8620000000000001</v>
      </c>
      <c r="Q633" s="136">
        <v>0.1575</v>
      </c>
      <c r="R633" s="136">
        <f>Q633*H633</f>
        <v>0.315</v>
      </c>
      <c r="S633" s="136">
        <v>0</v>
      </c>
      <c r="T633" s="137">
        <f>S633*H633</f>
        <v>0</v>
      </c>
      <c r="AR633" s="138" t="s">
        <v>162</v>
      </c>
      <c r="AT633" s="138" t="s">
        <v>157</v>
      </c>
      <c r="AU633" s="138" t="s">
        <v>80</v>
      </c>
      <c r="AY633" s="17" t="s">
        <v>155</v>
      </c>
      <c r="BE633" s="139">
        <f>IF(N633="základní",J633,0)</f>
        <v>0</v>
      </c>
      <c r="BF633" s="139">
        <f>IF(N633="snížená",J633,0)</f>
        <v>0</v>
      </c>
      <c r="BG633" s="139">
        <f>IF(N633="zákl. přenesená",J633,0)</f>
        <v>0</v>
      </c>
      <c r="BH633" s="139">
        <f>IF(N633="sníž. přenesená",J633,0)</f>
        <v>0</v>
      </c>
      <c r="BI633" s="139">
        <f>IF(N633="nulová",J633,0)</f>
        <v>0</v>
      </c>
      <c r="BJ633" s="17" t="s">
        <v>78</v>
      </c>
      <c r="BK633" s="139">
        <f>ROUND(I633*H633,2)</f>
        <v>0</v>
      </c>
      <c r="BL633" s="17" t="s">
        <v>162</v>
      </c>
      <c r="BM633" s="138" t="s">
        <v>858</v>
      </c>
    </row>
    <row r="634" spans="2:65" s="1" customFormat="1" ht="11.25">
      <c r="B634" s="29"/>
      <c r="D634" s="140" t="s">
        <v>164</v>
      </c>
      <c r="F634" s="141" t="s">
        <v>859</v>
      </c>
      <c r="L634" s="29"/>
      <c r="M634" s="142"/>
      <c r="T634" s="50"/>
      <c r="AT634" s="17" t="s">
        <v>164</v>
      </c>
      <c r="AU634" s="17" t="s">
        <v>80</v>
      </c>
    </row>
    <row r="635" spans="2:65" s="12" customFormat="1" ht="11.25">
      <c r="B635" s="143"/>
      <c r="D635" s="144" t="s">
        <v>166</v>
      </c>
      <c r="E635" s="145" t="s">
        <v>3</v>
      </c>
      <c r="F635" s="146" t="s">
        <v>853</v>
      </c>
      <c r="H635" s="145" t="s">
        <v>3</v>
      </c>
      <c r="L635" s="143"/>
      <c r="M635" s="147"/>
      <c r="T635" s="148"/>
      <c r="AT635" s="145" t="s">
        <v>166</v>
      </c>
      <c r="AU635" s="145" t="s">
        <v>80</v>
      </c>
      <c r="AV635" s="12" t="s">
        <v>78</v>
      </c>
      <c r="AW635" s="12" t="s">
        <v>32</v>
      </c>
      <c r="AX635" s="12" t="s">
        <v>70</v>
      </c>
      <c r="AY635" s="145" t="s">
        <v>155</v>
      </c>
    </row>
    <row r="636" spans="2:65" s="13" customFormat="1" ht="11.25">
      <c r="B636" s="149"/>
      <c r="D636" s="144" t="s">
        <v>166</v>
      </c>
      <c r="E636" s="150" t="s">
        <v>3</v>
      </c>
      <c r="F636" s="151" t="s">
        <v>854</v>
      </c>
      <c r="H636" s="152">
        <v>2</v>
      </c>
      <c r="L636" s="149"/>
      <c r="M636" s="153"/>
      <c r="T636" s="154"/>
      <c r="AT636" s="150" t="s">
        <v>166</v>
      </c>
      <c r="AU636" s="150" t="s">
        <v>80</v>
      </c>
      <c r="AV636" s="13" t="s">
        <v>80</v>
      </c>
      <c r="AW636" s="13" t="s">
        <v>32</v>
      </c>
      <c r="AX636" s="13" t="s">
        <v>78</v>
      </c>
      <c r="AY636" s="150" t="s">
        <v>155</v>
      </c>
    </row>
    <row r="637" spans="2:65" s="1" customFormat="1" ht="16.5" customHeight="1">
      <c r="B637" s="127"/>
      <c r="C637" s="128" t="s">
        <v>860</v>
      </c>
      <c r="D637" s="128" t="s">
        <v>157</v>
      </c>
      <c r="E637" s="129" t="s">
        <v>861</v>
      </c>
      <c r="F637" s="130" t="s">
        <v>862</v>
      </c>
      <c r="G637" s="131" t="s">
        <v>160</v>
      </c>
      <c r="H637" s="132">
        <v>18.161999999999999</v>
      </c>
      <c r="I637" s="133"/>
      <c r="J637" s="133">
        <f>ROUND(I637*H637,2)</f>
        <v>0</v>
      </c>
      <c r="K637" s="130" t="s">
        <v>161</v>
      </c>
      <c r="L637" s="29"/>
      <c r="M637" s="134" t="s">
        <v>3</v>
      </c>
      <c r="N637" s="135" t="s">
        <v>41</v>
      </c>
      <c r="O637" s="136">
        <v>1.355</v>
      </c>
      <c r="P637" s="136">
        <f>O637*H637</f>
        <v>24.609509999999997</v>
      </c>
      <c r="Q637" s="136">
        <v>3.3579999999999999E-2</v>
      </c>
      <c r="R637" s="136">
        <f>Q637*H637</f>
        <v>0.60987996</v>
      </c>
      <c r="S637" s="136">
        <v>0</v>
      </c>
      <c r="T637" s="137">
        <f>S637*H637</f>
        <v>0</v>
      </c>
      <c r="AR637" s="138" t="s">
        <v>162</v>
      </c>
      <c r="AT637" s="138" t="s">
        <v>157</v>
      </c>
      <c r="AU637" s="138" t="s">
        <v>80</v>
      </c>
      <c r="AY637" s="17" t="s">
        <v>155</v>
      </c>
      <c r="BE637" s="139">
        <f>IF(N637="základní",J637,0)</f>
        <v>0</v>
      </c>
      <c r="BF637" s="139">
        <f>IF(N637="snížená",J637,0)</f>
        <v>0</v>
      </c>
      <c r="BG637" s="139">
        <f>IF(N637="zákl. přenesená",J637,0)</f>
        <v>0</v>
      </c>
      <c r="BH637" s="139">
        <f>IF(N637="sníž. přenesená",J637,0)</f>
        <v>0</v>
      </c>
      <c r="BI637" s="139">
        <f>IF(N637="nulová",J637,0)</f>
        <v>0</v>
      </c>
      <c r="BJ637" s="17" t="s">
        <v>78</v>
      </c>
      <c r="BK637" s="139">
        <f>ROUND(I637*H637,2)</f>
        <v>0</v>
      </c>
      <c r="BL637" s="17" t="s">
        <v>162</v>
      </c>
      <c r="BM637" s="138" t="s">
        <v>863</v>
      </c>
    </row>
    <row r="638" spans="2:65" s="1" customFormat="1" ht="11.25">
      <c r="B638" s="29"/>
      <c r="D638" s="140" t="s">
        <v>164</v>
      </c>
      <c r="F638" s="141" t="s">
        <v>864</v>
      </c>
      <c r="L638" s="29"/>
      <c r="M638" s="142"/>
      <c r="T638" s="50"/>
      <c r="AT638" s="17" t="s">
        <v>164</v>
      </c>
      <c r="AU638" s="17" t="s">
        <v>80</v>
      </c>
    </row>
    <row r="639" spans="2:65" s="12" customFormat="1" ht="11.25">
      <c r="B639" s="143"/>
      <c r="D639" s="144" t="s">
        <v>166</v>
      </c>
      <c r="E639" s="145" t="s">
        <v>3</v>
      </c>
      <c r="F639" s="146" t="s">
        <v>639</v>
      </c>
      <c r="H639" s="145" t="s">
        <v>3</v>
      </c>
      <c r="L639" s="143"/>
      <c r="M639" s="147"/>
      <c r="T639" s="148"/>
      <c r="AT639" s="145" t="s">
        <v>166</v>
      </c>
      <c r="AU639" s="145" t="s">
        <v>80</v>
      </c>
      <c r="AV639" s="12" t="s">
        <v>78</v>
      </c>
      <c r="AW639" s="12" t="s">
        <v>32</v>
      </c>
      <c r="AX639" s="12" t="s">
        <v>70</v>
      </c>
      <c r="AY639" s="145" t="s">
        <v>155</v>
      </c>
    </row>
    <row r="640" spans="2:65" s="13" customFormat="1" ht="11.25">
      <c r="B640" s="149"/>
      <c r="D640" s="144" t="s">
        <v>166</v>
      </c>
      <c r="E640" s="150" t="s">
        <v>3</v>
      </c>
      <c r="F640" s="151" t="s">
        <v>640</v>
      </c>
      <c r="H640" s="152">
        <v>3.49</v>
      </c>
      <c r="L640" s="149"/>
      <c r="M640" s="153"/>
      <c r="T640" s="154"/>
      <c r="AT640" s="150" t="s">
        <v>166</v>
      </c>
      <c r="AU640" s="150" t="s">
        <v>80</v>
      </c>
      <c r="AV640" s="13" t="s">
        <v>80</v>
      </c>
      <c r="AW640" s="13" t="s">
        <v>32</v>
      </c>
      <c r="AX640" s="13" t="s">
        <v>70</v>
      </c>
      <c r="AY640" s="150" t="s">
        <v>155</v>
      </c>
    </row>
    <row r="641" spans="2:65" s="12" customFormat="1" ht="11.25">
      <c r="B641" s="143"/>
      <c r="D641" s="144" t="s">
        <v>166</v>
      </c>
      <c r="E641" s="145" t="s">
        <v>3</v>
      </c>
      <c r="F641" s="146" t="s">
        <v>641</v>
      </c>
      <c r="H641" s="145" t="s">
        <v>3</v>
      </c>
      <c r="L641" s="143"/>
      <c r="M641" s="147"/>
      <c r="T641" s="148"/>
      <c r="AT641" s="145" t="s">
        <v>166</v>
      </c>
      <c r="AU641" s="145" t="s">
        <v>80</v>
      </c>
      <c r="AV641" s="12" t="s">
        <v>78</v>
      </c>
      <c r="AW641" s="12" t="s">
        <v>32</v>
      </c>
      <c r="AX641" s="12" t="s">
        <v>70</v>
      </c>
      <c r="AY641" s="145" t="s">
        <v>155</v>
      </c>
    </row>
    <row r="642" spans="2:65" s="13" customFormat="1" ht="11.25">
      <c r="B642" s="149"/>
      <c r="D642" s="144" t="s">
        <v>166</v>
      </c>
      <c r="E642" s="150" t="s">
        <v>3</v>
      </c>
      <c r="F642" s="151" t="s">
        <v>642</v>
      </c>
      <c r="H642" s="152">
        <v>4.0389999999999997</v>
      </c>
      <c r="L642" s="149"/>
      <c r="M642" s="153"/>
      <c r="T642" s="154"/>
      <c r="AT642" s="150" t="s">
        <v>166</v>
      </c>
      <c r="AU642" s="150" t="s">
        <v>80</v>
      </c>
      <c r="AV642" s="13" t="s">
        <v>80</v>
      </c>
      <c r="AW642" s="13" t="s">
        <v>32</v>
      </c>
      <c r="AX642" s="13" t="s">
        <v>70</v>
      </c>
      <c r="AY642" s="150" t="s">
        <v>155</v>
      </c>
    </row>
    <row r="643" spans="2:65" s="13" customFormat="1" ht="11.25">
      <c r="B643" s="149"/>
      <c r="D643" s="144" t="s">
        <v>166</v>
      </c>
      <c r="E643" s="150" t="s">
        <v>3</v>
      </c>
      <c r="F643" s="151" t="s">
        <v>643</v>
      </c>
      <c r="H643" s="152">
        <v>6.3979999999999997</v>
      </c>
      <c r="L643" s="149"/>
      <c r="M643" s="153"/>
      <c r="T643" s="154"/>
      <c r="AT643" s="150" t="s">
        <v>166</v>
      </c>
      <c r="AU643" s="150" t="s">
        <v>80</v>
      </c>
      <c r="AV643" s="13" t="s">
        <v>80</v>
      </c>
      <c r="AW643" s="13" t="s">
        <v>32</v>
      </c>
      <c r="AX643" s="13" t="s">
        <v>70</v>
      </c>
      <c r="AY643" s="150" t="s">
        <v>155</v>
      </c>
    </row>
    <row r="644" spans="2:65" s="13" customFormat="1" ht="11.25">
      <c r="B644" s="149"/>
      <c r="D644" s="144" t="s">
        <v>166</v>
      </c>
      <c r="E644" s="150" t="s">
        <v>3</v>
      </c>
      <c r="F644" s="151" t="s">
        <v>644</v>
      </c>
      <c r="H644" s="152">
        <v>1.79</v>
      </c>
      <c r="L644" s="149"/>
      <c r="M644" s="153"/>
      <c r="T644" s="154"/>
      <c r="AT644" s="150" t="s">
        <v>166</v>
      </c>
      <c r="AU644" s="150" t="s">
        <v>80</v>
      </c>
      <c r="AV644" s="13" t="s">
        <v>80</v>
      </c>
      <c r="AW644" s="13" t="s">
        <v>32</v>
      </c>
      <c r="AX644" s="13" t="s">
        <v>70</v>
      </c>
      <c r="AY644" s="150" t="s">
        <v>155</v>
      </c>
    </row>
    <row r="645" spans="2:65" s="13" customFormat="1" ht="11.25">
      <c r="B645" s="149"/>
      <c r="D645" s="144" t="s">
        <v>166</v>
      </c>
      <c r="E645" s="150" t="s">
        <v>3</v>
      </c>
      <c r="F645" s="151" t="s">
        <v>645</v>
      </c>
      <c r="H645" s="152">
        <v>2.4449999999999998</v>
      </c>
      <c r="L645" s="149"/>
      <c r="M645" s="153"/>
      <c r="T645" s="154"/>
      <c r="AT645" s="150" t="s">
        <v>166</v>
      </c>
      <c r="AU645" s="150" t="s">
        <v>80</v>
      </c>
      <c r="AV645" s="13" t="s">
        <v>80</v>
      </c>
      <c r="AW645" s="13" t="s">
        <v>32</v>
      </c>
      <c r="AX645" s="13" t="s">
        <v>70</v>
      </c>
      <c r="AY645" s="150" t="s">
        <v>155</v>
      </c>
    </row>
    <row r="646" spans="2:65" s="14" customFormat="1" ht="11.25">
      <c r="B646" s="155"/>
      <c r="D646" s="144" t="s">
        <v>166</v>
      </c>
      <c r="E646" s="156" t="s">
        <v>3</v>
      </c>
      <c r="F646" s="157" t="s">
        <v>205</v>
      </c>
      <c r="H646" s="158">
        <v>18.161999999999999</v>
      </c>
      <c r="L646" s="155"/>
      <c r="M646" s="159"/>
      <c r="T646" s="160"/>
      <c r="AT646" s="156" t="s">
        <v>166</v>
      </c>
      <c r="AU646" s="156" t="s">
        <v>80</v>
      </c>
      <c r="AV646" s="14" t="s">
        <v>162</v>
      </c>
      <c r="AW646" s="14" t="s">
        <v>32</v>
      </c>
      <c r="AX646" s="14" t="s">
        <v>78</v>
      </c>
      <c r="AY646" s="156" t="s">
        <v>155</v>
      </c>
    </row>
    <row r="647" spans="2:65" s="1" customFormat="1" ht="16.5" customHeight="1">
      <c r="B647" s="127"/>
      <c r="C647" s="128" t="s">
        <v>865</v>
      </c>
      <c r="D647" s="128" t="s">
        <v>157</v>
      </c>
      <c r="E647" s="129" t="s">
        <v>866</v>
      </c>
      <c r="F647" s="130" t="s">
        <v>867</v>
      </c>
      <c r="G647" s="131" t="s">
        <v>178</v>
      </c>
      <c r="H647" s="132">
        <v>68.260000000000005</v>
      </c>
      <c r="I647" s="133"/>
      <c r="J647" s="133">
        <f>ROUND(I647*H647,2)</f>
        <v>0</v>
      </c>
      <c r="K647" s="130" t="s">
        <v>161</v>
      </c>
      <c r="L647" s="29"/>
      <c r="M647" s="134" t="s">
        <v>3</v>
      </c>
      <c r="N647" s="135" t="s">
        <v>41</v>
      </c>
      <c r="O647" s="136">
        <v>0.37</v>
      </c>
      <c r="P647" s="136">
        <f>O647*H647</f>
        <v>25.256200000000003</v>
      </c>
      <c r="Q647" s="136">
        <v>1.5E-3</v>
      </c>
      <c r="R647" s="136">
        <f>Q647*H647</f>
        <v>0.10239000000000001</v>
      </c>
      <c r="S647" s="136">
        <v>0</v>
      </c>
      <c r="T647" s="137">
        <f>S647*H647</f>
        <v>0</v>
      </c>
      <c r="AR647" s="138" t="s">
        <v>162</v>
      </c>
      <c r="AT647" s="138" t="s">
        <v>157</v>
      </c>
      <c r="AU647" s="138" t="s">
        <v>80</v>
      </c>
      <c r="AY647" s="17" t="s">
        <v>155</v>
      </c>
      <c r="BE647" s="139">
        <f>IF(N647="základní",J647,0)</f>
        <v>0</v>
      </c>
      <c r="BF647" s="139">
        <f>IF(N647="snížená",J647,0)</f>
        <v>0</v>
      </c>
      <c r="BG647" s="139">
        <f>IF(N647="zákl. přenesená",J647,0)</f>
        <v>0</v>
      </c>
      <c r="BH647" s="139">
        <f>IF(N647="sníž. přenesená",J647,0)</f>
        <v>0</v>
      </c>
      <c r="BI647" s="139">
        <f>IF(N647="nulová",J647,0)</f>
        <v>0</v>
      </c>
      <c r="BJ647" s="17" t="s">
        <v>78</v>
      </c>
      <c r="BK647" s="139">
        <f>ROUND(I647*H647,2)</f>
        <v>0</v>
      </c>
      <c r="BL647" s="17" t="s">
        <v>162</v>
      </c>
      <c r="BM647" s="138" t="s">
        <v>868</v>
      </c>
    </row>
    <row r="648" spans="2:65" s="1" customFormat="1" ht="11.25">
      <c r="B648" s="29"/>
      <c r="D648" s="140" t="s">
        <v>164</v>
      </c>
      <c r="F648" s="141" t="s">
        <v>869</v>
      </c>
      <c r="L648" s="29"/>
      <c r="M648" s="142"/>
      <c r="T648" s="50"/>
      <c r="AT648" s="17" t="s">
        <v>164</v>
      </c>
      <c r="AU648" s="17" t="s">
        <v>80</v>
      </c>
    </row>
    <row r="649" spans="2:65" s="12" customFormat="1" ht="11.25">
      <c r="B649" s="143"/>
      <c r="D649" s="144" t="s">
        <v>166</v>
      </c>
      <c r="E649" s="145" t="s">
        <v>3</v>
      </c>
      <c r="F649" s="146" t="s">
        <v>639</v>
      </c>
      <c r="H649" s="145" t="s">
        <v>3</v>
      </c>
      <c r="L649" s="143"/>
      <c r="M649" s="147"/>
      <c r="T649" s="148"/>
      <c r="AT649" s="145" t="s">
        <v>166</v>
      </c>
      <c r="AU649" s="145" t="s">
        <v>80</v>
      </c>
      <c r="AV649" s="12" t="s">
        <v>78</v>
      </c>
      <c r="AW649" s="12" t="s">
        <v>32</v>
      </c>
      <c r="AX649" s="12" t="s">
        <v>70</v>
      </c>
      <c r="AY649" s="145" t="s">
        <v>155</v>
      </c>
    </row>
    <row r="650" spans="2:65" s="13" customFormat="1" ht="11.25">
      <c r="B650" s="149"/>
      <c r="D650" s="144" t="s">
        <v>166</v>
      </c>
      <c r="E650" s="150" t="s">
        <v>3</v>
      </c>
      <c r="F650" s="151" t="s">
        <v>870</v>
      </c>
      <c r="H650" s="152">
        <v>6.4</v>
      </c>
      <c r="L650" s="149"/>
      <c r="M650" s="153"/>
      <c r="T650" s="154"/>
      <c r="AT650" s="150" t="s">
        <v>166</v>
      </c>
      <c r="AU650" s="150" t="s">
        <v>80</v>
      </c>
      <c r="AV650" s="13" t="s">
        <v>80</v>
      </c>
      <c r="AW650" s="13" t="s">
        <v>32</v>
      </c>
      <c r="AX650" s="13" t="s">
        <v>70</v>
      </c>
      <c r="AY650" s="150" t="s">
        <v>155</v>
      </c>
    </row>
    <row r="651" spans="2:65" s="12" customFormat="1" ht="11.25">
      <c r="B651" s="143"/>
      <c r="D651" s="144" t="s">
        <v>166</v>
      </c>
      <c r="E651" s="145" t="s">
        <v>3</v>
      </c>
      <c r="F651" s="146" t="s">
        <v>641</v>
      </c>
      <c r="H651" s="145" t="s">
        <v>3</v>
      </c>
      <c r="L651" s="143"/>
      <c r="M651" s="147"/>
      <c r="T651" s="148"/>
      <c r="AT651" s="145" t="s">
        <v>166</v>
      </c>
      <c r="AU651" s="145" t="s">
        <v>80</v>
      </c>
      <c r="AV651" s="12" t="s">
        <v>78</v>
      </c>
      <c r="AW651" s="12" t="s">
        <v>32</v>
      </c>
      <c r="AX651" s="12" t="s">
        <v>70</v>
      </c>
      <c r="AY651" s="145" t="s">
        <v>155</v>
      </c>
    </row>
    <row r="652" spans="2:65" s="13" customFormat="1" ht="11.25">
      <c r="B652" s="149"/>
      <c r="D652" s="144" t="s">
        <v>166</v>
      </c>
      <c r="E652" s="150" t="s">
        <v>3</v>
      </c>
      <c r="F652" s="151" t="s">
        <v>871</v>
      </c>
      <c r="H652" s="152">
        <v>12.78</v>
      </c>
      <c r="L652" s="149"/>
      <c r="M652" s="153"/>
      <c r="T652" s="154"/>
      <c r="AT652" s="150" t="s">
        <v>166</v>
      </c>
      <c r="AU652" s="150" t="s">
        <v>80</v>
      </c>
      <c r="AV652" s="13" t="s">
        <v>80</v>
      </c>
      <c r="AW652" s="13" t="s">
        <v>32</v>
      </c>
      <c r="AX652" s="13" t="s">
        <v>70</v>
      </c>
      <c r="AY652" s="150" t="s">
        <v>155</v>
      </c>
    </row>
    <row r="653" spans="2:65" s="13" customFormat="1" ht="11.25">
      <c r="B653" s="149"/>
      <c r="D653" s="144" t="s">
        <v>166</v>
      </c>
      <c r="E653" s="150" t="s">
        <v>3</v>
      </c>
      <c r="F653" s="151" t="s">
        <v>872</v>
      </c>
      <c r="H653" s="152">
        <v>21.3</v>
      </c>
      <c r="L653" s="149"/>
      <c r="M653" s="153"/>
      <c r="T653" s="154"/>
      <c r="AT653" s="150" t="s">
        <v>166</v>
      </c>
      <c r="AU653" s="150" t="s">
        <v>80</v>
      </c>
      <c r="AV653" s="13" t="s">
        <v>80</v>
      </c>
      <c r="AW653" s="13" t="s">
        <v>32</v>
      </c>
      <c r="AX653" s="13" t="s">
        <v>70</v>
      </c>
      <c r="AY653" s="150" t="s">
        <v>155</v>
      </c>
    </row>
    <row r="654" spans="2:65" s="13" customFormat="1" ht="11.25">
      <c r="B654" s="149"/>
      <c r="D654" s="144" t="s">
        <v>166</v>
      </c>
      <c r="E654" s="150" t="s">
        <v>3</v>
      </c>
      <c r="F654" s="151" t="s">
        <v>873</v>
      </c>
      <c r="H654" s="152">
        <v>11.42</v>
      </c>
      <c r="L654" s="149"/>
      <c r="M654" s="153"/>
      <c r="T654" s="154"/>
      <c r="AT654" s="150" t="s">
        <v>166</v>
      </c>
      <c r="AU654" s="150" t="s">
        <v>80</v>
      </c>
      <c r="AV654" s="13" t="s">
        <v>80</v>
      </c>
      <c r="AW654" s="13" t="s">
        <v>32</v>
      </c>
      <c r="AX654" s="13" t="s">
        <v>70</v>
      </c>
      <c r="AY654" s="150" t="s">
        <v>155</v>
      </c>
    </row>
    <row r="655" spans="2:65" s="13" customFormat="1" ht="11.25">
      <c r="B655" s="149"/>
      <c r="D655" s="144" t="s">
        <v>166</v>
      </c>
      <c r="E655" s="150" t="s">
        <v>3</v>
      </c>
      <c r="F655" s="151" t="s">
        <v>874</v>
      </c>
      <c r="H655" s="152">
        <v>6.88</v>
      </c>
      <c r="L655" s="149"/>
      <c r="M655" s="153"/>
      <c r="T655" s="154"/>
      <c r="AT655" s="150" t="s">
        <v>166</v>
      </c>
      <c r="AU655" s="150" t="s">
        <v>80</v>
      </c>
      <c r="AV655" s="13" t="s">
        <v>80</v>
      </c>
      <c r="AW655" s="13" t="s">
        <v>32</v>
      </c>
      <c r="AX655" s="13" t="s">
        <v>70</v>
      </c>
      <c r="AY655" s="150" t="s">
        <v>155</v>
      </c>
    </row>
    <row r="656" spans="2:65" s="12" customFormat="1" ht="11.25">
      <c r="B656" s="143"/>
      <c r="D656" s="144" t="s">
        <v>166</v>
      </c>
      <c r="E656" s="145" t="s">
        <v>3</v>
      </c>
      <c r="F656" s="146" t="s">
        <v>875</v>
      </c>
      <c r="H656" s="145" t="s">
        <v>3</v>
      </c>
      <c r="L656" s="143"/>
      <c r="M656" s="147"/>
      <c r="T656" s="148"/>
      <c r="AT656" s="145" t="s">
        <v>166</v>
      </c>
      <c r="AU656" s="145" t="s">
        <v>80</v>
      </c>
      <c r="AV656" s="12" t="s">
        <v>78</v>
      </c>
      <c r="AW656" s="12" t="s">
        <v>32</v>
      </c>
      <c r="AX656" s="12" t="s">
        <v>70</v>
      </c>
      <c r="AY656" s="145" t="s">
        <v>155</v>
      </c>
    </row>
    <row r="657" spans="2:65" s="13" customFormat="1" ht="11.25">
      <c r="B657" s="149"/>
      <c r="D657" s="144" t="s">
        <v>166</v>
      </c>
      <c r="E657" s="150" t="s">
        <v>3</v>
      </c>
      <c r="F657" s="151" t="s">
        <v>876</v>
      </c>
      <c r="H657" s="152">
        <v>9.48</v>
      </c>
      <c r="L657" s="149"/>
      <c r="M657" s="153"/>
      <c r="T657" s="154"/>
      <c r="AT657" s="150" t="s">
        <v>166</v>
      </c>
      <c r="AU657" s="150" t="s">
        <v>80</v>
      </c>
      <c r="AV657" s="13" t="s">
        <v>80</v>
      </c>
      <c r="AW657" s="13" t="s">
        <v>32</v>
      </c>
      <c r="AX657" s="13" t="s">
        <v>70</v>
      </c>
      <c r="AY657" s="150" t="s">
        <v>155</v>
      </c>
    </row>
    <row r="658" spans="2:65" s="14" customFormat="1" ht="11.25">
      <c r="B658" s="155"/>
      <c r="D658" s="144" t="s">
        <v>166</v>
      </c>
      <c r="E658" s="156" t="s">
        <v>3</v>
      </c>
      <c r="F658" s="157" t="s">
        <v>205</v>
      </c>
      <c r="H658" s="158">
        <v>68.260000000000005</v>
      </c>
      <c r="L658" s="155"/>
      <c r="M658" s="159"/>
      <c r="T658" s="160"/>
      <c r="AT658" s="156" t="s">
        <v>166</v>
      </c>
      <c r="AU658" s="156" t="s">
        <v>80</v>
      </c>
      <c r="AV658" s="14" t="s">
        <v>162</v>
      </c>
      <c r="AW658" s="14" t="s">
        <v>32</v>
      </c>
      <c r="AX658" s="14" t="s">
        <v>78</v>
      </c>
      <c r="AY658" s="156" t="s">
        <v>155</v>
      </c>
    </row>
    <row r="659" spans="2:65" s="1" customFormat="1" ht="16.5" customHeight="1">
      <c r="B659" s="127"/>
      <c r="C659" s="128" t="s">
        <v>877</v>
      </c>
      <c r="D659" s="128" t="s">
        <v>157</v>
      </c>
      <c r="E659" s="129" t="s">
        <v>878</v>
      </c>
      <c r="F659" s="130" t="s">
        <v>879</v>
      </c>
      <c r="G659" s="131" t="s">
        <v>160</v>
      </c>
      <c r="H659" s="132">
        <v>147</v>
      </c>
      <c r="I659" s="133"/>
      <c r="J659" s="133">
        <f>ROUND(I659*H659,2)</f>
        <v>0</v>
      </c>
      <c r="K659" s="130" t="s">
        <v>161</v>
      </c>
      <c r="L659" s="29"/>
      <c r="M659" s="134" t="s">
        <v>3</v>
      </c>
      <c r="N659" s="135" t="s">
        <v>41</v>
      </c>
      <c r="O659" s="136">
        <v>7.3999999999999996E-2</v>
      </c>
      <c r="P659" s="136">
        <f>O659*H659</f>
        <v>10.878</v>
      </c>
      <c r="Q659" s="136">
        <v>2.63E-4</v>
      </c>
      <c r="R659" s="136">
        <f>Q659*H659</f>
        <v>3.8661000000000001E-2</v>
      </c>
      <c r="S659" s="136">
        <v>0</v>
      </c>
      <c r="T659" s="137">
        <f>S659*H659</f>
        <v>0</v>
      </c>
      <c r="AR659" s="138" t="s">
        <v>162</v>
      </c>
      <c r="AT659" s="138" t="s">
        <v>157</v>
      </c>
      <c r="AU659" s="138" t="s">
        <v>80</v>
      </c>
      <c r="AY659" s="17" t="s">
        <v>155</v>
      </c>
      <c r="BE659" s="139">
        <f>IF(N659="základní",J659,0)</f>
        <v>0</v>
      </c>
      <c r="BF659" s="139">
        <f>IF(N659="snížená",J659,0)</f>
        <v>0</v>
      </c>
      <c r="BG659" s="139">
        <f>IF(N659="zákl. přenesená",J659,0)</f>
        <v>0</v>
      </c>
      <c r="BH659" s="139">
        <f>IF(N659="sníž. přenesená",J659,0)</f>
        <v>0</v>
      </c>
      <c r="BI659" s="139">
        <f>IF(N659="nulová",J659,0)</f>
        <v>0</v>
      </c>
      <c r="BJ659" s="17" t="s">
        <v>78</v>
      </c>
      <c r="BK659" s="139">
        <f>ROUND(I659*H659,2)</f>
        <v>0</v>
      </c>
      <c r="BL659" s="17" t="s">
        <v>162</v>
      </c>
      <c r="BM659" s="138" t="s">
        <v>880</v>
      </c>
    </row>
    <row r="660" spans="2:65" s="1" customFormat="1" ht="11.25">
      <c r="B660" s="29"/>
      <c r="D660" s="140" t="s">
        <v>164</v>
      </c>
      <c r="F660" s="141" t="s">
        <v>881</v>
      </c>
      <c r="L660" s="29"/>
      <c r="M660" s="142"/>
      <c r="T660" s="50"/>
      <c r="AT660" s="17" t="s">
        <v>164</v>
      </c>
      <c r="AU660" s="17" t="s">
        <v>80</v>
      </c>
    </row>
    <row r="661" spans="2:65" s="12" customFormat="1" ht="11.25">
      <c r="B661" s="143"/>
      <c r="D661" s="144" t="s">
        <v>166</v>
      </c>
      <c r="E661" s="145" t="s">
        <v>3</v>
      </c>
      <c r="F661" s="146" t="s">
        <v>882</v>
      </c>
      <c r="H661" s="145" t="s">
        <v>3</v>
      </c>
      <c r="L661" s="143"/>
      <c r="M661" s="147"/>
      <c r="T661" s="148"/>
      <c r="AT661" s="145" t="s">
        <v>166</v>
      </c>
      <c r="AU661" s="145" t="s">
        <v>80</v>
      </c>
      <c r="AV661" s="12" t="s">
        <v>78</v>
      </c>
      <c r="AW661" s="12" t="s">
        <v>32</v>
      </c>
      <c r="AX661" s="12" t="s">
        <v>70</v>
      </c>
      <c r="AY661" s="145" t="s">
        <v>155</v>
      </c>
    </row>
    <row r="662" spans="2:65" s="13" customFormat="1" ht="11.25">
      <c r="B662" s="149"/>
      <c r="D662" s="144" t="s">
        <v>166</v>
      </c>
      <c r="E662" s="150" t="s">
        <v>3</v>
      </c>
      <c r="F662" s="151" t="s">
        <v>883</v>
      </c>
      <c r="H662" s="152">
        <v>147</v>
      </c>
      <c r="L662" s="149"/>
      <c r="M662" s="153"/>
      <c r="T662" s="154"/>
      <c r="AT662" s="150" t="s">
        <v>166</v>
      </c>
      <c r="AU662" s="150" t="s">
        <v>80</v>
      </c>
      <c r="AV662" s="13" t="s">
        <v>80</v>
      </c>
      <c r="AW662" s="13" t="s">
        <v>32</v>
      </c>
      <c r="AX662" s="13" t="s">
        <v>78</v>
      </c>
      <c r="AY662" s="150" t="s">
        <v>155</v>
      </c>
    </row>
    <row r="663" spans="2:65" s="1" customFormat="1" ht="21.75" customHeight="1">
      <c r="B663" s="127"/>
      <c r="C663" s="128" t="s">
        <v>884</v>
      </c>
      <c r="D663" s="128" t="s">
        <v>157</v>
      </c>
      <c r="E663" s="129" t="s">
        <v>885</v>
      </c>
      <c r="F663" s="130" t="s">
        <v>886</v>
      </c>
      <c r="G663" s="131" t="s">
        <v>160</v>
      </c>
      <c r="H663" s="132">
        <v>0.35</v>
      </c>
      <c r="I663" s="133"/>
      <c r="J663" s="133">
        <f>ROUND(I663*H663,2)</f>
        <v>0</v>
      </c>
      <c r="K663" s="130" t="s">
        <v>161</v>
      </c>
      <c r="L663" s="29"/>
      <c r="M663" s="134" t="s">
        <v>3</v>
      </c>
      <c r="N663" s="135" t="s">
        <v>41</v>
      </c>
      <c r="O663" s="136">
        <v>0.42399999999999999</v>
      </c>
      <c r="P663" s="136">
        <f>O663*H663</f>
        <v>0.14839999999999998</v>
      </c>
      <c r="Q663" s="136">
        <v>2.0480000000000002E-2</v>
      </c>
      <c r="R663" s="136">
        <f>Q663*H663</f>
        <v>7.1679999999999999E-3</v>
      </c>
      <c r="S663" s="136">
        <v>0</v>
      </c>
      <c r="T663" s="137">
        <f>S663*H663</f>
        <v>0</v>
      </c>
      <c r="AR663" s="138" t="s">
        <v>162</v>
      </c>
      <c r="AT663" s="138" t="s">
        <v>157</v>
      </c>
      <c r="AU663" s="138" t="s">
        <v>80</v>
      </c>
      <c r="AY663" s="17" t="s">
        <v>155</v>
      </c>
      <c r="BE663" s="139">
        <f>IF(N663="základní",J663,0)</f>
        <v>0</v>
      </c>
      <c r="BF663" s="139">
        <f>IF(N663="snížená",J663,0)</f>
        <v>0</v>
      </c>
      <c r="BG663" s="139">
        <f>IF(N663="zákl. přenesená",J663,0)</f>
        <v>0</v>
      </c>
      <c r="BH663" s="139">
        <f>IF(N663="sníž. přenesená",J663,0)</f>
        <v>0</v>
      </c>
      <c r="BI663" s="139">
        <f>IF(N663="nulová",J663,0)</f>
        <v>0</v>
      </c>
      <c r="BJ663" s="17" t="s">
        <v>78</v>
      </c>
      <c r="BK663" s="139">
        <f>ROUND(I663*H663,2)</f>
        <v>0</v>
      </c>
      <c r="BL663" s="17" t="s">
        <v>162</v>
      </c>
      <c r="BM663" s="138" t="s">
        <v>887</v>
      </c>
    </row>
    <row r="664" spans="2:65" s="1" customFormat="1" ht="11.25">
      <c r="B664" s="29"/>
      <c r="D664" s="140" t="s">
        <v>164</v>
      </c>
      <c r="F664" s="141" t="s">
        <v>888</v>
      </c>
      <c r="L664" s="29"/>
      <c r="M664" s="142"/>
      <c r="T664" s="50"/>
      <c r="AT664" s="17" t="s">
        <v>164</v>
      </c>
      <c r="AU664" s="17" t="s">
        <v>80</v>
      </c>
    </row>
    <row r="665" spans="2:65" s="12" customFormat="1" ht="11.25">
      <c r="B665" s="143"/>
      <c r="D665" s="144" t="s">
        <v>166</v>
      </c>
      <c r="E665" s="145" t="s">
        <v>3</v>
      </c>
      <c r="F665" s="146" t="s">
        <v>889</v>
      </c>
      <c r="H665" s="145" t="s">
        <v>3</v>
      </c>
      <c r="L665" s="143"/>
      <c r="M665" s="147"/>
      <c r="T665" s="148"/>
      <c r="AT665" s="145" t="s">
        <v>166</v>
      </c>
      <c r="AU665" s="145" t="s">
        <v>80</v>
      </c>
      <c r="AV665" s="12" t="s">
        <v>78</v>
      </c>
      <c r="AW665" s="12" t="s">
        <v>32</v>
      </c>
      <c r="AX665" s="12" t="s">
        <v>70</v>
      </c>
      <c r="AY665" s="145" t="s">
        <v>155</v>
      </c>
    </row>
    <row r="666" spans="2:65" s="13" customFormat="1" ht="11.25">
      <c r="B666" s="149"/>
      <c r="D666" s="144" t="s">
        <v>166</v>
      </c>
      <c r="E666" s="150" t="s">
        <v>3</v>
      </c>
      <c r="F666" s="151" t="s">
        <v>890</v>
      </c>
      <c r="H666" s="152">
        <v>0.35</v>
      </c>
      <c r="L666" s="149"/>
      <c r="M666" s="153"/>
      <c r="T666" s="154"/>
      <c r="AT666" s="150" t="s">
        <v>166</v>
      </c>
      <c r="AU666" s="150" t="s">
        <v>80</v>
      </c>
      <c r="AV666" s="13" t="s">
        <v>80</v>
      </c>
      <c r="AW666" s="13" t="s">
        <v>32</v>
      </c>
      <c r="AX666" s="13" t="s">
        <v>78</v>
      </c>
      <c r="AY666" s="150" t="s">
        <v>155</v>
      </c>
    </row>
    <row r="667" spans="2:65" s="1" customFormat="1" ht="33" customHeight="1">
      <c r="B667" s="127"/>
      <c r="C667" s="128" t="s">
        <v>891</v>
      </c>
      <c r="D667" s="128" t="s">
        <v>157</v>
      </c>
      <c r="E667" s="129" t="s">
        <v>892</v>
      </c>
      <c r="F667" s="130" t="s">
        <v>893</v>
      </c>
      <c r="G667" s="131" t="s">
        <v>160</v>
      </c>
      <c r="H667" s="132">
        <v>0.35</v>
      </c>
      <c r="I667" s="133"/>
      <c r="J667" s="133">
        <f>ROUND(I667*H667,2)</f>
        <v>0</v>
      </c>
      <c r="K667" s="130" t="s">
        <v>161</v>
      </c>
      <c r="L667" s="29"/>
      <c r="M667" s="134" t="s">
        <v>3</v>
      </c>
      <c r="N667" s="135" t="s">
        <v>41</v>
      </c>
      <c r="O667" s="136">
        <v>0.09</v>
      </c>
      <c r="P667" s="136">
        <f>O667*H667</f>
        <v>3.15E-2</v>
      </c>
      <c r="Q667" s="136">
        <v>7.9000000000000008E-3</v>
      </c>
      <c r="R667" s="136">
        <f>Q667*H667</f>
        <v>2.7650000000000001E-3</v>
      </c>
      <c r="S667" s="136">
        <v>0</v>
      </c>
      <c r="T667" s="137">
        <f>S667*H667</f>
        <v>0</v>
      </c>
      <c r="AR667" s="138" t="s">
        <v>162</v>
      </c>
      <c r="AT667" s="138" t="s">
        <v>157</v>
      </c>
      <c r="AU667" s="138" t="s">
        <v>80</v>
      </c>
      <c r="AY667" s="17" t="s">
        <v>155</v>
      </c>
      <c r="BE667" s="139">
        <f>IF(N667="základní",J667,0)</f>
        <v>0</v>
      </c>
      <c r="BF667" s="139">
        <f>IF(N667="snížená",J667,0)</f>
        <v>0</v>
      </c>
      <c r="BG667" s="139">
        <f>IF(N667="zákl. přenesená",J667,0)</f>
        <v>0</v>
      </c>
      <c r="BH667" s="139">
        <f>IF(N667="sníž. přenesená",J667,0)</f>
        <v>0</v>
      </c>
      <c r="BI667" s="139">
        <f>IF(N667="nulová",J667,0)</f>
        <v>0</v>
      </c>
      <c r="BJ667" s="17" t="s">
        <v>78</v>
      </c>
      <c r="BK667" s="139">
        <f>ROUND(I667*H667,2)</f>
        <v>0</v>
      </c>
      <c r="BL667" s="17" t="s">
        <v>162</v>
      </c>
      <c r="BM667" s="138" t="s">
        <v>894</v>
      </c>
    </row>
    <row r="668" spans="2:65" s="1" customFormat="1" ht="11.25">
      <c r="B668" s="29"/>
      <c r="D668" s="140" t="s">
        <v>164</v>
      </c>
      <c r="F668" s="141" t="s">
        <v>895</v>
      </c>
      <c r="L668" s="29"/>
      <c r="M668" s="142"/>
      <c r="T668" s="50"/>
      <c r="AT668" s="17" t="s">
        <v>164</v>
      </c>
      <c r="AU668" s="17" t="s">
        <v>80</v>
      </c>
    </row>
    <row r="669" spans="2:65" s="12" customFormat="1" ht="11.25">
      <c r="B669" s="143"/>
      <c r="D669" s="144" t="s">
        <v>166</v>
      </c>
      <c r="E669" s="145" t="s">
        <v>3</v>
      </c>
      <c r="F669" s="146" t="s">
        <v>889</v>
      </c>
      <c r="H669" s="145" t="s">
        <v>3</v>
      </c>
      <c r="L669" s="143"/>
      <c r="M669" s="147"/>
      <c r="T669" s="148"/>
      <c r="AT669" s="145" t="s">
        <v>166</v>
      </c>
      <c r="AU669" s="145" t="s">
        <v>80</v>
      </c>
      <c r="AV669" s="12" t="s">
        <v>78</v>
      </c>
      <c r="AW669" s="12" t="s">
        <v>32</v>
      </c>
      <c r="AX669" s="12" t="s">
        <v>70</v>
      </c>
      <c r="AY669" s="145" t="s">
        <v>155</v>
      </c>
    </row>
    <row r="670" spans="2:65" s="13" customFormat="1" ht="11.25">
      <c r="B670" s="149"/>
      <c r="D670" s="144" t="s">
        <v>166</v>
      </c>
      <c r="E670" s="150" t="s">
        <v>3</v>
      </c>
      <c r="F670" s="151" t="s">
        <v>890</v>
      </c>
      <c r="H670" s="152">
        <v>0.35</v>
      </c>
      <c r="L670" s="149"/>
      <c r="M670" s="153"/>
      <c r="T670" s="154"/>
      <c r="AT670" s="150" t="s">
        <v>166</v>
      </c>
      <c r="AU670" s="150" t="s">
        <v>80</v>
      </c>
      <c r="AV670" s="13" t="s">
        <v>80</v>
      </c>
      <c r="AW670" s="13" t="s">
        <v>32</v>
      </c>
      <c r="AX670" s="13" t="s">
        <v>78</v>
      </c>
      <c r="AY670" s="150" t="s">
        <v>155</v>
      </c>
    </row>
    <row r="671" spans="2:65" s="1" customFormat="1" ht="24.2" customHeight="1">
      <c r="B671" s="127"/>
      <c r="C671" s="128" t="s">
        <v>896</v>
      </c>
      <c r="D671" s="128" t="s">
        <v>157</v>
      </c>
      <c r="E671" s="129" t="s">
        <v>897</v>
      </c>
      <c r="F671" s="130" t="s">
        <v>898</v>
      </c>
      <c r="G671" s="131" t="s">
        <v>178</v>
      </c>
      <c r="H671" s="132">
        <v>4.4000000000000004</v>
      </c>
      <c r="I671" s="133"/>
      <c r="J671" s="133">
        <f>ROUND(I671*H671,2)</f>
        <v>0</v>
      </c>
      <c r="K671" s="130" t="s">
        <v>161</v>
      </c>
      <c r="L671" s="29"/>
      <c r="M671" s="134" t="s">
        <v>3</v>
      </c>
      <c r="N671" s="135" t="s">
        <v>41</v>
      </c>
      <c r="O671" s="136">
        <v>0.2</v>
      </c>
      <c r="P671" s="136">
        <f>O671*H671</f>
        <v>0.88000000000000012</v>
      </c>
      <c r="Q671" s="136">
        <v>0</v>
      </c>
      <c r="R671" s="136">
        <f>Q671*H671</f>
        <v>0</v>
      </c>
      <c r="S671" s="136">
        <v>0</v>
      </c>
      <c r="T671" s="137">
        <f>S671*H671</f>
        <v>0</v>
      </c>
      <c r="AR671" s="138" t="s">
        <v>162</v>
      </c>
      <c r="AT671" s="138" t="s">
        <v>157</v>
      </c>
      <c r="AU671" s="138" t="s">
        <v>80</v>
      </c>
      <c r="AY671" s="17" t="s">
        <v>155</v>
      </c>
      <c r="BE671" s="139">
        <f>IF(N671="základní",J671,0)</f>
        <v>0</v>
      </c>
      <c r="BF671" s="139">
        <f>IF(N671="snížená",J671,0)</f>
        <v>0</v>
      </c>
      <c r="BG671" s="139">
        <f>IF(N671="zákl. přenesená",J671,0)</f>
        <v>0</v>
      </c>
      <c r="BH671" s="139">
        <f>IF(N671="sníž. přenesená",J671,0)</f>
        <v>0</v>
      </c>
      <c r="BI671" s="139">
        <f>IF(N671="nulová",J671,0)</f>
        <v>0</v>
      </c>
      <c r="BJ671" s="17" t="s">
        <v>78</v>
      </c>
      <c r="BK671" s="139">
        <f>ROUND(I671*H671,2)</f>
        <v>0</v>
      </c>
      <c r="BL671" s="17" t="s">
        <v>162</v>
      </c>
      <c r="BM671" s="138" t="s">
        <v>899</v>
      </c>
    </row>
    <row r="672" spans="2:65" s="1" customFormat="1" ht="11.25">
      <c r="B672" s="29"/>
      <c r="D672" s="140" t="s">
        <v>164</v>
      </c>
      <c r="F672" s="141" t="s">
        <v>900</v>
      </c>
      <c r="L672" s="29"/>
      <c r="M672" s="142"/>
      <c r="T672" s="50"/>
      <c r="AT672" s="17" t="s">
        <v>164</v>
      </c>
      <c r="AU672" s="17" t="s">
        <v>80</v>
      </c>
    </row>
    <row r="673" spans="2:65" s="12" customFormat="1" ht="11.25">
      <c r="B673" s="143"/>
      <c r="D673" s="144" t="s">
        <v>166</v>
      </c>
      <c r="E673" s="145" t="s">
        <v>3</v>
      </c>
      <c r="F673" s="146" t="s">
        <v>901</v>
      </c>
      <c r="H673" s="145" t="s">
        <v>3</v>
      </c>
      <c r="L673" s="143"/>
      <c r="M673" s="147"/>
      <c r="T673" s="148"/>
      <c r="AT673" s="145" t="s">
        <v>166</v>
      </c>
      <c r="AU673" s="145" t="s">
        <v>80</v>
      </c>
      <c r="AV673" s="12" t="s">
        <v>78</v>
      </c>
      <c r="AW673" s="12" t="s">
        <v>32</v>
      </c>
      <c r="AX673" s="12" t="s">
        <v>70</v>
      </c>
      <c r="AY673" s="145" t="s">
        <v>155</v>
      </c>
    </row>
    <row r="674" spans="2:65" s="13" customFormat="1" ht="11.25">
      <c r="B674" s="149"/>
      <c r="D674" s="144" t="s">
        <v>166</v>
      </c>
      <c r="E674" s="150" t="s">
        <v>3</v>
      </c>
      <c r="F674" s="151" t="s">
        <v>902</v>
      </c>
      <c r="H674" s="152">
        <v>4.4000000000000004</v>
      </c>
      <c r="L674" s="149"/>
      <c r="M674" s="153"/>
      <c r="T674" s="154"/>
      <c r="AT674" s="150" t="s">
        <v>166</v>
      </c>
      <c r="AU674" s="150" t="s">
        <v>80</v>
      </c>
      <c r="AV674" s="13" t="s">
        <v>80</v>
      </c>
      <c r="AW674" s="13" t="s">
        <v>32</v>
      </c>
      <c r="AX674" s="13" t="s">
        <v>78</v>
      </c>
      <c r="AY674" s="150" t="s">
        <v>155</v>
      </c>
    </row>
    <row r="675" spans="2:65" s="1" customFormat="1" ht="16.5" customHeight="1">
      <c r="B675" s="127"/>
      <c r="C675" s="161" t="s">
        <v>903</v>
      </c>
      <c r="D675" s="161" t="s">
        <v>248</v>
      </c>
      <c r="E675" s="162" t="s">
        <v>904</v>
      </c>
      <c r="F675" s="163" t="s">
        <v>905</v>
      </c>
      <c r="G675" s="164" t="s">
        <v>178</v>
      </c>
      <c r="H675" s="165">
        <v>4.62</v>
      </c>
      <c r="I675" s="166"/>
      <c r="J675" s="166">
        <f>ROUND(I675*H675,2)</f>
        <v>0</v>
      </c>
      <c r="K675" s="163" t="s">
        <v>161</v>
      </c>
      <c r="L675" s="167"/>
      <c r="M675" s="168" t="s">
        <v>3</v>
      </c>
      <c r="N675" s="169" t="s">
        <v>41</v>
      </c>
      <c r="O675" s="136">
        <v>0</v>
      </c>
      <c r="P675" s="136">
        <f>O675*H675</f>
        <v>0</v>
      </c>
      <c r="Q675" s="136">
        <v>1E-4</v>
      </c>
      <c r="R675" s="136">
        <f>Q675*H675</f>
        <v>4.6200000000000001E-4</v>
      </c>
      <c r="S675" s="136">
        <v>0</v>
      </c>
      <c r="T675" s="137">
        <f>S675*H675</f>
        <v>0</v>
      </c>
      <c r="AR675" s="138" t="s">
        <v>212</v>
      </c>
      <c r="AT675" s="138" t="s">
        <v>248</v>
      </c>
      <c r="AU675" s="138" t="s">
        <v>80</v>
      </c>
      <c r="AY675" s="17" t="s">
        <v>155</v>
      </c>
      <c r="BE675" s="139">
        <f>IF(N675="základní",J675,0)</f>
        <v>0</v>
      </c>
      <c r="BF675" s="139">
        <f>IF(N675="snížená",J675,0)</f>
        <v>0</v>
      </c>
      <c r="BG675" s="139">
        <f>IF(N675="zákl. přenesená",J675,0)</f>
        <v>0</v>
      </c>
      <c r="BH675" s="139">
        <f>IF(N675="sníž. přenesená",J675,0)</f>
        <v>0</v>
      </c>
      <c r="BI675" s="139">
        <f>IF(N675="nulová",J675,0)</f>
        <v>0</v>
      </c>
      <c r="BJ675" s="17" t="s">
        <v>78</v>
      </c>
      <c r="BK675" s="139">
        <f>ROUND(I675*H675,2)</f>
        <v>0</v>
      </c>
      <c r="BL675" s="17" t="s">
        <v>162</v>
      </c>
      <c r="BM675" s="138" t="s">
        <v>906</v>
      </c>
    </row>
    <row r="676" spans="2:65" s="13" customFormat="1" ht="11.25">
      <c r="B676" s="149"/>
      <c r="D676" s="144" t="s">
        <v>166</v>
      </c>
      <c r="E676" s="150" t="s">
        <v>3</v>
      </c>
      <c r="F676" s="151" t="s">
        <v>907</v>
      </c>
      <c r="H676" s="152">
        <v>4.62</v>
      </c>
      <c r="L676" s="149"/>
      <c r="M676" s="153"/>
      <c r="T676" s="154"/>
      <c r="AT676" s="150" t="s">
        <v>166</v>
      </c>
      <c r="AU676" s="150" t="s">
        <v>80</v>
      </c>
      <c r="AV676" s="13" t="s">
        <v>80</v>
      </c>
      <c r="AW676" s="13" t="s">
        <v>32</v>
      </c>
      <c r="AX676" s="13" t="s">
        <v>78</v>
      </c>
      <c r="AY676" s="150" t="s">
        <v>155</v>
      </c>
    </row>
    <row r="677" spans="2:65" s="1" customFormat="1" ht="33" customHeight="1">
      <c r="B677" s="127"/>
      <c r="C677" s="128" t="s">
        <v>908</v>
      </c>
      <c r="D677" s="128" t="s">
        <v>157</v>
      </c>
      <c r="E677" s="129" t="s">
        <v>909</v>
      </c>
      <c r="F677" s="130" t="s">
        <v>910</v>
      </c>
      <c r="G677" s="131" t="s">
        <v>178</v>
      </c>
      <c r="H677" s="132">
        <v>60.45</v>
      </c>
      <c r="I677" s="133"/>
      <c r="J677" s="133">
        <f>ROUND(I677*H677,2)</f>
        <v>0</v>
      </c>
      <c r="K677" s="130" t="s">
        <v>161</v>
      </c>
      <c r="L677" s="29"/>
      <c r="M677" s="134" t="s">
        <v>3</v>
      </c>
      <c r="N677" s="135" t="s">
        <v>41</v>
      </c>
      <c r="O677" s="136">
        <v>9.6000000000000002E-2</v>
      </c>
      <c r="P677" s="136">
        <f>O677*H677</f>
        <v>5.8032000000000004</v>
      </c>
      <c r="Q677" s="136">
        <v>0</v>
      </c>
      <c r="R677" s="136">
        <f>Q677*H677</f>
        <v>0</v>
      </c>
      <c r="S677" s="136">
        <v>0</v>
      </c>
      <c r="T677" s="137">
        <f>S677*H677</f>
        <v>0</v>
      </c>
      <c r="AR677" s="138" t="s">
        <v>162</v>
      </c>
      <c r="AT677" s="138" t="s">
        <v>157</v>
      </c>
      <c r="AU677" s="138" t="s">
        <v>80</v>
      </c>
      <c r="AY677" s="17" t="s">
        <v>155</v>
      </c>
      <c r="BE677" s="139">
        <f>IF(N677="základní",J677,0)</f>
        <v>0</v>
      </c>
      <c r="BF677" s="139">
        <f>IF(N677="snížená",J677,0)</f>
        <v>0</v>
      </c>
      <c r="BG677" s="139">
        <f>IF(N677="zákl. přenesená",J677,0)</f>
        <v>0</v>
      </c>
      <c r="BH677" s="139">
        <f>IF(N677="sníž. přenesená",J677,0)</f>
        <v>0</v>
      </c>
      <c r="BI677" s="139">
        <f>IF(N677="nulová",J677,0)</f>
        <v>0</v>
      </c>
      <c r="BJ677" s="17" t="s">
        <v>78</v>
      </c>
      <c r="BK677" s="139">
        <f>ROUND(I677*H677,2)</f>
        <v>0</v>
      </c>
      <c r="BL677" s="17" t="s">
        <v>162</v>
      </c>
      <c r="BM677" s="138" t="s">
        <v>911</v>
      </c>
    </row>
    <row r="678" spans="2:65" s="1" customFormat="1" ht="11.25">
      <c r="B678" s="29"/>
      <c r="D678" s="140" t="s">
        <v>164</v>
      </c>
      <c r="F678" s="141" t="s">
        <v>912</v>
      </c>
      <c r="L678" s="29"/>
      <c r="M678" s="142"/>
      <c r="T678" s="50"/>
      <c r="AT678" s="17" t="s">
        <v>164</v>
      </c>
      <c r="AU678" s="17" t="s">
        <v>80</v>
      </c>
    </row>
    <row r="679" spans="2:65" s="12" customFormat="1" ht="11.25">
      <c r="B679" s="143"/>
      <c r="D679" s="144" t="s">
        <v>166</v>
      </c>
      <c r="E679" s="145" t="s">
        <v>3</v>
      </c>
      <c r="F679" s="146" t="s">
        <v>913</v>
      </c>
      <c r="H679" s="145" t="s">
        <v>3</v>
      </c>
      <c r="L679" s="143"/>
      <c r="M679" s="147"/>
      <c r="T679" s="148"/>
      <c r="AT679" s="145" t="s">
        <v>166</v>
      </c>
      <c r="AU679" s="145" t="s">
        <v>80</v>
      </c>
      <c r="AV679" s="12" t="s">
        <v>78</v>
      </c>
      <c r="AW679" s="12" t="s">
        <v>32</v>
      </c>
      <c r="AX679" s="12" t="s">
        <v>70</v>
      </c>
      <c r="AY679" s="145" t="s">
        <v>155</v>
      </c>
    </row>
    <row r="680" spans="2:65" s="13" customFormat="1" ht="11.25">
      <c r="B680" s="149"/>
      <c r="D680" s="144" t="s">
        <v>166</v>
      </c>
      <c r="E680" s="150" t="s">
        <v>3</v>
      </c>
      <c r="F680" s="151" t="s">
        <v>914</v>
      </c>
      <c r="H680" s="152">
        <v>6.6749999999999998</v>
      </c>
      <c r="L680" s="149"/>
      <c r="M680" s="153"/>
      <c r="T680" s="154"/>
      <c r="AT680" s="150" t="s">
        <v>166</v>
      </c>
      <c r="AU680" s="150" t="s">
        <v>80</v>
      </c>
      <c r="AV680" s="13" t="s">
        <v>80</v>
      </c>
      <c r="AW680" s="13" t="s">
        <v>32</v>
      </c>
      <c r="AX680" s="13" t="s">
        <v>70</v>
      </c>
      <c r="AY680" s="150" t="s">
        <v>155</v>
      </c>
    </row>
    <row r="681" spans="2:65" s="13" customFormat="1" ht="11.25">
      <c r="B681" s="149"/>
      <c r="D681" s="144" t="s">
        <v>166</v>
      </c>
      <c r="E681" s="150" t="s">
        <v>3</v>
      </c>
      <c r="F681" s="151" t="s">
        <v>915</v>
      </c>
      <c r="H681" s="152">
        <v>6.11</v>
      </c>
      <c r="L681" s="149"/>
      <c r="M681" s="153"/>
      <c r="T681" s="154"/>
      <c r="AT681" s="150" t="s">
        <v>166</v>
      </c>
      <c r="AU681" s="150" t="s">
        <v>80</v>
      </c>
      <c r="AV681" s="13" t="s">
        <v>80</v>
      </c>
      <c r="AW681" s="13" t="s">
        <v>32</v>
      </c>
      <c r="AX681" s="13" t="s">
        <v>70</v>
      </c>
      <c r="AY681" s="150" t="s">
        <v>155</v>
      </c>
    </row>
    <row r="682" spans="2:65" s="13" customFormat="1" ht="11.25">
      <c r="B682" s="149"/>
      <c r="D682" s="144" t="s">
        <v>166</v>
      </c>
      <c r="E682" s="150" t="s">
        <v>3</v>
      </c>
      <c r="F682" s="151" t="s">
        <v>916</v>
      </c>
      <c r="H682" s="152">
        <v>7.5</v>
      </c>
      <c r="L682" s="149"/>
      <c r="M682" s="153"/>
      <c r="T682" s="154"/>
      <c r="AT682" s="150" t="s">
        <v>166</v>
      </c>
      <c r="AU682" s="150" t="s">
        <v>80</v>
      </c>
      <c r="AV682" s="13" t="s">
        <v>80</v>
      </c>
      <c r="AW682" s="13" t="s">
        <v>32</v>
      </c>
      <c r="AX682" s="13" t="s">
        <v>70</v>
      </c>
      <c r="AY682" s="150" t="s">
        <v>155</v>
      </c>
    </row>
    <row r="683" spans="2:65" s="13" customFormat="1" ht="11.25">
      <c r="B683" s="149"/>
      <c r="D683" s="144" t="s">
        <v>166</v>
      </c>
      <c r="E683" s="150" t="s">
        <v>3</v>
      </c>
      <c r="F683" s="151" t="s">
        <v>917</v>
      </c>
      <c r="H683" s="152">
        <v>15</v>
      </c>
      <c r="L683" s="149"/>
      <c r="M683" s="153"/>
      <c r="T683" s="154"/>
      <c r="AT683" s="150" t="s">
        <v>166</v>
      </c>
      <c r="AU683" s="150" t="s">
        <v>80</v>
      </c>
      <c r="AV683" s="13" t="s">
        <v>80</v>
      </c>
      <c r="AW683" s="13" t="s">
        <v>32</v>
      </c>
      <c r="AX683" s="13" t="s">
        <v>70</v>
      </c>
      <c r="AY683" s="150" t="s">
        <v>155</v>
      </c>
    </row>
    <row r="684" spans="2:65" s="13" customFormat="1" ht="11.25">
      <c r="B684" s="149"/>
      <c r="D684" s="144" t="s">
        <v>166</v>
      </c>
      <c r="E684" s="150" t="s">
        <v>3</v>
      </c>
      <c r="F684" s="151" t="s">
        <v>918</v>
      </c>
      <c r="H684" s="152">
        <v>4.6050000000000004</v>
      </c>
      <c r="L684" s="149"/>
      <c r="M684" s="153"/>
      <c r="T684" s="154"/>
      <c r="AT684" s="150" t="s">
        <v>166</v>
      </c>
      <c r="AU684" s="150" t="s">
        <v>80</v>
      </c>
      <c r="AV684" s="13" t="s">
        <v>80</v>
      </c>
      <c r="AW684" s="13" t="s">
        <v>32</v>
      </c>
      <c r="AX684" s="13" t="s">
        <v>70</v>
      </c>
      <c r="AY684" s="150" t="s">
        <v>155</v>
      </c>
    </row>
    <row r="685" spans="2:65" s="13" customFormat="1" ht="11.25">
      <c r="B685" s="149"/>
      <c r="D685" s="144" t="s">
        <v>166</v>
      </c>
      <c r="E685" s="150" t="s">
        <v>3</v>
      </c>
      <c r="F685" s="151" t="s">
        <v>919</v>
      </c>
      <c r="H685" s="152">
        <v>3.25</v>
      </c>
      <c r="L685" s="149"/>
      <c r="M685" s="153"/>
      <c r="T685" s="154"/>
      <c r="AT685" s="150" t="s">
        <v>166</v>
      </c>
      <c r="AU685" s="150" t="s">
        <v>80</v>
      </c>
      <c r="AV685" s="13" t="s">
        <v>80</v>
      </c>
      <c r="AW685" s="13" t="s">
        <v>32</v>
      </c>
      <c r="AX685" s="13" t="s">
        <v>70</v>
      </c>
      <c r="AY685" s="150" t="s">
        <v>155</v>
      </c>
    </row>
    <row r="686" spans="2:65" s="13" customFormat="1" ht="11.25">
      <c r="B686" s="149"/>
      <c r="D686" s="144" t="s">
        <v>166</v>
      </c>
      <c r="E686" s="150" t="s">
        <v>3</v>
      </c>
      <c r="F686" s="151" t="s">
        <v>920</v>
      </c>
      <c r="H686" s="152">
        <v>3.75</v>
      </c>
      <c r="L686" s="149"/>
      <c r="M686" s="153"/>
      <c r="T686" s="154"/>
      <c r="AT686" s="150" t="s">
        <v>166</v>
      </c>
      <c r="AU686" s="150" t="s">
        <v>80</v>
      </c>
      <c r="AV686" s="13" t="s">
        <v>80</v>
      </c>
      <c r="AW686" s="13" t="s">
        <v>32</v>
      </c>
      <c r="AX686" s="13" t="s">
        <v>70</v>
      </c>
      <c r="AY686" s="150" t="s">
        <v>155</v>
      </c>
    </row>
    <row r="687" spans="2:65" s="12" customFormat="1" ht="11.25">
      <c r="B687" s="143"/>
      <c r="D687" s="144" t="s">
        <v>166</v>
      </c>
      <c r="E687" s="145" t="s">
        <v>3</v>
      </c>
      <c r="F687" s="146" t="s">
        <v>921</v>
      </c>
      <c r="H687" s="145" t="s">
        <v>3</v>
      </c>
      <c r="L687" s="143"/>
      <c r="M687" s="147"/>
      <c r="T687" s="148"/>
      <c r="AT687" s="145" t="s">
        <v>166</v>
      </c>
      <c r="AU687" s="145" t="s">
        <v>80</v>
      </c>
      <c r="AV687" s="12" t="s">
        <v>78</v>
      </c>
      <c r="AW687" s="12" t="s">
        <v>32</v>
      </c>
      <c r="AX687" s="12" t="s">
        <v>70</v>
      </c>
      <c r="AY687" s="145" t="s">
        <v>155</v>
      </c>
    </row>
    <row r="688" spans="2:65" s="13" customFormat="1" ht="11.25">
      <c r="B688" s="149"/>
      <c r="D688" s="144" t="s">
        <v>166</v>
      </c>
      <c r="E688" s="150" t="s">
        <v>3</v>
      </c>
      <c r="F688" s="151" t="s">
        <v>922</v>
      </c>
      <c r="H688" s="152">
        <v>5.92</v>
      </c>
      <c r="L688" s="149"/>
      <c r="M688" s="153"/>
      <c r="T688" s="154"/>
      <c r="AT688" s="150" t="s">
        <v>166</v>
      </c>
      <c r="AU688" s="150" t="s">
        <v>80</v>
      </c>
      <c r="AV688" s="13" t="s">
        <v>80</v>
      </c>
      <c r="AW688" s="13" t="s">
        <v>32</v>
      </c>
      <c r="AX688" s="13" t="s">
        <v>70</v>
      </c>
      <c r="AY688" s="150" t="s">
        <v>155</v>
      </c>
    </row>
    <row r="689" spans="2:65" s="12" customFormat="1" ht="11.25">
      <c r="B689" s="143"/>
      <c r="D689" s="144" t="s">
        <v>166</v>
      </c>
      <c r="E689" s="145" t="s">
        <v>3</v>
      </c>
      <c r="F689" s="146" t="s">
        <v>923</v>
      </c>
      <c r="H689" s="145" t="s">
        <v>3</v>
      </c>
      <c r="L689" s="143"/>
      <c r="M689" s="147"/>
      <c r="T689" s="148"/>
      <c r="AT689" s="145" t="s">
        <v>166</v>
      </c>
      <c r="AU689" s="145" t="s">
        <v>80</v>
      </c>
      <c r="AV689" s="12" t="s">
        <v>78</v>
      </c>
      <c r="AW689" s="12" t="s">
        <v>32</v>
      </c>
      <c r="AX689" s="12" t="s">
        <v>70</v>
      </c>
      <c r="AY689" s="145" t="s">
        <v>155</v>
      </c>
    </row>
    <row r="690" spans="2:65" s="13" customFormat="1" ht="11.25">
      <c r="B690" s="149"/>
      <c r="D690" s="144" t="s">
        <v>166</v>
      </c>
      <c r="E690" s="150" t="s">
        <v>3</v>
      </c>
      <c r="F690" s="151" t="s">
        <v>924</v>
      </c>
      <c r="H690" s="152">
        <v>7.64</v>
      </c>
      <c r="L690" s="149"/>
      <c r="M690" s="153"/>
      <c r="T690" s="154"/>
      <c r="AT690" s="150" t="s">
        <v>166</v>
      </c>
      <c r="AU690" s="150" t="s">
        <v>80</v>
      </c>
      <c r="AV690" s="13" t="s">
        <v>80</v>
      </c>
      <c r="AW690" s="13" t="s">
        <v>32</v>
      </c>
      <c r="AX690" s="13" t="s">
        <v>70</v>
      </c>
      <c r="AY690" s="150" t="s">
        <v>155</v>
      </c>
    </row>
    <row r="691" spans="2:65" s="14" customFormat="1" ht="11.25">
      <c r="B691" s="155"/>
      <c r="D691" s="144" t="s">
        <v>166</v>
      </c>
      <c r="E691" s="156" t="s">
        <v>3</v>
      </c>
      <c r="F691" s="157" t="s">
        <v>205</v>
      </c>
      <c r="H691" s="158">
        <v>60.45</v>
      </c>
      <c r="L691" s="155"/>
      <c r="M691" s="159"/>
      <c r="T691" s="160"/>
      <c r="AT691" s="156" t="s">
        <v>166</v>
      </c>
      <c r="AU691" s="156" t="s">
        <v>80</v>
      </c>
      <c r="AV691" s="14" t="s">
        <v>162</v>
      </c>
      <c r="AW691" s="14" t="s">
        <v>32</v>
      </c>
      <c r="AX691" s="14" t="s">
        <v>78</v>
      </c>
      <c r="AY691" s="156" t="s">
        <v>155</v>
      </c>
    </row>
    <row r="692" spans="2:65" s="1" customFormat="1" ht="16.5" customHeight="1">
      <c r="B692" s="127"/>
      <c r="C692" s="161" t="s">
        <v>925</v>
      </c>
      <c r="D692" s="161" t="s">
        <v>248</v>
      </c>
      <c r="E692" s="162" t="s">
        <v>926</v>
      </c>
      <c r="F692" s="163" t="s">
        <v>927</v>
      </c>
      <c r="G692" s="164" t="s">
        <v>178</v>
      </c>
      <c r="H692" s="165">
        <v>63.472999999999999</v>
      </c>
      <c r="I692" s="166"/>
      <c r="J692" s="166">
        <f>ROUND(I692*H692,2)</f>
        <v>0</v>
      </c>
      <c r="K692" s="163" t="s">
        <v>161</v>
      </c>
      <c r="L692" s="167"/>
      <c r="M692" s="168" t="s">
        <v>3</v>
      </c>
      <c r="N692" s="169" t="s">
        <v>41</v>
      </c>
      <c r="O692" s="136">
        <v>0</v>
      </c>
      <c r="P692" s="136">
        <f>O692*H692</f>
        <v>0</v>
      </c>
      <c r="Q692" s="136">
        <v>4.0000000000000003E-5</v>
      </c>
      <c r="R692" s="136">
        <f>Q692*H692</f>
        <v>2.5389200000000001E-3</v>
      </c>
      <c r="S692" s="136">
        <v>0</v>
      </c>
      <c r="T692" s="137">
        <f>S692*H692</f>
        <v>0</v>
      </c>
      <c r="AR692" s="138" t="s">
        <v>212</v>
      </c>
      <c r="AT692" s="138" t="s">
        <v>248</v>
      </c>
      <c r="AU692" s="138" t="s">
        <v>80</v>
      </c>
      <c r="AY692" s="17" t="s">
        <v>155</v>
      </c>
      <c r="BE692" s="139">
        <f>IF(N692="základní",J692,0)</f>
        <v>0</v>
      </c>
      <c r="BF692" s="139">
        <f>IF(N692="snížená",J692,0)</f>
        <v>0</v>
      </c>
      <c r="BG692" s="139">
        <f>IF(N692="zákl. přenesená",J692,0)</f>
        <v>0</v>
      </c>
      <c r="BH692" s="139">
        <f>IF(N692="sníž. přenesená",J692,0)</f>
        <v>0</v>
      </c>
      <c r="BI692" s="139">
        <f>IF(N692="nulová",J692,0)</f>
        <v>0</v>
      </c>
      <c r="BJ692" s="17" t="s">
        <v>78</v>
      </c>
      <c r="BK692" s="139">
        <f>ROUND(I692*H692,2)</f>
        <v>0</v>
      </c>
      <c r="BL692" s="17" t="s">
        <v>162</v>
      </c>
      <c r="BM692" s="138" t="s">
        <v>928</v>
      </c>
    </row>
    <row r="693" spans="2:65" s="13" customFormat="1" ht="11.25">
      <c r="B693" s="149"/>
      <c r="D693" s="144" t="s">
        <v>166</v>
      </c>
      <c r="E693" s="150" t="s">
        <v>3</v>
      </c>
      <c r="F693" s="151" t="s">
        <v>929</v>
      </c>
      <c r="H693" s="152">
        <v>63.472999999999999</v>
      </c>
      <c r="L693" s="149"/>
      <c r="M693" s="153"/>
      <c r="T693" s="154"/>
      <c r="AT693" s="150" t="s">
        <v>166</v>
      </c>
      <c r="AU693" s="150" t="s">
        <v>80</v>
      </c>
      <c r="AV693" s="13" t="s">
        <v>80</v>
      </c>
      <c r="AW693" s="13" t="s">
        <v>32</v>
      </c>
      <c r="AX693" s="13" t="s">
        <v>78</v>
      </c>
      <c r="AY693" s="150" t="s">
        <v>155</v>
      </c>
    </row>
    <row r="694" spans="2:65" s="1" customFormat="1" ht="24.2" customHeight="1">
      <c r="B694" s="127"/>
      <c r="C694" s="128" t="s">
        <v>930</v>
      </c>
      <c r="D694" s="128" t="s">
        <v>157</v>
      </c>
      <c r="E694" s="129" t="s">
        <v>931</v>
      </c>
      <c r="F694" s="130" t="s">
        <v>932</v>
      </c>
      <c r="G694" s="131" t="s">
        <v>320</v>
      </c>
      <c r="H694" s="132">
        <v>1</v>
      </c>
      <c r="I694" s="133"/>
      <c r="J694" s="133">
        <f>ROUND(I694*H694,2)</f>
        <v>0</v>
      </c>
      <c r="K694" s="130" t="s">
        <v>161</v>
      </c>
      <c r="L694" s="29"/>
      <c r="M694" s="134" t="s">
        <v>3</v>
      </c>
      <c r="N694" s="135" t="s">
        <v>41</v>
      </c>
      <c r="O694" s="136">
        <v>0.29599999999999999</v>
      </c>
      <c r="P694" s="136">
        <f>O694*H694</f>
        <v>0.29599999999999999</v>
      </c>
      <c r="Q694" s="136">
        <v>4.2078000000000003E-3</v>
      </c>
      <c r="R694" s="136">
        <f>Q694*H694</f>
        <v>4.2078000000000003E-3</v>
      </c>
      <c r="S694" s="136">
        <v>0</v>
      </c>
      <c r="T694" s="137">
        <f>S694*H694</f>
        <v>0</v>
      </c>
      <c r="AR694" s="138" t="s">
        <v>162</v>
      </c>
      <c r="AT694" s="138" t="s">
        <v>157</v>
      </c>
      <c r="AU694" s="138" t="s">
        <v>80</v>
      </c>
      <c r="AY694" s="17" t="s">
        <v>155</v>
      </c>
      <c r="BE694" s="139">
        <f>IF(N694="základní",J694,0)</f>
        <v>0</v>
      </c>
      <c r="BF694" s="139">
        <f>IF(N694="snížená",J694,0)</f>
        <v>0</v>
      </c>
      <c r="BG694" s="139">
        <f>IF(N694="zákl. přenesená",J694,0)</f>
        <v>0</v>
      </c>
      <c r="BH694" s="139">
        <f>IF(N694="sníž. přenesená",J694,0)</f>
        <v>0</v>
      </c>
      <c r="BI694" s="139">
        <f>IF(N694="nulová",J694,0)</f>
        <v>0</v>
      </c>
      <c r="BJ694" s="17" t="s">
        <v>78</v>
      </c>
      <c r="BK694" s="139">
        <f>ROUND(I694*H694,2)</f>
        <v>0</v>
      </c>
      <c r="BL694" s="17" t="s">
        <v>162</v>
      </c>
      <c r="BM694" s="138" t="s">
        <v>933</v>
      </c>
    </row>
    <row r="695" spans="2:65" s="1" customFormat="1" ht="11.25">
      <c r="B695" s="29"/>
      <c r="D695" s="140" t="s">
        <v>164</v>
      </c>
      <c r="F695" s="141" t="s">
        <v>934</v>
      </c>
      <c r="L695" s="29"/>
      <c r="M695" s="142"/>
      <c r="T695" s="50"/>
      <c r="AT695" s="17" t="s">
        <v>164</v>
      </c>
      <c r="AU695" s="17" t="s">
        <v>80</v>
      </c>
    </row>
    <row r="696" spans="2:65" s="12" customFormat="1" ht="11.25">
      <c r="B696" s="143"/>
      <c r="D696" s="144" t="s">
        <v>166</v>
      </c>
      <c r="E696" s="145" t="s">
        <v>3</v>
      </c>
      <c r="F696" s="146" t="s">
        <v>935</v>
      </c>
      <c r="H696" s="145" t="s">
        <v>3</v>
      </c>
      <c r="L696" s="143"/>
      <c r="M696" s="147"/>
      <c r="T696" s="148"/>
      <c r="AT696" s="145" t="s">
        <v>166</v>
      </c>
      <c r="AU696" s="145" t="s">
        <v>80</v>
      </c>
      <c r="AV696" s="12" t="s">
        <v>78</v>
      </c>
      <c r="AW696" s="12" t="s">
        <v>32</v>
      </c>
      <c r="AX696" s="12" t="s">
        <v>70</v>
      </c>
      <c r="AY696" s="145" t="s">
        <v>155</v>
      </c>
    </row>
    <row r="697" spans="2:65" s="13" customFormat="1" ht="11.25">
      <c r="B697" s="149"/>
      <c r="D697" s="144" t="s">
        <v>166</v>
      </c>
      <c r="E697" s="150" t="s">
        <v>3</v>
      </c>
      <c r="F697" s="151" t="s">
        <v>78</v>
      </c>
      <c r="H697" s="152">
        <v>1</v>
      </c>
      <c r="L697" s="149"/>
      <c r="M697" s="153"/>
      <c r="T697" s="154"/>
      <c r="AT697" s="150" t="s">
        <v>166</v>
      </c>
      <c r="AU697" s="150" t="s">
        <v>80</v>
      </c>
      <c r="AV697" s="13" t="s">
        <v>80</v>
      </c>
      <c r="AW697" s="13" t="s">
        <v>32</v>
      </c>
      <c r="AX697" s="13" t="s">
        <v>78</v>
      </c>
      <c r="AY697" s="150" t="s">
        <v>155</v>
      </c>
    </row>
    <row r="698" spans="2:65" s="1" customFormat="1" ht="24.2" customHeight="1">
      <c r="B698" s="127"/>
      <c r="C698" s="128" t="s">
        <v>936</v>
      </c>
      <c r="D698" s="128" t="s">
        <v>157</v>
      </c>
      <c r="E698" s="129" t="s">
        <v>937</v>
      </c>
      <c r="F698" s="130" t="s">
        <v>938</v>
      </c>
      <c r="G698" s="131" t="s">
        <v>160</v>
      </c>
      <c r="H698" s="132">
        <v>243.58</v>
      </c>
      <c r="I698" s="133"/>
      <c r="J698" s="133">
        <f>ROUND(I698*H698,2)</f>
        <v>0</v>
      </c>
      <c r="K698" s="130" t="s">
        <v>161</v>
      </c>
      <c r="L698" s="29"/>
      <c r="M698" s="134" t="s">
        <v>3</v>
      </c>
      <c r="N698" s="135" t="s">
        <v>41</v>
      </c>
      <c r="O698" s="136">
        <v>0.33</v>
      </c>
      <c r="P698" s="136">
        <f>O698*H698</f>
        <v>80.381400000000014</v>
      </c>
      <c r="Q698" s="136">
        <v>4.3839999999999999E-3</v>
      </c>
      <c r="R698" s="136">
        <f>Q698*H698</f>
        <v>1.0678547199999999</v>
      </c>
      <c r="S698" s="136">
        <v>0</v>
      </c>
      <c r="T698" s="137">
        <f>S698*H698</f>
        <v>0</v>
      </c>
      <c r="AR698" s="138" t="s">
        <v>162</v>
      </c>
      <c r="AT698" s="138" t="s">
        <v>157</v>
      </c>
      <c r="AU698" s="138" t="s">
        <v>80</v>
      </c>
      <c r="AY698" s="17" t="s">
        <v>155</v>
      </c>
      <c r="BE698" s="139">
        <f>IF(N698="základní",J698,0)</f>
        <v>0</v>
      </c>
      <c r="BF698" s="139">
        <f>IF(N698="snížená",J698,0)</f>
        <v>0</v>
      </c>
      <c r="BG698" s="139">
        <f>IF(N698="zákl. přenesená",J698,0)</f>
        <v>0</v>
      </c>
      <c r="BH698" s="139">
        <f>IF(N698="sníž. přenesená",J698,0)</f>
        <v>0</v>
      </c>
      <c r="BI698" s="139">
        <f>IF(N698="nulová",J698,0)</f>
        <v>0</v>
      </c>
      <c r="BJ698" s="17" t="s">
        <v>78</v>
      </c>
      <c r="BK698" s="139">
        <f>ROUND(I698*H698,2)</f>
        <v>0</v>
      </c>
      <c r="BL698" s="17" t="s">
        <v>162</v>
      </c>
      <c r="BM698" s="138" t="s">
        <v>939</v>
      </c>
    </row>
    <row r="699" spans="2:65" s="1" customFormat="1" ht="11.25">
      <c r="B699" s="29"/>
      <c r="D699" s="140" t="s">
        <v>164</v>
      </c>
      <c r="F699" s="141" t="s">
        <v>940</v>
      </c>
      <c r="L699" s="29"/>
      <c r="M699" s="142"/>
      <c r="T699" s="50"/>
      <c r="AT699" s="17" t="s">
        <v>164</v>
      </c>
      <c r="AU699" s="17" t="s">
        <v>80</v>
      </c>
    </row>
    <row r="700" spans="2:65" s="12" customFormat="1" ht="11.25">
      <c r="B700" s="143"/>
      <c r="D700" s="144" t="s">
        <v>166</v>
      </c>
      <c r="E700" s="145" t="s">
        <v>3</v>
      </c>
      <c r="F700" s="146" t="s">
        <v>941</v>
      </c>
      <c r="H700" s="145" t="s">
        <v>3</v>
      </c>
      <c r="L700" s="143"/>
      <c r="M700" s="147"/>
      <c r="T700" s="148"/>
      <c r="AT700" s="145" t="s">
        <v>166</v>
      </c>
      <c r="AU700" s="145" t="s">
        <v>80</v>
      </c>
      <c r="AV700" s="12" t="s">
        <v>78</v>
      </c>
      <c r="AW700" s="12" t="s">
        <v>32</v>
      </c>
      <c r="AX700" s="12" t="s">
        <v>70</v>
      </c>
      <c r="AY700" s="145" t="s">
        <v>155</v>
      </c>
    </row>
    <row r="701" spans="2:65" s="13" customFormat="1" ht="11.25">
      <c r="B701" s="149"/>
      <c r="D701" s="144" t="s">
        <v>166</v>
      </c>
      <c r="E701" s="150" t="s">
        <v>3</v>
      </c>
      <c r="F701" s="151" t="s">
        <v>942</v>
      </c>
      <c r="H701" s="152">
        <v>91.68</v>
      </c>
      <c r="L701" s="149"/>
      <c r="M701" s="153"/>
      <c r="T701" s="154"/>
      <c r="AT701" s="150" t="s">
        <v>166</v>
      </c>
      <c r="AU701" s="150" t="s">
        <v>80</v>
      </c>
      <c r="AV701" s="13" t="s">
        <v>80</v>
      </c>
      <c r="AW701" s="13" t="s">
        <v>32</v>
      </c>
      <c r="AX701" s="13" t="s">
        <v>70</v>
      </c>
      <c r="AY701" s="150" t="s">
        <v>155</v>
      </c>
    </row>
    <row r="702" spans="2:65" s="12" customFormat="1" ht="11.25">
      <c r="B702" s="143"/>
      <c r="D702" s="144" t="s">
        <v>166</v>
      </c>
      <c r="E702" s="145" t="s">
        <v>3</v>
      </c>
      <c r="F702" s="146" t="s">
        <v>882</v>
      </c>
      <c r="H702" s="145" t="s">
        <v>3</v>
      </c>
      <c r="L702" s="143"/>
      <c r="M702" s="147"/>
      <c r="T702" s="148"/>
      <c r="AT702" s="145" t="s">
        <v>166</v>
      </c>
      <c r="AU702" s="145" t="s">
        <v>80</v>
      </c>
      <c r="AV702" s="12" t="s">
        <v>78</v>
      </c>
      <c r="AW702" s="12" t="s">
        <v>32</v>
      </c>
      <c r="AX702" s="12" t="s">
        <v>70</v>
      </c>
      <c r="AY702" s="145" t="s">
        <v>155</v>
      </c>
    </row>
    <row r="703" spans="2:65" s="13" customFormat="1" ht="11.25">
      <c r="B703" s="149"/>
      <c r="D703" s="144" t="s">
        <v>166</v>
      </c>
      <c r="E703" s="150" t="s">
        <v>3</v>
      </c>
      <c r="F703" s="151" t="s">
        <v>943</v>
      </c>
      <c r="H703" s="152">
        <v>151.9</v>
      </c>
      <c r="L703" s="149"/>
      <c r="M703" s="153"/>
      <c r="T703" s="154"/>
      <c r="AT703" s="150" t="s">
        <v>166</v>
      </c>
      <c r="AU703" s="150" t="s">
        <v>80</v>
      </c>
      <c r="AV703" s="13" t="s">
        <v>80</v>
      </c>
      <c r="AW703" s="13" t="s">
        <v>32</v>
      </c>
      <c r="AX703" s="13" t="s">
        <v>70</v>
      </c>
      <c r="AY703" s="150" t="s">
        <v>155</v>
      </c>
    </row>
    <row r="704" spans="2:65" s="14" customFormat="1" ht="11.25">
      <c r="B704" s="155"/>
      <c r="D704" s="144" t="s">
        <v>166</v>
      </c>
      <c r="E704" s="156" t="s">
        <v>3</v>
      </c>
      <c r="F704" s="157" t="s">
        <v>205</v>
      </c>
      <c r="H704" s="158">
        <v>243.58</v>
      </c>
      <c r="L704" s="155"/>
      <c r="M704" s="159"/>
      <c r="T704" s="160"/>
      <c r="AT704" s="156" t="s">
        <v>166</v>
      </c>
      <c r="AU704" s="156" t="s">
        <v>80</v>
      </c>
      <c r="AV704" s="14" t="s">
        <v>162</v>
      </c>
      <c r="AW704" s="14" t="s">
        <v>32</v>
      </c>
      <c r="AX704" s="14" t="s">
        <v>78</v>
      </c>
      <c r="AY704" s="156" t="s">
        <v>155</v>
      </c>
    </row>
    <row r="705" spans="2:65" s="1" customFormat="1" ht="37.9" customHeight="1">
      <c r="B705" s="127"/>
      <c r="C705" s="128" t="s">
        <v>944</v>
      </c>
      <c r="D705" s="128" t="s">
        <v>157</v>
      </c>
      <c r="E705" s="129" t="s">
        <v>945</v>
      </c>
      <c r="F705" s="130" t="s">
        <v>946</v>
      </c>
      <c r="G705" s="131" t="s">
        <v>160</v>
      </c>
      <c r="H705" s="132">
        <v>50.74</v>
      </c>
      <c r="I705" s="133"/>
      <c r="J705" s="133">
        <f>ROUND(I705*H705,2)</f>
        <v>0</v>
      </c>
      <c r="K705" s="130" t="s">
        <v>161</v>
      </c>
      <c r="L705" s="29"/>
      <c r="M705" s="134" t="s">
        <v>3</v>
      </c>
      <c r="N705" s="135" t="s">
        <v>41</v>
      </c>
      <c r="O705" s="136">
        <v>1.04</v>
      </c>
      <c r="P705" s="136">
        <f>O705*H705</f>
        <v>52.769600000000004</v>
      </c>
      <c r="Q705" s="136">
        <v>8.51616E-3</v>
      </c>
      <c r="R705" s="136">
        <f>Q705*H705</f>
        <v>0.43210995839999999</v>
      </c>
      <c r="S705" s="136">
        <v>0</v>
      </c>
      <c r="T705" s="137">
        <f>S705*H705</f>
        <v>0</v>
      </c>
      <c r="AR705" s="138" t="s">
        <v>162</v>
      </c>
      <c r="AT705" s="138" t="s">
        <v>157</v>
      </c>
      <c r="AU705" s="138" t="s">
        <v>80</v>
      </c>
      <c r="AY705" s="17" t="s">
        <v>155</v>
      </c>
      <c r="BE705" s="139">
        <f>IF(N705="základní",J705,0)</f>
        <v>0</v>
      </c>
      <c r="BF705" s="139">
        <f>IF(N705="snížená",J705,0)</f>
        <v>0</v>
      </c>
      <c r="BG705" s="139">
        <f>IF(N705="zákl. přenesená",J705,0)</f>
        <v>0</v>
      </c>
      <c r="BH705" s="139">
        <f>IF(N705="sníž. přenesená",J705,0)</f>
        <v>0</v>
      </c>
      <c r="BI705" s="139">
        <f>IF(N705="nulová",J705,0)</f>
        <v>0</v>
      </c>
      <c r="BJ705" s="17" t="s">
        <v>78</v>
      </c>
      <c r="BK705" s="139">
        <f>ROUND(I705*H705,2)</f>
        <v>0</v>
      </c>
      <c r="BL705" s="17" t="s">
        <v>162</v>
      </c>
      <c r="BM705" s="138" t="s">
        <v>947</v>
      </c>
    </row>
    <row r="706" spans="2:65" s="1" customFormat="1" ht="11.25">
      <c r="B706" s="29"/>
      <c r="D706" s="140" t="s">
        <v>164</v>
      </c>
      <c r="F706" s="141" t="s">
        <v>948</v>
      </c>
      <c r="L706" s="29"/>
      <c r="M706" s="142"/>
      <c r="T706" s="50"/>
      <c r="AT706" s="17" t="s">
        <v>164</v>
      </c>
      <c r="AU706" s="17" t="s">
        <v>80</v>
      </c>
    </row>
    <row r="707" spans="2:65" s="12" customFormat="1" ht="11.25">
      <c r="B707" s="143"/>
      <c r="D707" s="144" t="s">
        <v>166</v>
      </c>
      <c r="E707" s="145" t="s">
        <v>3</v>
      </c>
      <c r="F707" s="146" t="s">
        <v>941</v>
      </c>
      <c r="H707" s="145" t="s">
        <v>3</v>
      </c>
      <c r="L707" s="143"/>
      <c r="M707" s="147"/>
      <c r="T707" s="148"/>
      <c r="AT707" s="145" t="s">
        <v>166</v>
      </c>
      <c r="AU707" s="145" t="s">
        <v>80</v>
      </c>
      <c r="AV707" s="12" t="s">
        <v>78</v>
      </c>
      <c r="AW707" s="12" t="s">
        <v>32</v>
      </c>
      <c r="AX707" s="12" t="s">
        <v>70</v>
      </c>
      <c r="AY707" s="145" t="s">
        <v>155</v>
      </c>
    </row>
    <row r="708" spans="2:65" s="13" customFormat="1" ht="11.25">
      <c r="B708" s="149"/>
      <c r="D708" s="144" t="s">
        <v>166</v>
      </c>
      <c r="E708" s="150" t="s">
        <v>3</v>
      </c>
      <c r="F708" s="151" t="s">
        <v>949</v>
      </c>
      <c r="H708" s="152">
        <v>45.84</v>
      </c>
      <c r="L708" s="149"/>
      <c r="M708" s="153"/>
      <c r="T708" s="154"/>
      <c r="AT708" s="150" t="s">
        <v>166</v>
      </c>
      <c r="AU708" s="150" t="s">
        <v>80</v>
      </c>
      <c r="AV708" s="13" t="s">
        <v>80</v>
      </c>
      <c r="AW708" s="13" t="s">
        <v>32</v>
      </c>
      <c r="AX708" s="13" t="s">
        <v>70</v>
      </c>
      <c r="AY708" s="150" t="s">
        <v>155</v>
      </c>
    </row>
    <row r="709" spans="2:65" s="12" customFormat="1" ht="11.25">
      <c r="B709" s="143"/>
      <c r="D709" s="144" t="s">
        <v>166</v>
      </c>
      <c r="E709" s="145" t="s">
        <v>3</v>
      </c>
      <c r="F709" s="146" t="s">
        <v>950</v>
      </c>
      <c r="H709" s="145" t="s">
        <v>3</v>
      </c>
      <c r="L709" s="143"/>
      <c r="M709" s="147"/>
      <c r="T709" s="148"/>
      <c r="AT709" s="145" t="s">
        <v>166</v>
      </c>
      <c r="AU709" s="145" t="s">
        <v>80</v>
      </c>
      <c r="AV709" s="12" t="s">
        <v>78</v>
      </c>
      <c r="AW709" s="12" t="s">
        <v>32</v>
      </c>
      <c r="AX709" s="12" t="s">
        <v>70</v>
      </c>
      <c r="AY709" s="145" t="s">
        <v>155</v>
      </c>
    </row>
    <row r="710" spans="2:65" s="13" customFormat="1" ht="11.25">
      <c r="B710" s="149"/>
      <c r="D710" s="144" t="s">
        <v>166</v>
      </c>
      <c r="E710" s="150" t="s">
        <v>3</v>
      </c>
      <c r="F710" s="151" t="s">
        <v>951</v>
      </c>
      <c r="H710" s="152">
        <v>4.9000000000000004</v>
      </c>
      <c r="L710" s="149"/>
      <c r="M710" s="153"/>
      <c r="T710" s="154"/>
      <c r="AT710" s="150" t="s">
        <v>166</v>
      </c>
      <c r="AU710" s="150" t="s">
        <v>80</v>
      </c>
      <c r="AV710" s="13" t="s">
        <v>80</v>
      </c>
      <c r="AW710" s="13" t="s">
        <v>32</v>
      </c>
      <c r="AX710" s="13" t="s">
        <v>70</v>
      </c>
      <c r="AY710" s="150" t="s">
        <v>155</v>
      </c>
    </row>
    <row r="711" spans="2:65" s="14" customFormat="1" ht="11.25">
      <c r="B711" s="155"/>
      <c r="D711" s="144" t="s">
        <v>166</v>
      </c>
      <c r="E711" s="156" t="s">
        <v>3</v>
      </c>
      <c r="F711" s="157" t="s">
        <v>205</v>
      </c>
      <c r="H711" s="158">
        <v>50.74</v>
      </c>
      <c r="L711" s="155"/>
      <c r="M711" s="159"/>
      <c r="T711" s="160"/>
      <c r="AT711" s="156" t="s">
        <v>166</v>
      </c>
      <c r="AU711" s="156" t="s">
        <v>80</v>
      </c>
      <c r="AV711" s="14" t="s">
        <v>162</v>
      </c>
      <c r="AW711" s="14" t="s">
        <v>32</v>
      </c>
      <c r="AX711" s="14" t="s">
        <v>78</v>
      </c>
      <c r="AY711" s="156" t="s">
        <v>155</v>
      </c>
    </row>
    <row r="712" spans="2:65" s="1" customFormat="1" ht="16.5" customHeight="1">
      <c r="B712" s="127"/>
      <c r="C712" s="161" t="s">
        <v>952</v>
      </c>
      <c r="D712" s="161" t="s">
        <v>248</v>
      </c>
      <c r="E712" s="162" t="s">
        <v>953</v>
      </c>
      <c r="F712" s="163" t="s">
        <v>954</v>
      </c>
      <c r="G712" s="164" t="s">
        <v>160</v>
      </c>
      <c r="H712" s="165">
        <v>51.755000000000003</v>
      </c>
      <c r="I712" s="166"/>
      <c r="J712" s="166">
        <f>ROUND(I712*H712,2)</f>
        <v>0</v>
      </c>
      <c r="K712" s="163" t="s">
        <v>161</v>
      </c>
      <c r="L712" s="167"/>
      <c r="M712" s="168" t="s">
        <v>3</v>
      </c>
      <c r="N712" s="169" t="s">
        <v>41</v>
      </c>
      <c r="O712" s="136">
        <v>0</v>
      </c>
      <c r="P712" s="136">
        <f>O712*H712</f>
        <v>0</v>
      </c>
      <c r="Q712" s="136">
        <v>3.0000000000000001E-3</v>
      </c>
      <c r="R712" s="136">
        <f>Q712*H712</f>
        <v>0.15526500000000001</v>
      </c>
      <c r="S712" s="136">
        <v>0</v>
      </c>
      <c r="T712" s="137">
        <f>S712*H712</f>
        <v>0</v>
      </c>
      <c r="AR712" s="138" t="s">
        <v>212</v>
      </c>
      <c r="AT712" s="138" t="s">
        <v>248</v>
      </c>
      <c r="AU712" s="138" t="s">
        <v>80</v>
      </c>
      <c r="AY712" s="17" t="s">
        <v>155</v>
      </c>
      <c r="BE712" s="139">
        <f>IF(N712="základní",J712,0)</f>
        <v>0</v>
      </c>
      <c r="BF712" s="139">
        <f>IF(N712="snížená",J712,0)</f>
        <v>0</v>
      </c>
      <c r="BG712" s="139">
        <f>IF(N712="zákl. přenesená",J712,0)</f>
        <v>0</v>
      </c>
      <c r="BH712" s="139">
        <f>IF(N712="sníž. přenesená",J712,0)</f>
        <v>0</v>
      </c>
      <c r="BI712" s="139">
        <f>IF(N712="nulová",J712,0)</f>
        <v>0</v>
      </c>
      <c r="BJ712" s="17" t="s">
        <v>78</v>
      </c>
      <c r="BK712" s="139">
        <f>ROUND(I712*H712,2)</f>
        <v>0</v>
      </c>
      <c r="BL712" s="17" t="s">
        <v>162</v>
      </c>
      <c r="BM712" s="138" t="s">
        <v>955</v>
      </c>
    </row>
    <row r="713" spans="2:65" s="12" customFormat="1" ht="11.25">
      <c r="B713" s="143"/>
      <c r="D713" s="144" t="s">
        <v>166</v>
      </c>
      <c r="E713" s="145" t="s">
        <v>3</v>
      </c>
      <c r="F713" s="146" t="s">
        <v>941</v>
      </c>
      <c r="H713" s="145" t="s">
        <v>3</v>
      </c>
      <c r="L713" s="143"/>
      <c r="M713" s="147"/>
      <c r="T713" s="148"/>
      <c r="AT713" s="145" t="s">
        <v>166</v>
      </c>
      <c r="AU713" s="145" t="s">
        <v>80</v>
      </c>
      <c r="AV713" s="12" t="s">
        <v>78</v>
      </c>
      <c r="AW713" s="12" t="s">
        <v>32</v>
      </c>
      <c r="AX713" s="12" t="s">
        <v>70</v>
      </c>
      <c r="AY713" s="145" t="s">
        <v>155</v>
      </c>
    </row>
    <row r="714" spans="2:65" s="13" customFormat="1" ht="11.25">
      <c r="B714" s="149"/>
      <c r="D714" s="144" t="s">
        <v>166</v>
      </c>
      <c r="E714" s="150" t="s">
        <v>3</v>
      </c>
      <c r="F714" s="151" t="s">
        <v>956</v>
      </c>
      <c r="H714" s="152">
        <v>46.756999999999998</v>
      </c>
      <c r="L714" s="149"/>
      <c r="M714" s="153"/>
      <c r="T714" s="154"/>
      <c r="AT714" s="150" t="s">
        <v>166</v>
      </c>
      <c r="AU714" s="150" t="s">
        <v>80</v>
      </c>
      <c r="AV714" s="13" t="s">
        <v>80</v>
      </c>
      <c r="AW714" s="13" t="s">
        <v>32</v>
      </c>
      <c r="AX714" s="13" t="s">
        <v>70</v>
      </c>
      <c r="AY714" s="150" t="s">
        <v>155</v>
      </c>
    </row>
    <row r="715" spans="2:65" s="12" customFormat="1" ht="11.25">
      <c r="B715" s="143"/>
      <c r="D715" s="144" t="s">
        <v>166</v>
      </c>
      <c r="E715" s="145" t="s">
        <v>3</v>
      </c>
      <c r="F715" s="146" t="s">
        <v>950</v>
      </c>
      <c r="H715" s="145" t="s">
        <v>3</v>
      </c>
      <c r="L715" s="143"/>
      <c r="M715" s="147"/>
      <c r="T715" s="148"/>
      <c r="AT715" s="145" t="s">
        <v>166</v>
      </c>
      <c r="AU715" s="145" t="s">
        <v>80</v>
      </c>
      <c r="AV715" s="12" t="s">
        <v>78</v>
      </c>
      <c r="AW715" s="12" t="s">
        <v>32</v>
      </c>
      <c r="AX715" s="12" t="s">
        <v>70</v>
      </c>
      <c r="AY715" s="145" t="s">
        <v>155</v>
      </c>
    </row>
    <row r="716" spans="2:65" s="13" customFormat="1" ht="11.25">
      <c r="B716" s="149"/>
      <c r="D716" s="144" t="s">
        <v>166</v>
      </c>
      <c r="E716" s="150" t="s">
        <v>3</v>
      </c>
      <c r="F716" s="151" t="s">
        <v>957</v>
      </c>
      <c r="H716" s="152">
        <v>4.9980000000000002</v>
      </c>
      <c r="L716" s="149"/>
      <c r="M716" s="153"/>
      <c r="T716" s="154"/>
      <c r="AT716" s="150" t="s">
        <v>166</v>
      </c>
      <c r="AU716" s="150" t="s">
        <v>80</v>
      </c>
      <c r="AV716" s="13" t="s">
        <v>80</v>
      </c>
      <c r="AW716" s="13" t="s">
        <v>32</v>
      </c>
      <c r="AX716" s="13" t="s">
        <v>70</v>
      </c>
      <c r="AY716" s="150" t="s">
        <v>155</v>
      </c>
    </row>
    <row r="717" spans="2:65" s="14" customFormat="1" ht="11.25">
      <c r="B717" s="155"/>
      <c r="D717" s="144" t="s">
        <v>166</v>
      </c>
      <c r="E717" s="156" t="s">
        <v>3</v>
      </c>
      <c r="F717" s="157" t="s">
        <v>205</v>
      </c>
      <c r="H717" s="158">
        <v>51.755000000000003</v>
      </c>
      <c r="L717" s="155"/>
      <c r="M717" s="159"/>
      <c r="T717" s="160"/>
      <c r="AT717" s="156" t="s">
        <v>166</v>
      </c>
      <c r="AU717" s="156" t="s">
        <v>80</v>
      </c>
      <c r="AV717" s="14" t="s">
        <v>162</v>
      </c>
      <c r="AW717" s="14" t="s">
        <v>32</v>
      </c>
      <c r="AX717" s="14" t="s">
        <v>78</v>
      </c>
      <c r="AY717" s="156" t="s">
        <v>155</v>
      </c>
    </row>
    <row r="718" spans="2:65" s="1" customFormat="1" ht="24.2" customHeight="1">
      <c r="B718" s="127"/>
      <c r="C718" s="128" t="s">
        <v>958</v>
      </c>
      <c r="D718" s="128" t="s">
        <v>157</v>
      </c>
      <c r="E718" s="129" t="s">
        <v>959</v>
      </c>
      <c r="F718" s="130" t="s">
        <v>960</v>
      </c>
      <c r="G718" s="131" t="s">
        <v>160</v>
      </c>
      <c r="H718" s="132">
        <v>115.9</v>
      </c>
      <c r="I718" s="133"/>
      <c r="J718" s="133">
        <f>ROUND(I718*H718,2)</f>
        <v>0</v>
      </c>
      <c r="K718" s="130" t="s">
        <v>161</v>
      </c>
      <c r="L718" s="29"/>
      <c r="M718" s="134" t="s">
        <v>3</v>
      </c>
      <c r="N718" s="135" t="s">
        <v>41</v>
      </c>
      <c r="O718" s="136">
        <v>0.245</v>
      </c>
      <c r="P718" s="136">
        <f>O718*H718</f>
        <v>28.395500000000002</v>
      </c>
      <c r="Q718" s="136">
        <v>2.8500000000000001E-3</v>
      </c>
      <c r="R718" s="136">
        <f>Q718*H718</f>
        <v>0.33031500000000003</v>
      </c>
      <c r="S718" s="136">
        <v>0</v>
      </c>
      <c r="T718" s="137">
        <f>S718*H718</f>
        <v>0</v>
      </c>
      <c r="AR718" s="138" t="s">
        <v>162</v>
      </c>
      <c r="AT718" s="138" t="s">
        <v>157</v>
      </c>
      <c r="AU718" s="138" t="s">
        <v>80</v>
      </c>
      <c r="AY718" s="17" t="s">
        <v>155</v>
      </c>
      <c r="BE718" s="139">
        <f>IF(N718="základní",J718,0)</f>
        <v>0</v>
      </c>
      <c r="BF718" s="139">
        <f>IF(N718="snížená",J718,0)</f>
        <v>0</v>
      </c>
      <c r="BG718" s="139">
        <f>IF(N718="zákl. přenesená",J718,0)</f>
        <v>0</v>
      </c>
      <c r="BH718" s="139">
        <f>IF(N718="sníž. přenesená",J718,0)</f>
        <v>0</v>
      </c>
      <c r="BI718" s="139">
        <f>IF(N718="nulová",J718,0)</f>
        <v>0</v>
      </c>
      <c r="BJ718" s="17" t="s">
        <v>78</v>
      </c>
      <c r="BK718" s="139">
        <f>ROUND(I718*H718,2)</f>
        <v>0</v>
      </c>
      <c r="BL718" s="17" t="s">
        <v>162</v>
      </c>
      <c r="BM718" s="138" t="s">
        <v>961</v>
      </c>
    </row>
    <row r="719" spans="2:65" s="1" customFormat="1" ht="11.25">
      <c r="B719" s="29"/>
      <c r="D719" s="140" t="s">
        <v>164</v>
      </c>
      <c r="F719" s="141" t="s">
        <v>962</v>
      </c>
      <c r="L719" s="29"/>
      <c r="M719" s="142"/>
      <c r="T719" s="50"/>
      <c r="AT719" s="17" t="s">
        <v>164</v>
      </c>
      <c r="AU719" s="17" t="s">
        <v>80</v>
      </c>
    </row>
    <row r="720" spans="2:65" s="12" customFormat="1" ht="11.25">
      <c r="B720" s="143"/>
      <c r="D720" s="144" t="s">
        <v>166</v>
      </c>
      <c r="E720" s="145" t="s">
        <v>3</v>
      </c>
      <c r="F720" s="146" t="s">
        <v>963</v>
      </c>
      <c r="H720" s="145" t="s">
        <v>3</v>
      </c>
      <c r="L720" s="143"/>
      <c r="M720" s="147"/>
      <c r="T720" s="148"/>
      <c r="AT720" s="145" t="s">
        <v>166</v>
      </c>
      <c r="AU720" s="145" t="s">
        <v>80</v>
      </c>
      <c r="AV720" s="12" t="s">
        <v>78</v>
      </c>
      <c r="AW720" s="12" t="s">
        <v>32</v>
      </c>
      <c r="AX720" s="12" t="s">
        <v>70</v>
      </c>
      <c r="AY720" s="145" t="s">
        <v>155</v>
      </c>
    </row>
    <row r="721" spans="2:65" s="13" customFormat="1" ht="11.25">
      <c r="B721" s="149"/>
      <c r="D721" s="144" t="s">
        <v>166</v>
      </c>
      <c r="E721" s="150" t="s">
        <v>3</v>
      </c>
      <c r="F721" s="151" t="s">
        <v>964</v>
      </c>
      <c r="H721" s="152">
        <v>115.9</v>
      </c>
      <c r="L721" s="149"/>
      <c r="M721" s="153"/>
      <c r="T721" s="154"/>
      <c r="AT721" s="150" t="s">
        <v>166</v>
      </c>
      <c r="AU721" s="150" t="s">
        <v>80</v>
      </c>
      <c r="AV721" s="13" t="s">
        <v>80</v>
      </c>
      <c r="AW721" s="13" t="s">
        <v>32</v>
      </c>
      <c r="AX721" s="13" t="s">
        <v>78</v>
      </c>
      <c r="AY721" s="150" t="s">
        <v>155</v>
      </c>
    </row>
    <row r="722" spans="2:65" s="1" customFormat="1" ht="16.5" customHeight="1">
      <c r="B722" s="127"/>
      <c r="C722" s="128" t="s">
        <v>965</v>
      </c>
      <c r="D722" s="128" t="s">
        <v>157</v>
      </c>
      <c r="E722" s="129" t="s">
        <v>966</v>
      </c>
      <c r="F722" s="130" t="s">
        <v>967</v>
      </c>
      <c r="G722" s="131" t="s">
        <v>160</v>
      </c>
      <c r="H722" s="132">
        <v>1.071</v>
      </c>
      <c r="I722" s="133"/>
      <c r="J722" s="133">
        <f>ROUND(I722*H722,2)</f>
        <v>0</v>
      </c>
      <c r="K722" s="130" t="s">
        <v>161</v>
      </c>
      <c r="L722" s="29"/>
      <c r="M722" s="134" t="s">
        <v>3</v>
      </c>
      <c r="N722" s="135" t="s">
        <v>41</v>
      </c>
      <c r="O722" s="136">
        <v>2.04</v>
      </c>
      <c r="P722" s="136">
        <f>O722*H722</f>
        <v>2.1848399999999999</v>
      </c>
      <c r="Q722" s="136">
        <v>0</v>
      </c>
      <c r="R722" s="136">
        <f>Q722*H722</f>
        <v>0</v>
      </c>
      <c r="S722" s="136">
        <v>0</v>
      </c>
      <c r="T722" s="137">
        <f>S722*H722</f>
        <v>0</v>
      </c>
      <c r="AR722" s="138" t="s">
        <v>162</v>
      </c>
      <c r="AT722" s="138" t="s">
        <v>157</v>
      </c>
      <c r="AU722" s="138" t="s">
        <v>80</v>
      </c>
      <c r="AY722" s="17" t="s">
        <v>155</v>
      </c>
      <c r="BE722" s="139">
        <f>IF(N722="základní",J722,0)</f>
        <v>0</v>
      </c>
      <c r="BF722" s="139">
        <f>IF(N722="snížená",J722,0)</f>
        <v>0</v>
      </c>
      <c r="BG722" s="139">
        <f>IF(N722="zákl. přenesená",J722,0)</f>
        <v>0</v>
      </c>
      <c r="BH722" s="139">
        <f>IF(N722="sníž. přenesená",J722,0)</f>
        <v>0</v>
      </c>
      <c r="BI722" s="139">
        <f>IF(N722="nulová",J722,0)</f>
        <v>0</v>
      </c>
      <c r="BJ722" s="17" t="s">
        <v>78</v>
      </c>
      <c r="BK722" s="139">
        <f>ROUND(I722*H722,2)</f>
        <v>0</v>
      </c>
      <c r="BL722" s="17" t="s">
        <v>162</v>
      </c>
      <c r="BM722" s="138" t="s">
        <v>968</v>
      </c>
    </row>
    <row r="723" spans="2:65" s="1" customFormat="1" ht="11.25">
      <c r="B723" s="29"/>
      <c r="D723" s="140" t="s">
        <v>164</v>
      </c>
      <c r="F723" s="141" t="s">
        <v>969</v>
      </c>
      <c r="L723" s="29"/>
      <c r="M723" s="142"/>
      <c r="T723" s="50"/>
      <c r="AT723" s="17" t="s">
        <v>164</v>
      </c>
      <c r="AU723" s="17" t="s">
        <v>80</v>
      </c>
    </row>
    <row r="724" spans="2:65" s="12" customFormat="1" ht="11.25">
      <c r="B724" s="143"/>
      <c r="D724" s="144" t="s">
        <v>166</v>
      </c>
      <c r="E724" s="145" t="s">
        <v>3</v>
      </c>
      <c r="F724" s="146" t="s">
        <v>193</v>
      </c>
      <c r="H724" s="145" t="s">
        <v>3</v>
      </c>
      <c r="L724" s="143"/>
      <c r="M724" s="147"/>
      <c r="T724" s="148"/>
      <c r="AT724" s="145" t="s">
        <v>166</v>
      </c>
      <c r="AU724" s="145" t="s">
        <v>80</v>
      </c>
      <c r="AV724" s="12" t="s">
        <v>78</v>
      </c>
      <c r="AW724" s="12" t="s">
        <v>32</v>
      </c>
      <c r="AX724" s="12" t="s">
        <v>70</v>
      </c>
      <c r="AY724" s="145" t="s">
        <v>155</v>
      </c>
    </row>
    <row r="725" spans="2:65" s="13" customFormat="1" ht="11.25">
      <c r="B725" s="149"/>
      <c r="D725" s="144" t="s">
        <v>166</v>
      </c>
      <c r="E725" s="150" t="s">
        <v>3</v>
      </c>
      <c r="F725" s="151" t="s">
        <v>970</v>
      </c>
      <c r="H725" s="152">
        <v>1.071</v>
      </c>
      <c r="L725" s="149"/>
      <c r="M725" s="153"/>
      <c r="T725" s="154"/>
      <c r="AT725" s="150" t="s">
        <v>166</v>
      </c>
      <c r="AU725" s="150" t="s">
        <v>80</v>
      </c>
      <c r="AV725" s="13" t="s">
        <v>80</v>
      </c>
      <c r="AW725" s="13" t="s">
        <v>32</v>
      </c>
      <c r="AX725" s="13" t="s">
        <v>78</v>
      </c>
      <c r="AY725" s="150" t="s">
        <v>155</v>
      </c>
    </row>
    <row r="726" spans="2:65" s="1" customFormat="1" ht="24.2" customHeight="1">
      <c r="B726" s="127"/>
      <c r="C726" s="128" t="s">
        <v>971</v>
      </c>
      <c r="D726" s="128" t="s">
        <v>157</v>
      </c>
      <c r="E726" s="129" t="s">
        <v>972</v>
      </c>
      <c r="F726" s="130" t="s">
        <v>973</v>
      </c>
      <c r="G726" s="131" t="s">
        <v>160</v>
      </c>
      <c r="H726" s="132">
        <v>32.515999999999998</v>
      </c>
      <c r="I726" s="133"/>
      <c r="J726" s="133">
        <f>ROUND(I726*H726,2)</f>
        <v>0</v>
      </c>
      <c r="K726" s="130" t="s">
        <v>161</v>
      </c>
      <c r="L726" s="29"/>
      <c r="M726" s="134" t="s">
        <v>3</v>
      </c>
      <c r="N726" s="135" t="s">
        <v>41</v>
      </c>
      <c r="O726" s="136">
        <v>0.06</v>
      </c>
      <c r="P726" s="136">
        <f>O726*H726</f>
        <v>1.9509599999999998</v>
      </c>
      <c r="Q726" s="136">
        <v>0</v>
      </c>
      <c r="R726" s="136">
        <f>Q726*H726</f>
        <v>0</v>
      </c>
      <c r="S726" s="136">
        <v>0</v>
      </c>
      <c r="T726" s="137">
        <f>S726*H726</f>
        <v>0</v>
      </c>
      <c r="AR726" s="138" t="s">
        <v>162</v>
      </c>
      <c r="AT726" s="138" t="s">
        <v>157</v>
      </c>
      <c r="AU726" s="138" t="s">
        <v>80</v>
      </c>
      <c r="AY726" s="17" t="s">
        <v>155</v>
      </c>
      <c r="BE726" s="139">
        <f>IF(N726="základní",J726,0)</f>
        <v>0</v>
      </c>
      <c r="BF726" s="139">
        <f>IF(N726="snížená",J726,0)</f>
        <v>0</v>
      </c>
      <c r="BG726" s="139">
        <f>IF(N726="zákl. přenesená",J726,0)</f>
        <v>0</v>
      </c>
      <c r="BH726" s="139">
        <f>IF(N726="sníž. přenesená",J726,0)</f>
        <v>0</v>
      </c>
      <c r="BI726" s="139">
        <f>IF(N726="nulová",J726,0)</f>
        <v>0</v>
      </c>
      <c r="BJ726" s="17" t="s">
        <v>78</v>
      </c>
      <c r="BK726" s="139">
        <f>ROUND(I726*H726,2)</f>
        <v>0</v>
      </c>
      <c r="BL726" s="17" t="s">
        <v>162</v>
      </c>
      <c r="BM726" s="138" t="s">
        <v>974</v>
      </c>
    </row>
    <row r="727" spans="2:65" s="1" customFormat="1" ht="11.25">
      <c r="B727" s="29"/>
      <c r="D727" s="140" t="s">
        <v>164</v>
      </c>
      <c r="F727" s="141" t="s">
        <v>975</v>
      </c>
      <c r="L727" s="29"/>
      <c r="M727" s="142"/>
      <c r="T727" s="50"/>
      <c r="AT727" s="17" t="s">
        <v>164</v>
      </c>
      <c r="AU727" s="17" t="s">
        <v>80</v>
      </c>
    </row>
    <row r="728" spans="2:65" s="13" customFormat="1" ht="11.25">
      <c r="B728" s="149"/>
      <c r="D728" s="144" t="s">
        <v>166</v>
      </c>
      <c r="E728" s="150" t="s">
        <v>3</v>
      </c>
      <c r="F728" s="151" t="s">
        <v>976</v>
      </c>
      <c r="H728" s="152">
        <v>12.983000000000001</v>
      </c>
      <c r="L728" s="149"/>
      <c r="M728" s="153"/>
      <c r="T728" s="154"/>
      <c r="AT728" s="150" t="s">
        <v>166</v>
      </c>
      <c r="AU728" s="150" t="s">
        <v>80</v>
      </c>
      <c r="AV728" s="13" t="s">
        <v>80</v>
      </c>
      <c r="AW728" s="13" t="s">
        <v>32</v>
      </c>
      <c r="AX728" s="13" t="s">
        <v>70</v>
      </c>
      <c r="AY728" s="150" t="s">
        <v>155</v>
      </c>
    </row>
    <row r="729" spans="2:65" s="13" customFormat="1" ht="11.25">
      <c r="B729" s="149"/>
      <c r="D729" s="144" t="s">
        <v>166</v>
      </c>
      <c r="E729" s="150" t="s">
        <v>3</v>
      </c>
      <c r="F729" s="151" t="s">
        <v>977</v>
      </c>
      <c r="H729" s="152">
        <v>10.868</v>
      </c>
      <c r="L729" s="149"/>
      <c r="M729" s="153"/>
      <c r="T729" s="154"/>
      <c r="AT729" s="150" t="s">
        <v>166</v>
      </c>
      <c r="AU729" s="150" t="s">
        <v>80</v>
      </c>
      <c r="AV729" s="13" t="s">
        <v>80</v>
      </c>
      <c r="AW729" s="13" t="s">
        <v>32</v>
      </c>
      <c r="AX729" s="13" t="s">
        <v>70</v>
      </c>
      <c r="AY729" s="150" t="s">
        <v>155</v>
      </c>
    </row>
    <row r="730" spans="2:65" s="13" customFormat="1" ht="11.25">
      <c r="B730" s="149"/>
      <c r="D730" s="144" t="s">
        <v>166</v>
      </c>
      <c r="E730" s="150" t="s">
        <v>3</v>
      </c>
      <c r="F730" s="151" t="s">
        <v>978</v>
      </c>
      <c r="H730" s="152">
        <v>8.6649999999999991</v>
      </c>
      <c r="L730" s="149"/>
      <c r="M730" s="153"/>
      <c r="T730" s="154"/>
      <c r="AT730" s="150" t="s">
        <v>166</v>
      </c>
      <c r="AU730" s="150" t="s">
        <v>80</v>
      </c>
      <c r="AV730" s="13" t="s">
        <v>80</v>
      </c>
      <c r="AW730" s="13" t="s">
        <v>32</v>
      </c>
      <c r="AX730" s="13" t="s">
        <v>70</v>
      </c>
      <c r="AY730" s="150" t="s">
        <v>155</v>
      </c>
    </row>
    <row r="731" spans="2:65" s="14" customFormat="1" ht="11.25">
      <c r="B731" s="155"/>
      <c r="D731" s="144" t="s">
        <v>166</v>
      </c>
      <c r="E731" s="156" t="s">
        <v>3</v>
      </c>
      <c r="F731" s="157" t="s">
        <v>205</v>
      </c>
      <c r="H731" s="158">
        <v>32.515999999999998</v>
      </c>
      <c r="L731" s="155"/>
      <c r="M731" s="159"/>
      <c r="T731" s="160"/>
      <c r="AT731" s="156" t="s">
        <v>166</v>
      </c>
      <c r="AU731" s="156" t="s">
        <v>80</v>
      </c>
      <c r="AV731" s="14" t="s">
        <v>162</v>
      </c>
      <c r="AW731" s="14" t="s">
        <v>32</v>
      </c>
      <c r="AX731" s="14" t="s">
        <v>78</v>
      </c>
      <c r="AY731" s="156" t="s">
        <v>155</v>
      </c>
    </row>
    <row r="732" spans="2:65" s="1" customFormat="1" ht="24.2" customHeight="1">
      <c r="B732" s="127"/>
      <c r="C732" s="128" t="s">
        <v>979</v>
      </c>
      <c r="D732" s="128" t="s">
        <v>157</v>
      </c>
      <c r="E732" s="129" t="s">
        <v>980</v>
      </c>
      <c r="F732" s="130" t="s">
        <v>981</v>
      </c>
      <c r="G732" s="131" t="s">
        <v>178</v>
      </c>
      <c r="H732" s="132">
        <v>128.4</v>
      </c>
      <c r="I732" s="133"/>
      <c r="J732" s="133">
        <f>ROUND(I732*H732,2)</f>
        <v>0</v>
      </c>
      <c r="K732" s="130" t="s">
        <v>161</v>
      </c>
      <c r="L732" s="29"/>
      <c r="M732" s="134" t="s">
        <v>3</v>
      </c>
      <c r="N732" s="135" t="s">
        <v>41</v>
      </c>
      <c r="O732" s="136">
        <v>7.4999999999999997E-2</v>
      </c>
      <c r="P732" s="136">
        <f>O732*H732</f>
        <v>9.6300000000000008</v>
      </c>
      <c r="Q732" s="136">
        <v>0</v>
      </c>
      <c r="R732" s="136">
        <f>Q732*H732</f>
        <v>0</v>
      </c>
      <c r="S732" s="136">
        <v>0</v>
      </c>
      <c r="T732" s="137">
        <f>S732*H732</f>
        <v>0</v>
      </c>
      <c r="AR732" s="138" t="s">
        <v>162</v>
      </c>
      <c r="AT732" s="138" t="s">
        <v>157</v>
      </c>
      <c r="AU732" s="138" t="s">
        <v>80</v>
      </c>
      <c r="AY732" s="17" t="s">
        <v>155</v>
      </c>
      <c r="BE732" s="139">
        <f>IF(N732="základní",J732,0)</f>
        <v>0</v>
      </c>
      <c r="BF732" s="139">
        <f>IF(N732="snížená",J732,0)</f>
        <v>0</v>
      </c>
      <c r="BG732" s="139">
        <f>IF(N732="zákl. přenesená",J732,0)</f>
        <v>0</v>
      </c>
      <c r="BH732" s="139">
        <f>IF(N732="sníž. přenesená",J732,0)</f>
        <v>0</v>
      </c>
      <c r="BI732" s="139">
        <f>IF(N732="nulová",J732,0)</f>
        <v>0</v>
      </c>
      <c r="BJ732" s="17" t="s">
        <v>78</v>
      </c>
      <c r="BK732" s="139">
        <f>ROUND(I732*H732,2)</f>
        <v>0</v>
      </c>
      <c r="BL732" s="17" t="s">
        <v>162</v>
      </c>
      <c r="BM732" s="138" t="s">
        <v>982</v>
      </c>
    </row>
    <row r="733" spans="2:65" s="1" customFormat="1" ht="11.25">
      <c r="B733" s="29"/>
      <c r="D733" s="140" t="s">
        <v>164</v>
      </c>
      <c r="F733" s="141" t="s">
        <v>983</v>
      </c>
      <c r="L733" s="29"/>
      <c r="M733" s="142"/>
      <c r="T733" s="50"/>
      <c r="AT733" s="17" t="s">
        <v>164</v>
      </c>
      <c r="AU733" s="17" t="s">
        <v>80</v>
      </c>
    </row>
    <row r="734" spans="2:65" s="12" customFormat="1" ht="11.25">
      <c r="B734" s="143"/>
      <c r="D734" s="144" t="s">
        <v>166</v>
      </c>
      <c r="E734" s="145" t="s">
        <v>3</v>
      </c>
      <c r="F734" s="146" t="s">
        <v>984</v>
      </c>
      <c r="H734" s="145" t="s">
        <v>3</v>
      </c>
      <c r="L734" s="143"/>
      <c r="M734" s="147"/>
      <c r="T734" s="148"/>
      <c r="AT734" s="145" t="s">
        <v>166</v>
      </c>
      <c r="AU734" s="145" t="s">
        <v>80</v>
      </c>
      <c r="AV734" s="12" t="s">
        <v>78</v>
      </c>
      <c r="AW734" s="12" t="s">
        <v>32</v>
      </c>
      <c r="AX734" s="12" t="s">
        <v>70</v>
      </c>
      <c r="AY734" s="145" t="s">
        <v>155</v>
      </c>
    </row>
    <row r="735" spans="2:65" s="13" customFormat="1" ht="11.25">
      <c r="B735" s="149"/>
      <c r="D735" s="144" t="s">
        <v>166</v>
      </c>
      <c r="E735" s="150" t="s">
        <v>3</v>
      </c>
      <c r="F735" s="151" t="s">
        <v>985</v>
      </c>
      <c r="H735" s="152">
        <v>128.4</v>
      </c>
      <c r="L735" s="149"/>
      <c r="M735" s="153"/>
      <c r="T735" s="154"/>
      <c r="AT735" s="150" t="s">
        <v>166</v>
      </c>
      <c r="AU735" s="150" t="s">
        <v>80</v>
      </c>
      <c r="AV735" s="13" t="s">
        <v>80</v>
      </c>
      <c r="AW735" s="13" t="s">
        <v>32</v>
      </c>
      <c r="AX735" s="13" t="s">
        <v>78</v>
      </c>
      <c r="AY735" s="150" t="s">
        <v>155</v>
      </c>
    </row>
    <row r="736" spans="2:65" s="1" customFormat="1" ht="21.75" customHeight="1">
      <c r="B736" s="127"/>
      <c r="C736" s="128" t="s">
        <v>986</v>
      </c>
      <c r="D736" s="128" t="s">
        <v>157</v>
      </c>
      <c r="E736" s="129" t="s">
        <v>987</v>
      </c>
      <c r="F736" s="130" t="s">
        <v>988</v>
      </c>
      <c r="G736" s="131" t="s">
        <v>190</v>
      </c>
      <c r="H736" s="132">
        <v>18.937999999999999</v>
      </c>
      <c r="I736" s="133"/>
      <c r="J736" s="133">
        <f>ROUND(I736*H736,2)</f>
        <v>0</v>
      </c>
      <c r="K736" s="130" t="s">
        <v>161</v>
      </c>
      <c r="L736" s="29"/>
      <c r="M736" s="134" t="s">
        <v>3</v>
      </c>
      <c r="N736" s="135" t="s">
        <v>41</v>
      </c>
      <c r="O736" s="136">
        <v>2.3170000000000002</v>
      </c>
      <c r="P736" s="136">
        <f>O736*H736</f>
        <v>43.879345999999998</v>
      </c>
      <c r="Q736" s="136">
        <v>2.5018699999999998</v>
      </c>
      <c r="R736" s="136">
        <f>Q736*H736</f>
        <v>47.380414059999993</v>
      </c>
      <c r="S736" s="136">
        <v>0</v>
      </c>
      <c r="T736" s="137">
        <f>S736*H736</f>
        <v>0</v>
      </c>
      <c r="AR736" s="138" t="s">
        <v>162</v>
      </c>
      <c r="AT736" s="138" t="s">
        <v>157</v>
      </c>
      <c r="AU736" s="138" t="s">
        <v>80</v>
      </c>
      <c r="AY736" s="17" t="s">
        <v>155</v>
      </c>
      <c r="BE736" s="139">
        <f>IF(N736="základní",J736,0)</f>
        <v>0</v>
      </c>
      <c r="BF736" s="139">
        <f>IF(N736="snížená",J736,0)</f>
        <v>0</v>
      </c>
      <c r="BG736" s="139">
        <f>IF(N736="zákl. přenesená",J736,0)</f>
        <v>0</v>
      </c>
      <c r="BH736" s="139">
        <f>IF(N736="sníž. přenesená",J736,0)</f>
        <v>0</v>
      </c>
      <c r="BI736" s="139">
        <f>IF(N736="nulová",J736,0)</f>
        <v>0</v>
      </c>
      <c r="BJ736" s="17" t="s">
        <v>78</v>
      </c>
      <c r="BK736" s="139">
        <f>ROUND(I736*H736,2)</f>
        <v>0</v>
      </c>
      <c r="BL736" s="17" t="s">
        <v>162</v>
      </c>
      <c r="BM736" s="138" t="s">
        <v>989</v>
      </c>
    </row>
    <row r="737" spans="2:65" s="1" customFormat="1" ht="11.25">
      <c r="B737" s="29"/>
      <c r="D737" s="140" t="s">
        <v>164</v>
      </c>
      <c r="F737" s="141" t="s">
        <v>990</v>
      </c>
      <c r="L737" s="29"/>
      <c r="M737" s="142"/>
      <c r="T737" s="50"/>
      <c r="AT737" s="17" t="s">
        <v>164</v>
      </c>
      <c r="AU737" s="17" t="s">
        <v>80</v>
      </c>
    </row>
    <row r="738" spans="2:65" s="12" customFormat="1" ht="11.25">
      <c r="B738" s="143"/>
      <c r="D738" s="144" t="s">
        <v>166</v>
      </c>
      <c r="E738" s="145" t="s">
        <v>3</v>
      </c>
      <c r="F738" s="146" t="s">
        <v>991</v>
      </c>
      <c r="H738" s="145" t="s">
        <v>3</v>
      </c>
      <c r="L738" s="143"/>
      <c r="M738" s="147"/>
      <c r="T738" s="148"/>
      <c r="AT738" s="145" t="s">
        <v>166</v>
      </c>
      <c r="AU738" s="145" t="s">
        <v>80</v>
      </c>
      <c r="AV738" s="12" t="s">
        <v>78</v>
      </c>
      <c r="AW738" s="12" t="s">
        <v>32</v>
      </c>
      <c r="AX738" s="12" t="s">
        <v>70</v>
      </c>
      <c r="AY738" s="145" t="s">
        <v>155</v>
      </c>
    </row>
    <row r="739" spans="2:65" s="13" customFormat="1" ht="11.25">
      <c r="B739" s="149"/>
      <c r="D739" s="144" t="s">
        <v>166</v>
      </c>
      <c r="E739" s="150" t="s">
        <v>3</v>
      </c>
      <c r="F739" s="151" t="s">
        <v>992</v>
      </c>
      <c r="H739" s="152">
        <v>1.2150000000000001</v>
      </c>
      <c r="L739" s="149"/>
      <c r="M739" s="153"/>
      <c r="T739" s="154"/>
      <c r="AT739" s="150" t="s">
        <v>166</v>
      </c>
      <c r="AU739" s="150" t="s">
        <v>80</v>
      </c>
      <c r="AV739" s="13" t="s">
        <v>80</v>
      </c>
      <c r="AW739" s="13" t="s">
        <v>32</v>
      </c>
      <c r="AX739" s="13" t="s">
        <v>70</v>
      </c>
      <c r="AY739" s="150" t="s">
        <v>155</v>
      </c>
    </row>
    <row r="740" spans="2:65" s="12" customFormat="1" ht="11.25">
      <c r="B740" s="143"/>
      <c r="D740" s="144" t="s">
        <v>166</v>
      </c>
      <c r="E740" s="145" t="s">
        <v>3</v>
      </c>
      <c r="F740" s="146" t="s">
        <v>993</v>
      </c>
      <c r="H740" s="145" t="s">
        <v>3</v>
      </c>
      <c r="L740" s="143"/>
      <c r="M740" s="147"/>
      <c r="T740" s="148"/>
      <c r="AT740" s="145" t="s">
        <v>166</v>
      </c>
      <c r="AU740" s="145" t="s">
        <v>80</v>
      </c>
      <c r="AV740" s="12" t="s">
        <v>78</v>
      </c>
      <c r="AW740" s="12" t="s">
        <v>32</v>
      </c>
      <c r="AX740" s="12" t="s">
        <v>70</v>
      </c>
      <c r="AY740" s="145" t="s">
        <v>155</v>
      </c>
    </row>
    <row r="741" spans="2:65" s="13" customFormat="1" ht="11.25">
      <c r="B741" s="149"/>
      <c r="D741" s="144" t="s">
        <v>166</v>
      </c>
      <c r="E741" s="150" t="s">
        <v>3</v>
      </c>
      <c r="F741" s="151" t="s">
        <v>994</v>
      </c>
      <c r="H741" s="152">
        <v>17.722999999999999</v>
      </c>
      <c r="L741" s="149"/>
      <c r="M741" s="153"/>
      <c r="T741" s="154"/>
      <c r="AT741" s="150" t="s">
        <v>166</v>
      </c>
      <c r="AU741" s="150" t="s">
        <v>80</v>
      </c>
      <c r="AV741" s="13" t="s">
        <v>80</v>
      </c>
      <c r="AW741" s="13" t="s">
        <v>32</v>
      </c>
      <c r="AX741" s="13" t="s">
        <v>70</v>
      </c>
      <c r="AY741" s="150" t="s">
        <v>155</v>
      </c>
    </row>
    <row r="742" spans="2:65" s="14" customFormat="1" ht="11.25">
      <c r="B742" s="155"/>
      <c r="D742" s="144" t="s">
        <v>166</v>
      </c>
      <c r="E742" s="156" t="s">
        <v>3</v>
      </c>
      <c r="F742" s="157" t="s">
        <v>205</v>
      </c>
      <c r="H742" s="158">
        <v>18.937999999999999</v>
      </c>
      <c r="L742" s="155"/>
      <c r="M742" s="159"/>
      <c r="T742" s="160"/>
      <c r="AT742" s="156" t="s">
        <v>166</v>
      </c>
      <c r="AU742" s="156" t="s">
        <v>80</v>
      </c>
      <c r="AV742" s="14" t="s">
        <v>162</v>
      </c>
      <c r="AW742" s="14" t="s">
        <v>32</v>
      </c>
      <c r="AX742" s="14" t="s">
        <v>78</v>
      </c>
      <c r="AY742" s="156" t="s">
        <v>155</v>
      </c>
    </row>
    <row r="743" spans="2:65" s="1" customFormat="1" ht="24.2" customHeight="1">
      <c r="B743" s="127"/>
      <c r="C743" s="128" t="s">
        <v>995</v>
      </c>
      <c r="D743" s="128" t="s">
        <v>157</v>
      </c>
      <c r="E743" s="129" t="s">
        <v>996</v>
      </c>
      <c r="F743" s="130" t="s">
        <v>997</v>
      </c>
      <c r="G743" s="131" t="s">
        <v>190</v>
      </c>
      <c r="H743" s="132">
        <v>0.124</v>
      </c>
      <c r="I743" s="133"/>
      <c r="J743" s="133">
        <f>ROUND(I743*H743,2)</f>
        <v>0</v>
      </c>
      <c r="K743" s="130" t="s">
        <v>161</v>
      </c>
      <c r="L743" s="29"/>
      <c r="M743" s="134" t="s">
        <v>3</v>
      </c>
      <c r="N743" s="135" t="s">
        <v>41</v>
      </c>
      <c r="O743" s="136">
        <v>5.33</v>
      </c>
      <c r="P743" s="136">
        <f>O743*H743</f>
        <v>0.66091999999999995</v>
      </c>
      <c r="Q743" s="136">
        <v>2.3010199999999998</v>
      </c>
      <c r="R743" s="136">
        <f>Q743*H743</f>
        <v>0.28532647999999999</v>
      </c>
      <c r="S743" s="136">
        <v>0</v>
      </c>
      <c r="T743" s="137">
        <f>S743*H743</f>
        <v>0</v>
      </c>
      <c r="AR743" s="138" t="s">
        <v>162</v>
      </c>
      <c r="AT743" s="138" t="s">
        <v>157</v>
      </c>
      <c r="AU743" s="138" t="s">
        <v>80</v>
      </c>
      <c r="AY743" s="17" t="s">
        <v>155</v>
      </c>
      <c r="BE743" s="139">
        <f>IF(N743="základní",J743,0)</f>
        <v>0</v>
      </c>
      <c r="BF743" s="139">
        <f>IF(N743="snížená",J743,0)</f>
        <v>0</v>
      </c>
      <c r="BG743" s="139">
        <f>IF(N743="zákl. přenesená",J743,0)</f>
        <v>0</v>
      </c>
      <c r="BH743" s="139">
        <f>IF(N743="sníž. přenesená",J743,0)</f>
        <v>0</v>
      </c>
      <c r="BI743" s="139">
        <f>IF(N743="nulová",J743,0)</f>
        <v>0</v>
      </c>
      <c r="BJ743" s="17" t="s">
        <v>78</v>
      </c>
      <c r="BK743" s="139">
        <f>ROUND(I743*H743,2)</f>
        <v>0</v>
      </c>
      <c r="BL743" s="17" t="s">
        <v>162</v>
      </c>
      <c r="BM743" s="138" t="s">
        <v>998</v>
      </c>
    </row>
    <row r="744" spans="2:65" s="1" customFormat="1" ht="11.25">
      <c r="B744" s="29"/>
      <c r="D744" s="140" t="s">
        <v>164</v>
      </c>
      <c r="F744" s="141" t="s">
        <v>999</v>
      </c>
      <c r="L744" s="29"/>
      <c r="M744" s="142"/>
      <c r="T744" s="50"/>
      <c r="AT744" s="17" t="s">
        <v>164</v>
      </c>
      <c r="AU744" s="17" t="s">
        <v>80</v>
      </c>
    </row>
    <row r="745" spans="2:65" s="12" customFormat="1" ht="11.25">
      <c r="B745" s="143"/>
      <c r="D745" s="144" t="s">
        <v>166</v>
      </c>
      <c r="E745" s="145" t="s">
        <v>3</v>
      </c>
      <c r="F745" s="146" t="s">
        <v>217</v>
      </c>
      <c r="H745" s="145" t="s">
        <v>3</v>
      </c>
      <c r="L745" s="143"/>
      <c r="M745" s="147"/>
      <c r="T745" s="148"/>
      <c r="AT745" s="145" t="s">
        <v>166</v>
      </c>
      <c r="AU745" s="145" t="s">
        <v>80</v>
      </c>
      <c r="AV745" s="12" t="s">
        <v>78</v>
      </c>
      <c r="AW745" s="12" t="s">
        <v>32</v>
      </c>
      <c r="AX745" s="12" t="s">
        <v>70</v>
      </c>
      <c r="AY745" s="145" t="s">
        <v>155</v>
      </c>
    </row>
    <row r="746" spans="2:65" s="13" customFormat="1" ht="11.25">
      <c r="B746" s="149"/>
      <c r="D746" s="144" t="s">
        <v>166</v>
      </c>
      <c r="E746" s="150" t="s">
        <v>3</v>
      </c>
      <c r="F746" s="151" t="s">
        <v>1000</v>
      </c>
      <c r="H746" s="152">
        <v>0.124</v>
      </c>
      <c r="L746" s="149"/>
      <c r="M746" s="153"/>
      <c r="T746" s="154"/>
      <c r="AT746" s="150" t="s">
        <v>166</v>
      </c>
      <c r="AU746" s="150" t="s">
        <v>80</v>
      </c>
      <c r="AV746" s="13" t="s">
        <v>80</v>
      </c>
      <c r="AW746" s="13" t="s">
        <v>32</v>
      </c>
      <c r="AX746" s="13" t="s">
        <v>78</v>
      </c>
      <c r="AY746" s="150" t="s">
        <v>155</v>
      </c>
    </row>
    <row r="747" spans="2:65" s="1" customFormat="1" ht="24.2" customHeight="1">
      <c r="B747" s="127"/>
      <c r="C747" s="128" t="s">
        <v>1001</v>
      </c>
      <c r="D747" s="128" t="s">
        <v>157</v>
      </c>
      <c r="E747" s="129" t="s">
        <v>1002</v>
      </c>
      <c r="F747" s="130" t="s">
        <v>1003</v>
      </c>
      <c r="G747" s="131" t="s">
        <v>190</v>
      </c>
      <c r="H747" s="132">
        <v>18.937999999999999</v>
      </c>
      <c r="I747" s="133"/>
      <c r="J747" s="133">
        <f>ROUND(I747*H747,2)</f>
        <v>0</v>
      </c>
      <c r="K747" s="130" t="s">
        <v>161</v>
      </c>
      <c r="L747" s="29"/>
      <c r="M747" s="134" t="s">
        <v>3</v>
      </c>
      <c r="N747" s="135" t="s">
        <v>41</v>
      </c>
      <c r="O747" s="136">
        <v>0.20499999999999999</v>
      </c>
      <c r="P747" s="136">
        <f>O747*H747</f>
        <v>3.8822899999999994</v>
      </c>
      <c r="Q747" s="136">
        <v>0</v>
      </c>
      <c r="R747" s="136">
        <f>Q747*H747</f>
        <v>0</v>
      </c>
      <c r="S747" s="136">
        <v>0</v>
      </c>
      <c r="T747" s="137">
        <f>S747*H747</f>
        <v>0</v>
      </c>
      <c r="AR747" s="138" t="s">
        <v>162</v>
      </c>
      <c r="AT747" s="138" t="s">
        <v>157</v>
      </c>
      <c r="AU747" s="138" t="s">
        <v>80</v>
      </c>
      <c r="AY747" s="17" t="s">
        <v>155</v>
      </c>
      <c r="BE747" s="139">
        <f>IF(N747="základní",J747,0)</f>
        <v>0</v>
      </c>
      <c r="BF747" s="139">
        <f>IF(N747="snížená",J747,0)</f>
        <v>0</v>
      </c>
      <c r="BG747" s="139">
        <f>IF(N747="zákl. přenesená",J747,0)</f>
        <v>0</v>
      </c>
      <c r="BH747" s="139">
        <f>IF(N747="sníž. přenesená",J747,0)</f>
        <v>0</v>
      </c>
      <c r="BI747" s="139">
        <f>IF(N747="nulová",J747,0)</f>
        <v>0</v>
      </c>
      <c r="BJ747" s="17" t="s">
        <v>78</v>
      </c>
      <c r="BK747" s="139">
        <f>ROUND(I747*H747,2)</f>
        <v>0</v>
      </c>
      <c r="BL747" s="17" t="s">
        <v>162</v>
      </c>
      <c r="BM747" s="138" t="s">
        <v>1004</v>
      </c>
    </row>
    <row r="748" spans="2:65" s="1" customFormat="1" ht="11.25">
      <c r="B748" s="29"/>
      <c r="D748" s="140" t="s">
        <v>164</v>
      </c>
      <c r="F748" s="141" t="s">
        <v>1005</v>
      </c>
      <c r="L748" s="29"/>
      <c r="M748" s="142"/>
      <c r="T748" s="50"/>
      <c r="AT748" s="17" t="s">
        <v>164</v>
      </c>
      <c r="AU748" s="17" t="s">
        <v>80</v>
      </c>
    </row>
    <row r="749" spans="2:65" s="12" customFormat="1" ht="11.25">
      <c r="B749" s="143"/>
      <c r="D749" s="144" t="s">
        <v>166</v>
      </c>
      <c r="E749" s="145" t="s">
        <v>3</v>
      </c>
      <c r="F749" s="146" t="s">
        <v>991</v>
      </c>
      <c r="H749" s="145" t="s">
        <v>3</v>
      </c>
      <c r="L749" s="143"/>
      <c r="M749" s="147"/>
      <c r="T749" s="148"/>
      <c r="AT749" s="145" t="s">
        <v>166</v>
      </c>
      <c r="AU749" s="145" t="s">
        <v>80</v>
      </c>
      <c r="AV749" s="12" t="s">
        <v>78</v>
      </c>
      <c r="AW749" s="12" t="s">
        <v>32</v>
      </c>
      <c r="AX749" s="12" t="s">
        <v>70</v>
      </c>
      <c r="AY749" s="145" t="s">
        <v>155</v>
      </c>
    </row>
    <row r="750" spans="2:65" s="13" customFormat="1" ht="11.25">
      <c r="B750" s="149"/>
      <c r="D750" s="144" t="s">
        <v>166</v>
      </c>
      <c r="E750" s="150" t="s">
        <v>3</v>
      </c>
      <c r="F750" s="151" t="s">
        <v>992</v>
      </c>
      <c r="H750" s="152">
        <v>1.2150000000000001</v>
      </c>
      <c r="L750" s="149"/>
      <c r="M750" s="153"/>
      <c r="T750" s="154"/>
      <c r="AT750" s="150" t="s">
        <v>166</v>
      </c>
      <c r="AU750" s="150" t="s">
        <v>80</v>
      </c>
      <c r="AV750" s="13" t="s">
        <v>80</v>
      </c>
      <c r="AW750" s="13" t="s">
        <v>32</v>
      </c>
      <c r="AX750" s="13" t="s">
        <v>70</v>
      </c>
      <c r="AY750" s="150" t="s">
        <v>155</v>
      </c>
    </row>
    <row r="751" spans="2:65" s="12" customFormat="1" ht="11.25">
      <c r="B751" s="143"/>
      <c r="D751" s="144" t="s">
        <v>166</v>
      </c>
      <c r="E751" s="145" t="s">
        <v>3</v>
      </c>
      <c r="F751" s="146" t="s">
        <v>993</v>
      </c>
      <c r="H751" s="145" t="s">
        <v>3</v>
      </c>
      <c r="L751" s="143"/>
      <c r="M751" s="147"/>
      <c r="T751" s="148"/>
      <c r="AT751" s="145" t="s">
        <v>166</v>
      </c>
      <c r="AU751" s="145" t="s">
        <v>80</v>
      </c>
      <c r="AV751" s="12" t="s">
        <v>78</v>
      </c>
      <c r="AW751" s="12" t="s">
        <v>32</v>
      </c>
      <c r="AX751" s="12" t="s">
        <v>70</v>
      </c>
      <c r="AY751" s="145" t="s">
        <v>155</v>
      </c>
    </row>
    <row r="752" spans="2:65" s="13" customFormat="1" ht="11.25">
      <c r="B752" s="149"/>
      <c r="D752" s="144" t="s">
        <v>166</v>
      </c>
      <c r="E752" s="150" t="s">
        <v>3</v>
      </c>
      <c r="F752" s="151" t="s">
        <v>994</v>
      </c>
      <c r="H752" s="152">
        <v>17.722999999999999</v>
      </c>
      <c r="L752" s="149"/>
      <c r="M752" s="153"/>
      <c r="T752" s="154"/>
      <c r="AT752" s="150" t="s">
        <v>166</v>
      </c>
      <c r="AU752" s="150" t="s">
        <v>80</v>
      </c>
      <c r="AV752" s="13" t="s">
        <v>80</v>
      </c>
      <c r="AW752" s="13" t="s">
        <v>32</v>
      </c>
      <c r="AX752" s="13" t="s">
        <v>70</v>
      </c>
      <c r="AY752" s="150" t="s">
        <v>155</v>
      </c>
    </row>
    <row r="753" spans="2:65" s="14" customFormat="1" ht="11.25">
      <c r="B753" s="155"/>
      <c r="D753" s="144" t="s">
        <v>166</v>
      </c>
      <c r="E753" s="156" t="s">
        <v>3</v>
      </c>
      <c r="F753" s="157" t="s">
        <v>205</v>
      </c>
      <c r="H753" s="158">
        <v>18.937999999999999</v>
      </c>
      <c r="L753" s="155"/>
      <c r="M753" s="159"/>
      <c r="T753" s="160"/>
      <c r="AT753" s="156" t="s">
        <v>166</v>
      </c>
      <c r="AU753" s="156" t="s">
        <v>80</v>
      </c>
      <c r="AV753" s="14" t="s">
        <v>162</v>
      </c>
      <c r="AW753" s="14" t="s">
        <v>32</v>
      </c>
      <c r="AX753" s="14" t="s">
        <v>78</v>
      </c>
      <c r="AY753" s="156" t="s">
        <v>155</v>
      </c>
    </row>
    <row r="754" spans="2:65" s="1" customFormat="1" ht="16.5" customHeight="1">
      <c r="B754" s="127"/>
      <c r="C754" s="128" t="s">
        <v>1006</v>
      </c>
      <c r="D754" s="128" t="s">
        <v>157</v>
      </c>
      <c r="E754" s="129" t="s">
        <v>1007</v>
      </c>
      <c r="F754" s="130" t="s">
        <v>1008</v>
      </c>
      <c r="G754" s="131" t="s">
        <v>160</v>
      </c>
      <c r="H754" s="132">
        <v>2.4</v>
      </c>
      <c r="I754" s="133"/>
      <c r="J754" s="133">
        <f>ROUND(I754*H754,2)</f>
        <v>0</v>
      </c>
      <c r="K754" s="130" t="s">
        <v>161</v>
      </c>
      <c r="L754" s="29"/>
      <c r="M754" s="134" t="s">
        <v>3</v>
      </c>
      <c r="N754" s="135" t="s">
        <v>41</v>
      </c>
      <c r="O754" s="136">
        <v>0.63800000000000001</v>
      </c>
      <c r="P754" s="136">
        <f>O754*H754</f>
        <v>1.5311999999999999</v>
      </c>
      <c r="Q754" s="136">
        <v>1.4634640000000001E-2</v>
      </c>
      <c r="R754" s="136">
        <f>Q754*H754</f>
        <v>3.5123135999999999E-2</v>
      </c>
      <c r="S754" s="136">
        <v>0</v>
      </c>
      <c r="T754" s="137">
        <f>S754*H754</f>
        <v>0</v>
      </c>
      <c r="AR754" s="138" t="s">
        <v>162</v>
      </c>
      <c r="AT754" s="138" t="s">
        <v>157</v>
      </c>
      <c r="AU754" s="138" t="s">
        <v>80</v>
      </c>
      <c r="AY754" s="17" t="s">
        <v>155</v>
      </c>
      <c r="BE754" s="139">
        <f>IF(N754="základní",J754,0)</f>
        <v>0</v>
      </c>
      <c r="BF754" s="139">
        <f>IF(N754="snížená",J754,0)</f>
        <v>0</v>
      </c>
      <c r="BG754" s="139">
        <f>IF(N754="zákl. přenesená",J754,0)</f>
        <v>0</v>
      </c>
      <c r="BH754" s="139">
        <f>IF(N754="sníž. přenesená",J754,0)</f>
        <v>0</v>
      </c>
      <c r="BI754" s="139">
        <f>IF(N754="nulová",J754,0)</f>
        <v>0</v>
      </c>
      <c r="BJ754" s="17" t="s">
        <v>78</v>
      </c>
      <c r="BK754" s="139">
        <f>ROUND(I754*H754,2)</f>
        <v>0</v>
      </c>
      <c r="BL754" s="17" t="s">
        <v>162</v>
      </c>
      <c r="BM754" s="138" t="s">
        <v>1009</v>
      </c>
    </row>
    <row r="755" spans="2:65" s="1" customFormat="1" ht="11.25">
      <c r="B755" s="29"/>
      <c r="D755" s="140" t="s">
        <v>164</v>
      </c>
      <c r="F755" s="141" t="s">
        <v>1010</v>
      </c>
      <c r="L755" s="29"/>
      <c r="M755" s="142"/>
      <c r="T755" s="50"/>
      <c r="AT755" s="17" t="s">
        <v>164</v>
      </c>
      <c r="AU755" s="17" t="s">
        <v>80</v>
      </c>
    </row>
    <row r="756" spans="2:65" s="12" customFormat="1" ht="11.25">
      <c r="B756" s="143"/>
      <c r="D756" s="144" t="s">
        <v>166</v>
      </c>
      <c r="E756" s="145" t="s">
        <v>3</v>
      </c>
      <c r="F756" s="146" t="s">
        <v>675</v>
      </c>
      <c r="H756" s="145" t="s">
        <v>3</v>
      </c>
      <c r="L756" s="143"/>
      <c r="M756" s="147"/>
      <c r="T756" s="148"/>
      <c r="AT756" s="145" t="s">
        <v>166</v>
      </c>
      <c r="AU756" s="145" t="s">
        <v>80</v>
      </c>
      <c r="AV756" s="12" t="s">
        <v>78</v>
      </c>
      <c r="AW756" s="12" t="s">
        <v>32</v>
      </c>
      <c r="AX756" s="12" t="s">
        <v>70</v>
      </c>
      <c r="AY756" s="145" t="s">
        <v>155</v>
      </c>
    </row>
    <row r="757" spans="2:65" s="13" customFormat="1" ht="11.25">
      <c r="B757" s="149"/>
      <c r="D757" s="144" t="s">
        <v>166</v>
      </c>
      <c r="E757" s="150" t="s">
        <v>3</v>
      </c>
      <c r="F757" s="151" t="s">
        <v>1011</v>
      </c>
      <c r="H757" s="152">
        <v>2.4</v>
      </c>
      <c r="L757" s="149"/>
      <c r="M757" s="153"/>
      <c r="T757" s="154"/>
      <c r="AT757" s="150" t="s">
        <v>166</v>
      </c>
      <c r="AU757" s="150" t="s">
        <v>80</v>
      </c>
      <c r="AV757" s="13" t="s">
        <v>80</v>
      </c>
      <c r="AW757" s="13" t="s">
        <v>32</v>
      </c>
      <c r="AX757" s="13" t="s">
        <v>78</v>
      </c>
      <c r="AY757" s="150" t="s">
        <v>155</v>
      </c>
    </row>
    <row r="758" spans="2:65" s="1" customFormat="1" ht="16.5" customHeight="1">
      <c r="B758" s="127"/>
      <c r="C758" s="128" t="s">
        <v>1012</v>
      </c>
      <c r="D758" s="128" t="s">
        <v>157</v>
      </c>
      <c r="E758" s="129" t="s">
        <v>1013</v>
      </c>
      <c r="F758" s="130" t="s">
        <v>1014</v>
      </c>
      <c r="G758" s="131" t="s">
        <v>160</v>
      </c>
      <c r="H758" s="132">
        <v>2.4</v>
      </c>
      <c r="I758" s="133"/>
      <c r="J758" s="133">
        <f>ROUND(I758*H758,2)</f>
        <v>0</v>
      </c>
      <c r="K758" s="130" t="s">
        <v>161</v>
      </c>
      <c r="L758" s="29"/>
      <c r="M758" s="134" t="s">
        <v>3</v>
      </c>
      <c r="N758" s="135" t="s">
        <v>41</v>
      </c>
      <c r="O758" s="136">
        <v>0.29499999999999998</v>
      </c>
      <c r="P758" s="136">
        <f>O758*H758</f>
        <v>0.70799999999999996</v>
      </c>
      <c r="Q758" s="136">
        <v>0</v>
      </c>
      <c r="R758" s="136">
        <f>Q758*H758</f>
        <v>0</v>
      </c>
      <c r="S758" s="136">
        <v>0</v>
      </c>
      <c r="T758" s="137">
        <f>S758*H758</f>
        <v>0</v>
      </c>
      <c r="AR758" s="138" t="s">
        <v>162</v>
      </c>
      <c r="AT758" s="138" t="s">
        <v>157</v>
      </c>
      <c r="AU758" s="138" t="s">
        <v>80</v>
      </c>
      <c r="AY758" s="17" t="s">
        <v>155</v>
      </c>
      <c r="BE758" s="139">
        <f>IF(N758="základní",J758,0)</f>
        <v>0</v>
      </c>
      <c r="BF758" s="139">
        <f>IF(N758="snížená",J758,0)</f>
        <v>0</v>
      </c>
      <c r="BG758" s="139">
        <f>IF(N758="zákl. přenesená",J758,0)</f>
        <v>0</v>
      </c>
      <c r="BH758" s="139">
        <f>IF(N758="sníž. přenesená",J758,0)</f>
        <v>0</v>
      </c>
      <c r="BI758" s="139">
        <f>IF(N758="nulová",J758,0)</f>
        <v>0</v>
      </c>
      <c r="BJ758" s="17" t="s">
        <v>78</v>
      </c>
      <c r="BK758" s="139">
        <f>ROUND(I758*H758,2)</f>
        <v>0</v>
      </c>
      <c r="BL758" s="17" t="s">
        <v>162</v>
      </c>
      <c r="BM758" s="138" t="s">
        <v>1015</v>
      </c>
    </row>
    <row r="759" spans="2:65" s="1" customFormat="1" ht="11.25">
      <c r="B759" s="29"/>
      <c r="D759" s="140" t="s">
        <v>164</v>
      </c>
      <c r="F759" s="141" t="s">
        <v>1016</v>
      </c>
      <c r="L759" s="29"/>
      <c r="M759" s="142"/>
      <c r="T759" s="50"/>
      <c r="AT759" s="17" t="s">
        <v>164</v>
      </c>
      <c r="AU759" s="17" t="s">
        <v>80</v>
      </c>
    </row>
    <row r="760" spans="2:65" s="1" customFormat="1" ht="16.5" customHeight="1">
      <c r="B760" s="127"/>
      <c r="C760" s="128" t="s">
        <v>1017</v>
      </c>
      <c r="D760" s="128" t="s">
        <v>157</v>
      </c>
      <c r="E760" s="129" t="s">
        <v>1018</v>
      </c>
      <c r="F760" s="130" t="s">
        <v>1019</v>
      </c>
      <c r="G760" s="131" t="s">
        <v>301</v>
      </c>
      <c r="H760" s="132">
        <v>0.71899999999999997</v>
      </c>
      <c r="I760" s="133"/>
      <c r="J760" s="133">
        <f>ROUND(I760*H760,2)</f>
        <v>0</v>
      </c>
      <c r="K760" s="130" t="s">
        <v>161</v>
      </c>
      <c r="L760" s="29"/>
      <c r="M760" s="134" t="s">
        <v>3</v>
      </c>
      <c r="N760" s="135" t="s">
        <v>41</v>
      </c>
      <c r="O760" s="136">
        <v>15.231</v>
      </c>
      <c r="P760" s="136">
        <f>O760*H760</f>
        <v>10.951089</v>
      </c>
      <c r="Q760" s="136">
        <v>1.0627727796999999</v>
      </c>
      <c r="R760" s="136">
        <f>Q760*H760</f>
        <v>0.7641336286042999</v>
      </c>
      <c r="S760" s="136">
        <v>0</v>
      </c>
      <c r="T760" s="137">
        <f>S760*H760</f>
        <v>0</v>
      </c>
      <c r="AR760" s="138" t="s">
        <v>162</v>
      </c>
      <c r="AT760" s="138" t="s">
        <v>157</v>
      </c>
      <c r="AU760" s="138" t="s">
        <v>80</v>
      </c>
      <c r="AY760" s="17" t="s">
        <v>155</v>
      </c>
      <c r="BE760" s="139">
        <f>IF(N760="základní",J760,0)</f>
        <v>0</v>
      </c>
      <c r="BF760" s="139">
        <f>IF(N760="snížená",J760,0)</f>
        <v>0</v>
      </c>
      <c r="BG760" s="139">
        <f>IF(N760="zákl. přenesená",J760,0)</f>
        <v>0</v>
      </c>
      <c r="BH760" s="139">
        <f>IF(N760="sníž. přenesená",J760,0)</f>
        <v>0</v>
      </c>
      <c r="BI760" s="139">
        <f>IF(N760="nulová",J760,0)</f>
        <v>0</v>
      </c>
      <c r="BJ760" s="17" t="s">
        <v>78</v>
      </c>
      <c r="BK760" s="139">
        <f>ROUND(I760*H760,2)</f>
        <v>0</v>
      </c>
      <c r="BL760" s="17" t="s">
        <v>162</v>
      </c>
      <c r="BM760" s="138" t="s">
        <v>1020</v>
      </c>
    </row>
    <row r="761" spans="2:65" s="1" customFormat="1" ht="11.25">
      <c r="B761" s="29"/>
      <c r="D761" s="140" t="s">
        <v>164</v>
      </c>
      <c r="F761" s="141" t="s">
        <v>1021</v>
      </c>
      <c r="L761" s="29"/>
      <c r="M761" s="142"/>
      <c r="T761" s="50"/>
      <c r="AT761" s="17" t="s">
        <v>164</v>
      </c>
      <c r="AU761" s="17" t="s">
        <v>80</v>
      </c>
    </row>
    <row r="762" spans="2:65" s="12" customFormat="1" ht="11.25">
      <c r="B762" s="143"/>
      <c r="D762" s="144" t="s">
        <v>166</v>
      </c>
      <c r="E762" s="145" t="s">
        <v>3</v>
      </c>
      <c r="F762" s="146" t="s">
        <v>991</v>
      </c>
      <c r="H762" s="145" t="s">
        <v>3</v>
      </c>
      <c r="L762" s="143"/>
      <c r="M762" s="147"/>
      <c r="T762" s="148"/>
      <c r="AT762" s="145" t="s">
        <v>166</v>
      </c>
      <c r="AU762" s="145" t="s">
        <v>80</v>
      </c>
      <c r="AV762" s="12" t="s">
        <v>78</v>
      </c>
      <c r="AW762" s="12" t="s">
        <v>32</v>
      </c>
      <c r="AX762" s="12" t="s">
        <v>70</v>
      </c>
      <c r="AY762" s="145" t="s">
        <v>155</v>
      </c>
    </row>
    <row r="763" spans="2:65" s="13" customFormat="1" ht="11.25">
      <c r="B763" s="149"/>
      <c r="D763" s="144" t="s">
        <v>166</v>
      </c>
      <c r="E763" s="150" t="s">
        <v>3</v>
      </c>
      <c r="F763" s="151" t="s">
        <v>1022</v>
      </c>
      <c r="H763" s="152">
        <v>4.5999999999999999E-2</v>
      </c>
      <c r="L763" s="149"/>
      <c r="M763" s="153"/>
      <c r="T763" s="154"/>
      <c r="AT763" s="150" t="s">
        <v>166</v>
      </c>
      <c r="AU763" s="150" t="s">
        <v>80</v>
      </c>
      <c r="AV763" s="13" t="s">
        <v>80</v>
      </c>
      <c r="AW763" s="13" t="s">
        <v>32</v>
      </c>
      <c r="AX763" s="13" t="s">
        <v>70</v>
      </c>
      <c r="AY763" s="150" t="s">
        <v>155</v>
      </c>
    </row>
    <row r="764" spans="2:65" s="12" customFormat="1" ht="11.25">
      <c r="B764" s="143"/>
      <c r="D764" s="144" t="s">
        <v>166</v>
      </c>
      <c r="E764" s="145" t="s">
        <v>3</v>
      </c>
      <c r="F764" s="146" t="s">
        <v>993</v>
      </c>
      <c r="H764" s="145" t="s">
        <v>3</v>
      </c>
      <c r="L764" s="143"/>
      <c r="M764" s="147"/>
      <c r="T764" s="148"/>
      <c r="AT764" s="145" t="s">
        <v>166</v>
      </c>
      <c r="AU764" s="145" t="s">
        <v>80</v>
      </c>
      <c r="AV764" s="12" t="s">
        <v>78</v>
      </c>
      <c r="AW764" s="12" t="s">
        <v>32</v>
      </c>
      <c r="AX764" s="12" t="s">
        <v>70</v>
      </c>
      <c r="AY764" s="145" t="s">
        <v>155</v>
      </c>
    </row>
    <row r="765" spans="2:65" s="13" customFormat="1" ht="11.25">
      <c r="B765" s="149"/>
      <c r="D765" s="144" t="s">
        <v>166</v>
      </c>
      <c r="E765" s="150" t="s">
        <v>3</v>
      </c>
      <c r="F765" s="151" t="s">
        <v>1023</v>
      </c>
      <c r="H765" s="152">
        <v>0.67300000000000004</v>
      </c>
      <c r="L765" s="149"/>
      <c r="M765" s="153"/>
      <c r="T765" s="154"/>
      <c r="AT765" s="150" t="s">
        <v>166</v>
      </c>
      <c r="AU765" s="150" t="s">
        <v>80</v>
      </c>
      <c r="AV765" s="13" t="s">
        <v>80</v>
      </c>
      <c r="AW765" s="13" t="s">
        <v>32</v>
      </c>
      <c r="AX765" s="13" t="s">
        <v>70</v>
      </c>
      <c r="AY765" s="150" t="s">
        <v>155</v>
      </c>
    </row>
    <row r="766" spans="2:65" s="14" customFormat="1" ht="11.25">
      <c r="B766" s="155"/>
      <c r="D766" s="144" t="s">
        <v>166</v>
      </c>
      <c r="E766" s="156" t="s">
        <v>3</v>
      </c>
      <c r="F766" s="157" t="s">
        <v>205</v>
      </c>
      <c r="H766" s="158">
        <v>0.71899999999999997</v>
      </c>
      <c r="L766" s="155"/>
      <c r="M766" s="159"/>
      <c r="T766" s="160"/>
      <c r="AT766" s="156" t="s">
        <v>166</v>
      </c>
      <c r="AU766" s="156" t="s">
        <v>80</v>
      </c>
      <c r="AV766" s="14" t="s">
        <v>162</v>
      </c>
      <c r="AW766" s="14" t="s">
        <v>32</v>
      </c>
      <c r="AX766" s="14" t="s">
        <v>78</v>
      </c>
      <c r="AY766" s="156" t="s">
        <v>155</v>
      </c>
    </row>
    <row r="767" spans="2:65" s="1" customFormat="1" ht="16.5" customHeight="1">
      <c r="B767" s="127"/>
      <c r="C767" s="128" t="s">
        <v>1024</v>
      </c>
      <c r="D767" s="128" t="s">
        <v>157</v>
      </c>
      <c r="E767" s="129" t="s">
        <v>1025</v>
      </c>
      <c r="F767" s="130" t="s">
        <v>1026</v>
      </c>
      <c r="G767" s="131" t="s">
        <v>160</v>
      </c>
      <c r="H767" s="132">
        <v>126.25</v>
      </c>
      <c r="I767" s="133"/>
      <c r="J767" s="133">
        <f>ROUND(I767*H767,2)</f>
        <v>0</v>
      </c>
      <c r="K767" s="130" t="s">
        <v>161</v>
      </c>
      <c r="L767" s="29"/>
      <c r="M767" s="134" t="s">
        <v>3</v>
      </c>
      <c r="N767" s="135" t="s">
        <v>41</v>
      </c>
      <c r="O767" s="136">
        <v>0.47499999999999998</v>
      </c>
      <c r="P767" s="136">
        <f>O767*H767</f>
        <v>59.96875</v>
      </c>
      <c r="Q767" s="136">
        <v>9.4500000000000001E-2</v>
      </c>
      <c r="R767" s="136">
        <f>Q767*H767</f>
        <v>11.930625000000001</v>
      </c>
      <c r="S767" s="136">
        <v>0</v>
      </c>
      <c r="T767" s="137">
        <f>S767*H767</f>
        <v>0</v>
      </c>
      <c r="AR767" s="138" t="s">
        <v>162</v>
      </c>
      <c r="AT767" s="138" t="s">
        <v>157</v>
      </c>
      <c r="AU767" s="138" t="s">
        <v>80</v>
      </c>
      <c r="AY767" s="17" t="s">
        <v>155</v>
      </c>
      <c r="BE767" s="139">
        <f>IF(N767="základní",J767,0)</f>
        <v>0</v>
      </c>
      <c r="BF767" s="139">
        <f>IF(N767="snížená",J767,0)</f>
        <v>0</v>
      </c>
      <c r="BG767" s="139">
        <f>IF(N767="zákl. přenesená",J767,0)</f>
        <v>0</v>
      </c>
      <c r="BH767" s="139">
        <f>IF(N767="sníž. přenesená",J767,0)</f>
        <v>0</v>
      </c>
      <c r="BI767" s="139">
        <f>IF(N767="nulová",J767,0)</f>
        <v>0</v>
      </c>
      <c r="BJ767" s="17" t="s">
        <v>78</v>
      </c>
      <c r="BK767" s="139">
        <f>ROUND(I767*H767,2)</f>
        <v>0</v>
      </c>
      <c r="BL767" s="17" t="s">
        <v>162</v>
      </c>
      <c r="BM767" s="138" t="s">
        <v>1027</v>
      </c>
    </row>
    <row r="768" spans="2:65" s="1" customFormat="1" ht="11.25">
      <c r="B768" s="29"/>
      <c r="D768" s="140" t="s">
        <v>164</v>
      </c>
      <c r="F768" s="141" t="s">
        <v>1028</v>
      </c>
      <c r="L768" s="29"/>
      <c r="M768" s="142"/>
      <c r="T768" s="50"/>
      <c r="AT768" s="17" t="s">
        <v>164</v>
      </c>
      <c r="AU768" s="17" t="s">
        <v>80</v>
      </c>
    </row>
    <row r="769" spans="2:65" s="12" customFormat="1" ht="11.25">
      <c r="B769" s="143"/>
      <c r="D769" s="144" t="s">
        <v>166</v>
      </c>
      <c r="E769" s="145" t="s">
        <v>3</v>
      </c>
      <c r="F769" s="146" t="s">
        <v>991</v>
      </c>
      <c r="H769" s="145" t="s">
        <v>3</v>
      </c>
      <c r="L769" s="143"/>
      <c r="M769" s="147"/>
      <c r="T769" s="148"/>
      <c r="AT769" s="145" t="s">
        <v>166</v>
      </c>
      <c r="AU769" s="145" t="s">
        <v>80</v>
      </c>
      <c r="AV769" s="12" t="s">
        <v>78</v>
      </c>
      <c r="AW769" s="12" t="s">
        <v>32</v>
      </c>
      <c r="AX769" s="12" t="s">
        <v>70</v>
      </c>
      <c r="AY769" s="145" t="s">
        <v>155</v>
      </c>
    </row>
    <row r="770" spans="2:65" s="13" customFormat="1" ht="11.25">
      <c r="B770" s="149"/>
      <c r="D770" s="144" t="s">
        <v>166</v>
      </c>
      <c r="E770" s="150" t="s">
        <v>3</v>
      </c>
      <c r="F770" s="151" t="s">
        <v>1029</v>
      </c>
      <c r="H770" s="152">
        <v>8.1</v>
      </c>
      <c r="L770" s="149"/>
      <c r="M770" s="153"/>
      <c r="T770" s="154"/>
      <c r="AT770" s="150" t="s">
        <v>166</v>
      </c>
      <c r="AU770" s="150" t="s">
        <v>80</v>
      </c>
      <c r="AV770" s="13" t="s">
        <v>80</v>
      </c>
      <c r="AW770" s="13" t="s">
        <v>32</v>
      </c>
      <c r="AX770" s="13" t="s">
        <v>70</v>
      </c>
      <c r="AY770" s="150" t="s">
        <v>155</v>
      </c>
    </row>
    <row r="771" spans="2:65" s="12" customFormat="1" ht="11.25">
      <c r="B771" s="143"/>
      <c r="D771" s="144" t="s">
        <v>166</v>
      </c>
      <c r="E771" s="145" t="s">
        <v>3</v>
      </c>
      <c r="F771" s="146" t="s">
        <v>993</v>
      </c>
      <c r="H771" s="145" t="s">
        <v>3</v>
      </c>
      <c r="L771" s="143"/>
      <c r="M771" s="147"/>
      <c r="T771" s="148"/>
      <c r="AT771" s="145" t="s">
        <v>166</v>
      </c>
      <c r="AU771" s="145" t="s">
        <v>80</v>
      </c>
      <c r="AV771" s="12" t="s">
        <v>78</v>
      </c>
      <c r="AW771" s="12" t="s">
        <v>32</v>
      </c>
      <c r="AX771" s="12" t="s">
        <v>70</v>
      </c>
      <c r="AY771" s="145" t="s">
        <v>155</v>
      </c>
    </row>
    <row r="772" spans="2:65" s="13" customFormat="1" ht="11.25">
      <c r="B772" s="149"/>
      <c r="D772" s="144" t="s">
        <v>166</v>
      </c>
      <c r="E772" s="150" t="s">
        <v>3</v>
      </c>
      <c r="F772" s="151" t="s">
        <v>1030</v>
      </c>
      <c r="H772" s="152">
        <v>118.15</v>
      </c>
      <c r="L772" s="149"/>
      <c r="M772" s="153"/>
      <c r="T772" s="154"/>
      <c r="AT772" s="150" t="s">
        <v>166</v>
      </c>
      <c r="AU772" s="150" t="s">
        <v>80</v>
      </c>
      <c r="AV772" s="13" t="s">
        <v>80</v>
      </c>
      <c r="AW772" s="13" t="s">
        <v>32</v>
      </c>
      <c r="AX772" s="13" t="s">
        <v>70</v>
      </c>
      <c r="AY772" s="150" t="s">
        <v>155</v>
      </c>
    </row>
    <row r="773" spans="2:65" s="14" customFormat="1" ht="11.25">
      <c r="B773" s="155"/>
      <c r="D773" s="144" t="s">
        <v>166</v>
      </c>
      <c r="E773" s="156" t="s">
        <v>3</v>
      </c>
      <c r="F773" s="157" t="s">
        <v>205</v>
      </c>
      <c r="H773" s="158">
        <v>126.25</v>
      </c>
      <c r="L773" s="155"/>
      <c r="M773" s="159"/>
      <c r="T773" s="160"/>
      <c r="AT773" s="156" t="s">
        <v>166</v>
      </c>
      <c r="AU773" s="156" t="s">
        <v>80</v>
      </c>
      <c r="AV773" s="14" t="s">
        <v>162</v>
      </c>
      <c r="AW773" s="14" t="s">
        <v>32</v>
      </c>
      <c r="AX773" s="14" t="s">
        <v>78</v>
      </c>
      <c r="AY773" s="156" t="s">
        <v>155</v>
      </c>
    </row>
    <row r="774" spans="2:65" s="1" customFormat="1" ht="24.2" customHeight="1">
      <c r="B774" s="127"/>
      <c r="C774" s="128" t="s">
        <v>1031</v>
      </c>
      <c r="D774" s="128" t="s">
        <v>157</v>
      </c>
      <c r="E774" s="129" t="s">
        <v>1032</v>
      </c>
      <c r="F774" s="130" t="s">
        <v>1033</v>
      </c>
      <c r="G774" s="131" t="s">
        <v>160</v>
      </c>
      <c r="H774" s="132">
        <v>118.15</v>
      </c>
      <c r="I774" s="133"/>
      <c r="J774" s="133">
        <f>ROUND(I774*H774,2)</f>
        <v>0</v>
      </c>
      <c r="K774" s="130" t="s">
        <v>161</v>
      </c>
      <c r="L774" s="29"/>
      <c r="M774" s="134" t="s">
        <v>3</v>
      </c>
      <c r="N774" s="135" t="s">
        <v>41</v>
      </c>
      <c r="O774" s="136">
        <v>5.1999999999999998E-2</v>
      </c>
      <c r="P774" s="136">
        <f>O774*H774</f>
        <v>6.1437999999999997</v>
      </c>
      <c r="Q774" s="136">
        <v>1.89E-2</v>
      </c>
      <c r="R774" s="136">
        <f>Q774*H774</f>
        <v>2.2330350000000001</v>
      </c>
      <c r="S774" s="136">
        <v>0</v>
      </c>
      <c r="T774" s="137">
        <f>S774*H774</f>
        <v>0</v>
      </c>
      <c r="AR774" s="138" t="s">
        <v>162</v>
      </c>
      <c r="AT774" s="138" t="s">
        <v>157</v>
      </c>
      <c r="AU774" s="138" t="s">
        <v>80</v>
      </c>
      <c r="AY774" s="17" t="s">
        <v>155</v>
      </c>
      <c r="BE774" s="139">
        <f>IF(N774="základní",J774,0)</f>
        <v>0</v>
      </c>
      <c r="BF774" s="139">
        <f>IF(N774="snížená",J774,0)</f>
        <v>0</v>
      </c>
      <c r="BG774" s="139">
        <f>IF(N774="zákl. přenesená",J774,0)</f>
        <v>0</v>
      </c>
      <c r="BH774" s="139">
        <f>IF(N774="sníž. přenesená",J774,0)</f>
        <v>0</v>
      </c>
      <c r="BI774" s="139">
        <f>IF(N774="nulová",J774,0)</f>
        <v>0</v>
      </c>
      <c r="BJ774" s="17" t="s">
        <v>78</v>
      </c>
      <c r="BK774" s="139">
        <f>ROUND(I774*H774,2)</f>
        <v>0</v>
      </c>
      <c r="BL774" s="17" t="s">
        <v>162</v>
      </c>
      <c r="BM774" s="138" t="s">
        <v>1034</v>
      </c>
    </row>
    <row r="775" spans="2:65" s="1" customFormat="1" ht="11.25">
      <c r="B775" s="29"/>
      <c r="D775" s="140" t="s">
        <v>164</v>
      </c>
      <c r="F775" s="141" t="s">
        <v>1035</v>
      </c>
      <c r="L775" s="29"/>
      <c r="M775" s="142"/>
      <c r="T775" s="50"/>
      <c r="AT775" s="17" t="s">
        <v>164</v>
      </c>
      <c r="AU775" s="17" t="s">
        <v>80</v>
      </c>
    </row>
    <row r="776" spans="2:65" s="12" customFormat="1" ht="11.25">
      <c r="B776" s="143"/>
      <c r="D776" s="144" t="s">
        <v>166</v>
      </c>
      <c r="E776" s="145" t="s">
        <v>3</v>
      </c>
      <c r="F776" s="146" t="s">
        <v>993</v>
      </c>
      <c r="H776" s="145" t="s">
        <v>3</v>
      </c>
      <c r="L776" s="143"/>
      <c r="M776" s="147"/>
      <c r="T776" s="148"/>
      <c r="AT776" s="145" t="s">
        <v>166</v>
      </c>
      <c r="AU776" s="145" t="s">
        <v>80</v>
      </c>
      <c r="AV776" s="12" t="s">
        <v>78</v>
      </c>
      <c r="AW776" s="12" t="s">
        <v>32</v>
      </c>
      <c r="AX776" s="12" t="s">
        <v>70</v>
      </c>
      <c r="AY776" s="145" t="s">
        <v>155</v>
      </c>
    </row>
    <row r="777" spans="2:65" s="13" customFormat="1" ht="11.25">
      <c r="B777" s="149"/>
      <c r="D777" s="144" t="s">
        <v>166</v>
      </c>
      <c r="E777" s="150" t="s">
        <v>3</v>
      </c>
      <c r="F777" s="151" t="s">
        <v>1030</v>
      </c>
      <c r="H777" s="152">
        <v>118.15</v>
      </c>
      <c r="L777" s="149"/>
      <c r="M777" s="153"/>
      <c r="T777" s="154"/>
      <c r="AT777" s="150" t="s">
        <v>166</v>
      </c>
      <c r="AU777" s="150" t="s">
        <v>80</v>
      </c>
      <c r="AV777" s="13" t="s">
        <v>80</v>
      </c>
      <c r="AW777" s="13" t="s">
        <v>32</v>
      </c>
      <c r="AX777" s="13" t="s">
        <v>78</v>
      </c>
      <c r="AY777" s="150" t="s">
        <v>155</v>
      </c>
    </row>
    <row r="778" spans="2:65" s="1" customFormat="1" ht="16.5" customHeight="1">
      <c r="B778" s="127"/>
      <c r="C778" s="128" t="s">
        <v>1036</v>
      </c>
      <c r="D778" s="128" t="s">
        <v>157</v>
      </c>
      <c r="E778" s="129" t="s">
        <v>1037</v>
      </c>
      <c r="F778" s="130" t="s">
        <v>1038</v>
      </c>
      <c r="G778" s="131" t="s">
        <v>160</v>
      </c>
      <c r="H778" s="132">
        <v>11.489000000000001</v>
      </c>
      <c r="I778" s="133"/>
      <c r="J778" s="133">
        <f>ROUND(I778*H778,2)</f>
        <v>0</v>
      </c>
      <c r="K778" s="130" t="s">
        <v>161</v>
      </c>
      <c r="L778" s="29"/>
      <c r="M778" s="134" t="s">
        <v>3</v>
      </c>
      <c r="N778" s="135" t="s">
        <v>41</v>
      </c>
      <c r="O778" s="136">
        <v>0.34799999999999998</v>
      </c>
      <c r="P778" s="136">
        <f>O778*H778</f>
        <v>3.9981719999999998</v>
      </c>
      <c r="Q778" s="136">
        <v>4.9840000000000002E-2</v>
      </c>
      <c r="R778" s="136">
        <f>Q778*H778</f>
        <v>0.57261176000000003</v>
      </c>
      <c r="S778" s="136">
        <v>0</v>
      </c>
      <c r="T778" s="137">
        <f>S778*H778</f>
        <v>0</v>
      </c>
      <c r="AR778" s="138" t="s">
        <v>162</v>
      </c>
      <c r="AT778" s="138" t="s">
        <v>157</v>
      </c>
      <c r="AU778" s="138" t="s">
        <v>80</v>
      </c>
      <c r="AY778" s="17" t="s">
        <v>155</v>
      </c>
      <c r="BE778" s="139">
        <f>IF(N778="základní",J778,0)</f>
        <v>0</v>
      </c>
      <c r="BF778" s="139">
        <f>IF(N778="snížená",J778,0)</f>
        <v>0</v>
      </c>
      <c r="BG778" s="139">
        <f>IF(N778="zákl. přenesená",J778,0)</f>
        <v>0</v>
      </c>
      <c r="BH778" s="139">
        <f>IF(N778="sníž. přenesená",J778,0)</f>
        <v>0</v>
      </c>
      <c r="BI778" s="139">
        <f>IF(N778="nulová",J778,0)</f>
        <v>0</v>
      </c>
      <c r="BJ778" s="17" t="s">
        <v>78</v>
      </c>
      <c r="BK778" s="139">
        <f>ROUND(I778*H778,2)</f>
        <v>0</v>
      </c>
      <c r="BL778" s="17" t="s">
        <v>162</v>
      </c>
      <c r="BM778" s="138" t="s">
        <v>1039</v>
      </c>
    </row>
    <row r="779" spans="2:65" s="1" customFormat="1" ht="11.25">
      <c r="B779" s="29"/>
      <c r="D779" s="140" t="s">
        <v>164</v>
      </c>
      <c r="F779" s="141" t="s">
        <v>1040</v>
      </c>
      <c r="L779" s="29"/>
      <c r="M779" s="142"/>
      <c r="T779" s="50"/>
      <c r="AT779" s="17" t="s">
        <v>164</v>
      </c>
      <c r="AU779" s="17" t="s">
        <v>80</v>
      </c>
    </row>
    <row r="780" spans="2:65" s="12" customFormat="1" ht="11.25">
      <c r="B780" s="143"/>
      <c r="D780" s="144" t="s">
        <v>166</v>
      </c>
      <c r="E780" s="145" t="s">
        <v>3</v>
      </c>
      <c r="F780" s="146" t="s">
        <v>1041</v>
      </c>
      <c r="H780" s="145" t="s">
        <v>3</v>
      </c>
      <c r="L780" s="143"/>
      <c r="M780" s="147"/>
      <c r="T780" s="148"/>
      <c r="AT780" s="145" t="s">
        <v>166</v>
      </c>
      <c r="AU780" s="145" t="s">
        <v>80</v>
      </c>
      <c r="AV780" s="12" t="s">
        <v>78</v>
      </c>
      <c r="AW780" s="12" t="s">
        <v>32</v>
      </c>
      <c r="AX780" s="12" t="s">
        <v>70</v>
      </c>
      <c r="AY780" s="145" t="s">
        <v>155</v>
      </c>
    </row>
    <row r="781" spans="2:65" s="13" customFormat="1" ht="11.25">
      <c r="B781" s="149"/>
      <c r="D781" s="144" t="s">
        <v>166</v>
      </c>
      <c r="E781" s="150" t="s">
        <v>3</v>
      </c>
      <c r="F781" s="151" t="s">
        <v>1042</v>
      </c>
      <c r="H781" s="152">
        <v>11.489000000000001</v>
      </c>
      <c r="L781" s="149"/>
      <c r="M781" s="153"/>
      <c r="T781" s="154"/>
      <c r="AT781" s="150" t="s">
        <v>166</v>
      </c>
      <c r="AU781" s="150" t="s">
        <v>80</v>
      </c>
      <c r="AV781" s="13" t="s">
        <v>80</v>
      </c>
      <c r="AW781" s="13" t="s">
        <v>32</v>
      </c>
      <c r="AX781" s="13" t="s">
        <v>78</v>
      </c>
      <c r="AY781" s="150" t="s">
        <v>155</v>
      </c>
    </row>
    <row r="782" spans="2:65" s="1" customFormat="1" ht="33" customHeight="1">
      <c r="B782" s="127"/>
      <c r="C782" s="128" t="s">
        <v>1043</v>
      </c>
      <c r="D782" s="128" t="s">
        <v>157</v>
      </c>
      <c r="E782" s="129" t="s">
        <v>1044</v>
      </c>
      <c r="F782" s="130" t="s">
        <v>1045</v>
      </c>
      <c r="G782" s="131" t="s">
        <v>160</v>
      </c>
      <c r="H782" s="132">
        <v>2.2850000000000001</v>
      </c>
      <c r="I782" s="133"/>
      <c r="J782" s="133">
        <f>ROUND(I782*H782,2)</f>
        <v>0</v>
      </c>
      <c r="K782" s="130" t="s">
        <v>161</v>
      </c>
      <c r="L782" s="29"/>
      <c r="M782" s="134" t="s">
        <v>3</v>
      </c>
      <c r="N782" s="135" t="s">
        <v>41</v>
      </c>
      <c r="O782" s="136">
        <v>0.62</v>
      </c>
      <c r="P782" s="136">
        <f>O782*H782</f>
        <v>1.4167000000000001</v>
      </c>
      <c r="Q782" s="136">
        <v>9.3359999999999999E-2</v>
      </c>
      <c r="R782" s="136">
        <f>Q782*H782</f>
        <v>0.21332760000000001</v>
      </c>
      <c r="S782" s="136">
        <v>0</v>
      </c>
      <c r="T782" s="137">
        <f>S782*H782</f>
        <v>0</v>
      </c>
      <c r="AR782" s="138" t="s">
        <v>162</v>
      </c>
      <c r="AT782" s="138" t="s">
        <v>157</v>
      </c>
      <c r="AU782" s="138" t="s">
        <v>80</v>
      </c>
      <c r="AY782" s="17" t="s">
        <v>155</v>
      </c>
      <c r="BE782" s="139">
        <f>IF(N782="základní",J782,0)</f>
        <v>0</v>
      </c>
      <c r="BF782" s="139">
        <f>IF(N782="snížená",J782,0)</f>
        <v>0</v>
      </c>
      <c r="BG782" s="139">
        <f>IF(N782="zákl. přenesená",J782,0)</f>
        <v>0</v>
      </c>
      <c r="BH782" s="139">
        <f>IF(N782="sníž. přenesená",J782,0)</f>
        <v>0</v>
      </c>
      <c r="BI782" s="139">
        <f>IF(N782="nulová",J782,0)</f>
        <v>0</v>
      </c>
      <c r="BJ782" s="17" t="s">
        <v>78</v>
      </c>
      <c r="BK782" s="139">
        <f>ROUND(I782*H782,2)</f>
        <v>0</v>
      </c>
      <c r="BL782" s="17" t="s">
        <v>162</v>
      </c>
      <c r="BM782" s="138" t="s">
        <v>1046</v>
      </c>
    </row>
    <row r="783" spans="2:65" s="1" customFormat="1" ht="11.25">
      <c r="B783" s="29"/>
      <c r="D783" s="140" t="s">
        <v>164</v>
      </c>
      <c r="F783" s="141" t="s">
        <v>1047</v>
      </c>
      <c r="L783" s="29"/>
      <c r="M783" s="142"/>
      <c r="T783" s="50"/>
      <c r="AT783" s="17" t="s">
        <v>164</v>
      </c>
      <c r="AU783" s="17" t="s">
        <v>80</v>
      </c>
    </row>
    <row r="784" spans="2:65" s="12" customFormat="1" ht="11.25">
      <c r="B784" s="143"/>
      <c r="D784" s="144" t="s">
        <v>166</v>
      </c>
      <c r="E784" s="145" t="s">
        <v>3</v>
      </c>
      <c r="F784" s="146" t="s">
        <v>639</v>
      </c>
      <c r="H784" s="145" t="s">
        <v>3</v>
      </c>
      <c r="L784" s="143"/>
      <c r="M784" s="147"/>
      <c r="T784" s="148"/>
      <c r="AT784" s="145" t="s">
        <v>166</v>
      </c>
      <c r="AU784" s="145" t="s">
        <v>80</v>
      </c>
      <c r="AV784" s="12" t="s">
        <v>78</v>
      </c>
      <c r="AW784" s="12" t="s">
        <v>32</v>
      </c>
      <c r="AX784" s="12" t="s">
        <v>70</v>
      </c>
      <c r="AY784" s="145" t="s">
        <v>155</v>
      </c>
    </row>
    <row r="785" spans="2:65" s="13" customFormat="1" ht="11.25">
      <c r="B785" s="149"/>
      <c r="D785" s="144" t="s">
        <v>166</v>
      </c>
      <c r="E785" s="150" t="s">
        <v>3</v>
      </c>
      <c r="F785" s="151" t="s">
        <v>1048</v>
      </c>
      <c r="H785" s="152">
        <v>0.34</v>
      </c>
      <c r="L785" s="149"/>
      <c r="M785" s="153"/>
      <c r="T785" s="154"/>
      <c r="AT785" s="150" t="s">
        <v>166</v>
      </c>
      <c r="AU785" s="150" t="s">
        <v>80</v>
      </c>
      <c r="AV785" s="13" t="s">
        <v>80</v>
      </c>
      <c r="AW785" s="13" t="s">
        <v>32</v>
      </c>
      <c r="AX785" s="13" t="s">
        <v>70</v>
      </c>
      <c r="AY785" s="150" t="s">
        <v>155</v>
      </c>
    </row>
    <row r="786" spans="2:65" s="12" customFormat="1" ht="11.25">
      <c r="B786" s="143"/>
      <c r="D786" s="144" t="s">
        <v>166</v>
      </c>
      <c r="E786" s="145" t="s">
        <v>3</v>
      </c>
      <c r="F786" s="146" t="s">
        <v>641</v>
      </c>
      <c r="H786" s="145" t="s">
        <v>3</v>
      </c>
      <c r="L786" s="143"/>
      <c r="M786" s="147"/>
      <c r="T786" s="148"/>
      <c r="AT786" s="145" t="s">
        <v>166</v>
      </c>
      <c r="AU786" s="145" t="s">
        <v>80</v>
      </c>
      <c r="AV786" s="12" t="s">
        <v>78</v>
      </c>
      <c r="AW786" s="12" t="s">
        <v>32</v>
      </c>
      <c r="AX786" s="12" t="s">
        <v>70</v>
      </c>
      <c r="AY786" s="145" t="s">
        <v>155</v>
      </c>
    </row>
    <row r="787" spans="2:65" s="13" customFormat="1" ht="11.25">
      <c r="B787" s="149"/>
      <c r="D787" s="144" t="s">
        <v>166</v>
      </c>
      <c r="E787" s="150" t="s">
        <v>3</v>
      </c>
      <c r="F787" s="151" t="s">
        <v>1049</v>
      </c>
      <c r="H787" s="152">
        <v>0.95</v>
      </c>
      <c r="L787" s="149"/>
      <c r="M787" s="153"/>
      <c r="T787" s="154"/>
      <c r="AT787" s="150" t="s">
        <v>166</v>
      </c>
      <c r="AU787" s="150" t="s">
        <v>80</v>
      </c>
      <c r="AV787" s="13" t="s">
        <v>80</v>
      </c>
      <c r="AW787" s="13" t="s">
        <v>32</v>
      </c>
      <c r="AX787" s="13" t="s">
        <v>70</v>
      </c>
      <c r="AY787" s="150" t="s">
        <v>155</v>
      </c>
    </row>
    <row r="788" spans="2:65" s="13" customFormat="1" ht="11.25">
      <c r="B788" s="149"/>
      <c r="D788" s="144" t="s">
        <v>166</v>
      </c>
      <c r="E788" s="150" t="s">
        <v>3</v>
      </c>
      <c r="F788" s="151" t="s">
        <v>1050</v>
      </c>
      <c r="H788" s="152">
        <v>0.995</v>
      </c>
      <c r="L788" s="149"/>
      <c r="M788" s="153"/>
      <c r="T788" s="154"/>
      <c r="AT788" s="150" t="s">
        <v>166</v>
      </c>
      <c r="AU788" s="150" t="s">
        <v>80</v>
      </c>
      <c r="AV788" s="13" t="s">
        <v>80</v>
      </c>
      <c r="AW788" s="13" t="s">
        <v>32</v>
      </c>
      <c r="AX788" s="13" t="s">
        <v>70</v>
      </c>
      <c r="AY788" s="150" t="s">
        <v>155</v>
      </c>
    </row>
    <row r="789" spans="2:65" s="14" customFormat="1" ht="11.25">
      <c r="B789" s="155"/>
      <c r="D789" s="144" t="s">
        <v>166</v>
      </c>
      <c r="E789" s="156" t="s">
        <v>3</v>
      </c>
      <c r="F789" s="157" t="s">
        <v>205</v>
      </c>
      <c r="H789" s="158">
        <v>2.2850000000000001</v>
      </c>
      <c r="L789" s="155"/>
      <c r="M789" s="159"/>
      <c r="T789" s="160"/>
      <c r="AT789" s="156" t="s">
        <v>166</v>
      </c>
      <c r="AU789" s="156" t="s">
        <v>80</v>
      </c>
      <c r="AV789" s="14" t="s">
        <v>162</v>
      </c>
      <c r="AW789" s="14" t="s">
        <v>32</v>
      </c>
      <c r="AX789" s="14" t="s">
        <v>78</v>
      </c>
      <c r="AY789" s="156" t="s">
        <v>155</v>
      </c>
    </row>
    <row r="790" spans="2:65" s="1" customFormat="1" ht="33" customHeight="1">
      <c r="B790" s="127"/>
      <c r="C790" s="128" t="s">
        <v>1051</v>
      </c>
      <c r="D790" s="128" t="s">
        <v>157</v>
      </c>
      <c r="E790" s="129" t="s">
        <v>1052</v>
      </c>
      <c r="F790" s="130" t="s">
        <v>1053</v>
      </c>
      <c r="G790" s="131" t="s">
        <v>160</v>
      </c>
      <c r="H790" s="132">
        <v>5.3029999999999999</v>
      </c>
      <c r="I790" s="133"/>
      <c r="J790" s="133">
        <f>ROUND(I790*H790,2)</f>
        <v>0</v>
      </c>
      <c r="K790" s="130" t="s">
        <v>161</v>
      </c>
      <c r="L790" s="29"/>
      <c r="M790" s="134" t="s">
        <v>3</v>
      </c>
      <c r="N790" s="135" t="s">
        <v>41</v>
      </c>
      <c r="O790" s="136">
        <v>0.56999999999999995</v>
      </c>
      <c r="P790" s="136">
        <f>O790*H790</f>
        <v>3.0227099999999996</v>
      </c>
      <c r="Q790" s="136">
        <v>9.3359999999999999E-2</v>
      </c>
      <c r="R790" s="136">
        <f>Q790*H790</f>
        <v>0.49508807999999999</v>
      </c>
      <c r="S790" s="136">
        <v>0</v>
      </c>
      <c r="T790" s="137">
        <f>S790*H790</f>
        <v>0</v>
      </c>
      <c r="AR790" s="138" t="s">
        <v>162</v>
      </c>
      <c r="AT790" s="138" t="s">
        <v>157</v>
      </c>
      <c r="AU790" s="138" t="s">
        <v>80</v>
      </c>
      <c r="AY790" s="17" t="s">
        <v>155</v>
      </c>
      <c r="BE790" s="139">
        <f>IF(N790="základní",J790,0)</f>
        <v>0</v>
      </c>
      <c r="BF790" s="139">
        <f>IF(N790="snížená",J790,0)</f>
        <v>0</v>
      </c>
      <c r="BG790" s="139">
        <f>IF(N790="zákl. přenesená",J790,0)</f>
        <v>0</v>
      </c>
      <c r="BH790" s="139">
        <f>IF(N790="sníž. přenesená",J790,0)</f>
        <v>0</v>
      </c>
      <c r="BI790" s="139">
        <f>IF(N790="nulová",J790,0)</f>
        <v>0</v>
      </c>
      <c r="BJ790" s="17" t="s">
        <v>78</v>
      </c>
      <c r="BK790" s="139">
        <f>ROUND(I790*H790,2)</f>
        <v>0</v>
      </c>
      <c r="BL790" s="17" t="s">
        <v>162</v>
      </c>
      <c r="BM790" s="138" t="s">
        <v>1054</v>
      </c>
    </row>
    <row r="791" spans="2:65" s="1" customFormat="1" ht="11.25">
      <c r="B791" s="29"/>
      <c r="D791" s="140" t="s">
        <v>164</v>
      </c>
      <c r="F791" s="141" t="s">
        <v>1055</v>
      </c>
      <c r="L791" s="29"/>
      <c r="M791" s="142"/>
      <c r="T791" s="50"/>
      <c r="AT791" s="17" t="s">
        <v>164</v>
      </c>
      <c r="AU791" s="17" t="s">
        <v>80</v>
      </c>
    </row>
    <row r="792" spans="2:65" s="12" customFormat="1" ht="11.25">
      <c r="B792" s="143"/>
      <c r="D792" s="144" t="s">
        <v>166</v>
      </c>
      <c r="E792" s="145" t="s">
        <v>3</v>
      </c>
      <c r="F792" s="146" t="s">
        <v>641</v>
      </c>
      <c r="H792" s="145" t="s">
        <v>3</v>
      </c>
      <c r="L792" s="143"/>
      <c r="M792" s="147"/>
      <c r="T792" s="148"/>
      <c r="AT792" s="145" t="s">
        <v>166</v>
      </c>
      <c r="AU792" s="145" t="s">
        <v>80</v>
      </c>
      <c r="AV792" s="12" t="s">
        <v>78</v>
      </c>
      <c r="AW792" s="12" t="s">
        <v>32</v>
      </c>
      <c r="AX792" s="12" t="s">
        <v>70</v>
      </c>
      <c r="AY792" s="145" t="s">
        <v>155</v>
      </c>
    </row>
    <row r="793" spans="2:65" s="13" customFormat="1" ht="11.25">
      <c r="B793" s="149"/>
      <c r="D793" s="144" t="s">
        <v>166</v>
      </c>
      <c r="E793" s="150" t="s">
        <v>3</v>
      </c>
      <c r="F793" s="151" t="s">
        <v>1056</v>
      </c>
      <c r="H793" s="152">
        <v>1.5840000000000001</v>
      </c>
      <c r="L793" s="149"/>
      <c r="M793" s="153"/>
      <c r="T793" s="154"/>
      <c r="AT793" s="150" t="s">
        <v>166</v>
      </c>
      <c r="AU793" s="150" t="s">
        <v>80</v>
      </c>
      <c r="AV793" s="13" t="s">
        <v>80</v>
      </c>
      <c r="AW793" s="13" t="s">
        <v>32</v>
      </c>
      <c r="AX793" s="13" t="s">
        <v>70</v>
      </c>
      <c r="AY793" s="150" t="s">
        <v>155</v>
      </c>
    </row>
    <row r="794" spans="2:65" s="13" customFormat="1" ht="11.25">
      <c r="B794" s="149"/>
      <c r="D794" s="144" t="s">
        <v>166</v>
      </c>
      <c r="E794" s="150" t="s">
        <v>3</v>
      </c>
      <c r="F794" s="151" t="s">
        <v>1057</v>
      </c>
      <c r="H794" s="152">
        <v>3.7189999999999999</v>
      </c>
      <c r="L794" s="149"/>
      <c r="M794" s="153"/>
      <c r="T794" s="154"/>
      <c r="AT794" s="150" t="s">
        <v>166</v>
      </c>
      <c r="AU794" s="150" t="s">
        <v>80</v>
      </c>
      <c r="AV794" s="13" t="s">
        <v>80</v>
      </c>
      <c r="AW794" s="13" t="s">
        <v>32</v>
      </c>
      <c r="AX794" s="13" t="s">
        <v>70</v>
      </c>
      <c r="AY794" s="150" t="s">
        <v>155</v>
      </c>
    </row>
    <row r="795" spans="2:65" s="14" customFormat="1" ht="11.25">
      <c r="B795" s="155"/>
      <c r="D795" s="144" t="s">
        <v>166</v>
      </c>
      <c r="E795" s="156" t="s">
        <v>3</v>
      </c>
      <c r="F795" s="157" t="s">
        <v>205</v>
      </c>
      <c r="H795" s="158">
        <v>5.3029999999999999</v>
      </c>
      <c r="L795" s="155"/>
      <c r="M795" s="159"/>
      <c r="T795" s="160"/>
      <c r="AT795" s="156" t="s">
        <v>166</v>
      </c>
      <c r="AU795" s="156" t="s">
        <v>80</v>
      </c>
      <c r="AV795" s="14" t="s">
        <v>162</v>
      </c>
      <c r="AW795" s="14" t="s">
        <v>32</v>
      </c>
      <c r="AX795" s="14" t="s">
        <v>78</v>
      </c>
      <c r="AY795" s="156" t="s">
        <v>155</v>
      </c>
    </row>
    <row r="796" spans="2:65" s="1" customFormat="1" ht="16.5" customHeight="1">
      <c r="B796" s="127"/>
      <c r="C796" s="128" t="s">
        <v>1058</v>
      </c>
      <c r="D796" s="128" t="s">
        <v>157</v>
      </c>
      <c r="E796" s="129" t="s">
        <v>1059</v>
      </c>
      <c r="F796" s="130" t="s">
        <v>1060</v>
      </c>
      <c r="G796" s="131" t="s">
        <v>160</v>
      </c>
      <c r="H796" s="132">
        <v>126.25</v>
      </c>
      <c r="I796" s="133"/>
      <c r="J796" s="133">
        <f>ROUND(I796*H796,2)</f>
        <v>0</v>
      </c>
      <c r="K796" s="130" t="s">
        <v>161</v>
      </c>
      <c r="L796" s="29"/>
      <c r="M796" s="134" t="s">
        <v>3</v>
      </c>
      <c r="N796" s="135" t="s">
        <v>41</v>
      </c>
      <c r="O796" s="136">
        <v>0.127</v>
      </c>
      <c r="P796" s="136">
        <f>O796*H796</f>
        <v>16.033750000000001</v>
      </c>
      <c r="Q796" s="136">
        <v>1.44E-6</v>
      </c>
      <c r="R796" s="136">
        <f>Q796*H796</f>
        <v>1.818E-4</v>
      </c>
      <c r="S796" s="136">
        <v>0</v>
      </c>
      <c r="T796" s="137">
        <f>S796*H796</f>
        <v>0</v>
      </c>
      <c r="AR796" s="138" t="s">
        <v>162</v>
      </c>
      <c r="AT796" s="138" t="s">
        <v>157</v>
      </c>
      <c r="AU796" s="138" t="s">
        <v>80</v>
      </c>
      <c r="AY796" s="17" t="s">
        <v>155</v>
      </c>
      <c r="BE796" s="139">
        <f>IF(N796="základní",J796,0)</f>
        <v>0</v>
      </c>
      <c r="BF796" s="139">
        <f>IF(N796="snížená",J796,0)</f>
        <v>0</v>
      </c>
      <c r="BG796" s="139">
        <f>IF(N796="zákl. přenesená",J796,0)</f>
        <v>0</v>
      </c>
      <c r="BH796" s="139">
        <f>IF(N796="sníž. přenesená",J796,0)</f>
        <v>0</v>
      </c>
      <c r="BI796" s="139">
        <f>IF(N796="nulová",J796,0)</f>
        <v>0</v>
      </c>
      <c r="BJ796" s="17" t="s">
        <v>78</v>
      </c>
      <c r="BK796" s="139">
        <f>ROUND(I796*H796,2)</f>
        <v>0</v>
      </c>
      <c r="BL796" s="17" t="s">
        <v>162</v>
      </c>
      <c r="BM796" s="138" t="s">
        <v>1061</v>
      </c>
    </row>
    <row r="797" spans="2:65" s="1" customFormat="1" ht="11.25">
      <c r="B797" s="29"/>
      <c r="D797" s="140" t="s">
        <v>164</v>
      </c>
      <c r="F797" s="141" t="s">
        <v>1062</v>
      </c>
      <c r="L797" s="29"/>
      <c r="M797" s="142"/>
      <c r="T797" s="50"/>
      <c r="AT797" s="17" t="s">
        <v>164</v>
      </c>
      <c r="AU797" s="17" t="s">
        <v>80</v>
      </c>
    </row>
    <row r="798" spans="2:65" s="12" customFormat="1" ht="11.25">
      <c r="B798" s="143"/>
      <c r="D798" s="144" t="s">
        <v>166</v>
      </c>
      <c r="E798" s="145" t="s">
        <v>3</v>
      </c>
      <c r="F798" s="146" t="s">
        <v>991</v>
      </c>
      <c r="H798" s="145" t="s">
        <v>3</v>
      </c>
      <c r="L798" s="143"/>
      <c r="M798" s="147"/>
      <c r="T798" s="148"/>
      <c r="AT798" s="145" t="s">
        <v>166</v>
      </c>
      <c r="AU798" s="145" t="s">
        <v>80</v>
      </c>
      <c r="AV798" s="12" t="s">
        <v>78</v>
      </c>
      <c r="AW798" s="12" t="s">
        <v>32</v>
      </c>
      <c r="AX798" s="12" t="s">
        <v>70</v>
      </c>
      <c r="AY798" s="145" t="s">
        <v>155</v>
      </c>
    </row>
    <row r="799" spans="2:65" s="13" customFormat="1" ht="11.25">
      <c r="B799" s="149"/>
      <c r="D799" s="144" t="s">
        <v>166</v>
      </c>
      <c r="E799" s="150" t="s">
        <v>3</v>
      </c>
      <c r="F799" s="151" t="s">
        <v>1029</v>
      </c>
      <c r="H799" s="152">
        <v>8.1</v>
      </c>
      <c r="L799" s="149"/>
      <c r="M799" s="153"/>
      <c r="T799" s="154"/>
      <c r="AT799" s="150" t="s">
        <v>166</v>
      </c>
      <c r="AU799" s="150" t="s">
        <v>80</v>
      </c>
      <c r="AV799" s="13" t="s">
        <v>80</v>
      </c>
      <c r="AW799" s="13" t="s">
        <v>32</v>
      </c>
      <c r="AX799" s="13" t="s">
        <v>70</v>
      </c>
      <c r="AY799" s="150" t="s">
        <v>155</v>
      </c>
    </row>
    <row r="800" spans="2:65" s="12" customFormat="1" ht="11.25">
      <c r="B800" s="143"/>
      <c r="D800" s="144" t="s">
        <v>166</v>
      </c>
      <c r="E800" s="145" t="s">
        <v>3</v>
      </c>
      <c r="F800" s="146" t="s">
        <v>993</v>
      </c>
      <c r="H800" s="145" t="s">
        <v>3</v>
      </c>
      <c r="L800" s="143"/>
      <c r="M800" s="147"/>
      <c r="T800" s="148"/>
      <c r="AT800" s="145" t="s">
        <v>166</v>
      </c>
      <c r="AU800" s="145" t="s">
        <v>80</v>
      </c>
      <c r="AV800" s="12" t="s">
        <v>78</v>
      </c>
      <c r="AW800" s="12" t="s">
        <v>32</v>
      </c>
      <c r="AX800" s="12" t="s">
        <v>70</v>
      </c>
      <c r="AY800" s="145" t="s">
        <v>155</v>
      </c>
    </row>
    <row r="801" spans="2:65" s="13" customFormat="1" ht="11.25">
      <c r="B801" s="149"/>
      <c r="D801" s="144" t="s">
        <v>166</v>
      </c>
      <c r="E801" s="150" t="s">
        <v>3</v>
      </c>
      <c r="F801" s="151" t="s">
        <v>1030</v>
      </c>
      <c r="H801" s="152">
        <v>118.15</v>
      </c>
      <c r="L801" s="149"/>
      <c r="M801" s="153"/>
      <c r="T801" s="154"/>
      <c r="AT801" s="150" t="s">
        <v>166</v>
      </c>
      <c r="AU801" s="150" t="s">
        <v>80</v>
      </c>
      <c r="AV801" s="13" t="s">
        <v>80</v>
      </c>
      <c r="AW801" s="13" t="s">
        <v>32</v>
      </c>
      <c r="AX801" s="13" t="s">
        <v>70</v>
      </c>
      <c r="AY801" s="150" t="s">
        <v>155</v>
      </c>
    </row>
    <row r="802" spans="2:65" s="14" customFormat="1" ht="11.25">
      <c r="B802" s="155"/>
      <c r="D802" s="144" t="s">
        <v>166</v>
      </c>
      <c r="E802" s="156" t="s">
        <v>3</v>
      </c>
      <c r="F802" s="157" t="s">
        <v>205</v>
      </c>
      <c r="H802" s="158">
        <v>126.25</v>
      </c>
      <c r="L802" s="155"/>
      <c r="M802" s="159"/>
      <c r="T802" s="160"/>
      <c r="AT802" s="156" t="s">
        <v>166</v>
      </c>
      <c r="AU802" s="156" t="s">
        <v>80</v>
      </c>
      <c r="AV802" s="14" t="s">
        <v>162</v>
      </c>
      <c r="AW802" s="14" t="s">
        <v>32</v>
      </c>
      <c r="AX802" s="14" t="s">
        <v>78</v>
      </c>
      <c r="AY802" s="156" t="s">
        <v>155</v>
      </c>
    </row>
    <row r="803" spans="2:65" s="1" customFormat="1" ht="24.2" customHeight="1">
      <c r="B803" s="127"/>
      <c r="C803" s="128" t="s">
        <v>1063</v>
      </c>
      <c r="D803" s="128" t="s">
        <v>157</v>
      </c>
      <c r="E803" s="129" t="s">
        <v>1064</v>
      </c>
      <c r="F803" s="130" t="s">
        <v>1065</v>
      </c>
      <c r="G803" s="131" t="s">
        <v>178</v>
      </c>
      <c r="H803" s="132">
        <v>56.25</v>
      </c>
      <c r="I803" s="133"/>
      <c r="J803" s="133">
        <f>ROUND(I803*H803,2)</f>
        <v>0</v>
      </c>
      <c r="K803" s="130" t="s">
        <v>161</v>
      </c>
      <c r="L803" s="29"/>
      <c r="M803" s="134" t="s">
        <v>3</v>
      </c>
      <c r="N803" s="135" t="s">
        <v>41</v>
      </c>
      <c r="O803" s="136">
        <v>4.2999999999999997E-2</v>
      </c>
      <c r="P803" s="136">
        <f>O803*H803</f>
        <v>2.4187499999999997</v>
      </c>
      <c r="Q803" s="136">
        <v>4.1999999999999998E-5</v>
      </c>
      <c r="R803" s="136">
        <f>Q803*H803</f>
        <v>2.3625E-3</v>
      </c>
      <c r="S803" s="136">
        <v>0</v>
      </c>
      <c r="T803" s="137">
        <f>S803*H803</f>
        <v>0</v>
      </c>
      <c r="AR803" s="138" t="s">
        <v>162</v>
      </c>
      <c r="AT803" s="138" t="s">
        <v>157</v>
      </c>
      <c r="AU803" s="138" t="s">
        <v>80</v>
      </c>
      <c r="AY803" s="17" t="s">
        <v>155</v>
      </c>
      <c r="BE803" s="139">
        <f>IF(N803="základní",J803,0)</f>
        <v>0</v>
      </c>
      <c r="BF803" s="139">
        <f>IF(N803="snížená",J803,0)</f>
        <v>0</v>
      </c>
      <c r="BG803" s="139">
        <f>IF(N803="zákl. přenesená",J803,0)</f>
        <v>0</v>
      </c>
      <c r="BH803" s="139">
        <f>IF(N803="sníž. přenesená",J803,0)</f>
        <v>0</v>
      </c>
      <c r="BI803" s="139">
        <f>IF(N803="nulová",J803,0)</f>
        <v>0</v>
      </c>
      <c r="BJ803" s="17" t="s">
        <v>78</v>
      </c>
      <c r="BK803" s="139">
        <f>ROUND(I803*H803,2)</f>
        <v>0</v>
      </c>
      <c r="BL803" s="17" t="s">
        <v>162</v>
      </c>
      <c r="BM803" s="138" t="s">
        <v>1066</v>
      </c>
    </row>
    <row r="804" spans="2:65" s="1" customFormat="1" ht="11.25">
      <c r="B804" s="29"/>
      <c r="D804" s="140" t="s">
        <v>164</v>
      </c>
      <c r="F804" s="141" t="s">
        <v>1067</v>
      </c>
      <c r="L804" s="29"/>
      <c r="M804" s="142"/>
      <c r="T804" s="50"/>
      <c r="AT804" s="17" t="s">
        <v>164</v>
      </c>
      <c r="AU804" s="17" t="s">
        <v>80</v>
      </c>
    </row>
    <row r="805" spans="2:65" s="12" customFormat="1" ht="11.25">
      <c r="B805" s="143"/>
      <c r="D805" s="144" t="s">
        <v>166</v>
      </c>
      <c r="E805" s="145" t="s">
        <v>3</v>
      </c>
      <c r="F805" s="146" t="s">
        <v>991</v>
      </c>
      <c r="H805" s="145" t="s">
        <v>3</v>
      </c>
      <c r="L805" s="143"/>
      <c r="M805" s="147"/>
      <c r="T805" s="148"/>
      <c r="AT805" s="145" t="s">
        <v>166</v>
      </c>
      <c r="AU805" s="145" t="s">
        <v>80</v>
      </c>
      <c r="AV805" s="12" t="s">
        <v>78</v>
      </c>
      <c r="AW805" s="12" t="s">
        <v>32</v>
      </c>
      <c r="AX805" s="12" t="s">
        <v>70</v>
      </c>
      <c r="AY805" s="145" t="s">
        <v>155</v>
      </c>
    </row>
    <row r="806" spans="2:65" s="13" customFormat="1" ht="11.25">
      <c r="B806" s="149"/>
      <c r="D806" s="144" t="s">
        <v>166</v>
      </c>
      <c r="E806" s="150" t="s">
        <v>3</v>
      </c>
      <c r="F806" s="151" t="s">
        <v>1068</v>
      </c>
      <c r="H806" s="152">
        <v>12.25</v>
      </c>
      <c r="L806" s="149"/>
      <c r="M806" s="153"/>
      <c r="T806" s="154"/>
      <c r="AT806" s="150" t="s">
        <v>166</v>
      </c>
      <c r="AU806" s="150" t="s">
        <v>80</v>
      </c>
      <c r="AV806" s="13" t="s">
        <v>80</v>
      </c>
      <c r="AW806" s="13" t="s">
        <v>32</v>
      </c>
      <c r="AX806" s="13" t="s">
        <v>70</v>
      </c>
      <c r="AY806" s="150" t="s">
        <v>155</v>
      </c>
    </row>
    <row r="807" spans="2:65" s="12" customFormat="1" ht="11.25">
      <c r="B807" s="143"/>
      <c r="D807" s="144" t="s">
        <v>166</v>
      </c>
      <c r="E807" s="145" t="s">
        <v>3</v>
      </c>
      <c r="F807" s="146" t="s">
        <v>993</v>
      </c>
      <c r="H807" s="145" t="s">
        <v>3</v>
      </c>
      <c r="L807" s="143"/>
      <c r="M807" s="147"/>
      <c r="T807" s="148"/>
      <c r="AT807" s="145" t="s">
        <v>166</v>
      </c>
      <c r="AU807" s="145" t="s">
        <v>80</v>
      </c>
      <c r="AV807" s="12" t="s">
        <v>78</v>
      </c>
      <c r="AW807" s="12" t="s">
        <v>32</v>
      </c>
      <c r="AX807" s="12" t="s">
        <v>70</v>
      </c>
      <c r="AY807" s="145" t="s">
        <v>155</v>
      </c>
    </row>
    <row r="808" spans="2:65" s="13" customFormat="1" ht="11.25">
      <c r="B808" s="149"/>
      <c r="D808" s="144" t="s">
        <v>166</v>
      </c>
      <c r="E808" s="150" t="s">
        <v>3</v>
      </c>
      <c r="F808" s="151" t="s">
        <v>1069</v>
      </c>
      <c r="H808" s="152">
        <v>44</v>
      </c>
      <c r="L808" s="149"/>
      <c r="M808" s="153"/>
      <c r="T808" s="154"/>
      <c r="AT808" s="150" t="s">
        <v>166</v>
      </c>
      <c r="AU808" s="150" t="s">
        <v>80</v>
      </c>
      <c r="AV808" s="13" t="s">
        <v>80</v>
      </c>
      <c r="AW808" s="13" t="s">
        <v>32</v>
      </c>
      <c r="AX808" s="13" t="s">
        <v>70</v>
      </c>
      <c r="AY808" s="150" t="s">
        <v>155</v>
      </c>
    </row>
    <row r="809" spans="2:65" s="14" customFormat="1" ht="11.25">
      <c r="B809" s="155"/>
      <c r="D809" s="144" t="s">
        <v>166</v>
      </c>
      <c r="E809" s="156" t="s">
        <v>3</v>
      </c>
      <c r="F809" s="157" t="s">
        <v>205</v>
      </c>
      <c r="H809" s="158">
        <v>56.25</v>
      </c>
      <c r="L809" s="155"/>
      <c r="M809" s="159"/>
      <c r="T809" s="160"/>
      <c r="AT809" s="156" t="s">
        <v>166</v>
      </c>
      <c r="AU809" s="156" t="s">
        <v>80</v>
      </c>
      <c r="AV809" s="14" t="s">
        <v>162</v>
      </c>
      <c r="AW809" s="14" t="s">
        <v>32</v>
      </c>
      <c r="AX809" s="14" t="s">
        <v>78</v>
      </c>
      <c r="AY809" s="156" t="s">
        <v>155</v>
      </c>
    </row>
    <row r="810" spans="2:65" s="1" customFormat="1" ht="16.5" customHeight="1">
      <c r="B810" s="127"/>
      <c r="C810" s="128" t="s">
        <v>1070</v>
      </c>
      <c r="D810" s="128" t="s">
        <v>157</v>
      </c>
      <c r="E810" s="129" t="s">
        <v>1071</v>
      </c>
      <c r="F810" s="130" t="s">
        <v>1072</v>
      </c>
      <c r="G810" s="131" t="s">
        <v>178</v>
      </c>
      <c r="H810" s="132">
        <v>1.905</v>
      </c>
      <c r="I810" s="133"/>
      <c r="J810" s="133">
        <f>ROUND(I810*H810,2)</f>
        <v>0</v>
      </c>
      <c r="K810" s="130" t="s">
        <v>161</v>
      </c>
      <c r="L810" s="29"/>
      <c r="M810" s="134" t="s">
        <v>3</v>
      </c>
      <c r="N810" s="135" t="s">
        <v>41</v>
      </c>
      <c r="O810" s="136">
        <v>4.2000000000000003E-2</v>
      </c>
      <c r="P810" s="136">
        <f>O810*H810</f>
        <v>8.0010000000000012E-2</v>
      </c>
      <c r="Q810" s="136">
        <v>5.2500000000000002E-5</v>
      </c>
      <c r="R810" s="136">
        <f>Q810*H810</f>
        <v>1.0001250000000001E-4</v>
      </c>
      <c r="S810" s="136">
        <v>0</v>
      </c>
      <c r="T810" s="137">
        <f>S810*H810</f>
        <v>0</v>
      </c>
      <c r="AR810" s="138" t="s">
        <v>162</v>
      </c>
      <c r="AT810" s="138" t="s">
        <v>157</v>
      </c>
      <c r="AU810" s="138" t="s">
        <v>80</v>
      </c>
      <c r="AY810" s="17" t="s">
        <v>155</v>
      </c>
      <c r="BE810" s="139">
        <f>IF(N810="základní",J810,0)</f>
        <v>0</v>
      </c>
      <c r="BF810" s="139">
        <f>IF(N810="snížená",J810,0)</f>
        <v>0</v>
      </c>
      <c r="BG810" s="139">
        <f>IF(N810="zákl. přenesená",J810,0)</f>
        <v>0</v>
      </c>
      <c r="BH810" s="139">
        <f>IF(N810="sníž. přenesená",J810,0)</f>
        <v>0</v>
      </c>
      <c r="BI810" s="139">
        <f>IF(N810="nulová",J810,0)</f>
        <v>0</v>
      </c>
      <c r="BJ810" s="17" t="s">
        <v>78</v>
      </c>
      <c r="BK810" s="139">
        <f>ROUND(I810*H810,2)</f>
        <v>0</v>
      </c>
      <c r="BL810" s="17" t="s">
        <v>162</v>
      </c>
      <c r="BM810" s="138" t="s">
        <v>1073</v>
      </c>
    </row>
    <row r="811" spans="2:65" s="1" customFormat="1" ht="11.25">
      <c r="B811" s="29"/>
      <c r="D811" s="140" t="s">
        <v>164</v>
      </c>
      <c r="F811" s="141" t="s">
        <v>1074</v>
      </c>
      <c r="L811" s="29"/>
      <c r="M811" s="142"/>
      <c r="T811" s="50"/>
      <c r="AT811" s="17" t="s">
        <v>164</v>
      </c>
      <c r="AU811" s="17" t="s">
        <v>80</v>
      </c>
    </row>
    <row r="812" spans="2:65" s="12" customFormat="1" ht="11.25">
      <c r="B812" s="143"/>
      <c r="D812" s="144" t="s">
        <v>166</v>
      </c>
      <c r="E812" s="145" t="s">
        <v>3</v>
      </c>
      <c r="F812" s="146" t="s">
        <v>193</v>
      </c>
      <c r="H812" s="145" t="s">
        <v>3</v>
      </c>
      <c r="L812" s="143"/>
      <c r="M812" s="147"/>
      <c r="T812" s="148"/>
      <c r="AT812" s="145" t="s">
        <v>166</v>
      </c>
      <c r="AU812" s="145" t="s">
        <v>80</v>
      </c>
      <c r="AV812" s="12" t="s">
        <v>78</v>
      </c>
      <c r="AW812" s="12" t="s">
        <v>32</v>
      </c>
      <c r="AX812" s="12" t="s">
        <v>70</v>
      </c>
      <c r="AY812" s="145" t="s">
        <v>155</v>
      </c>
    </row>
    <row r="813" spans="2:65" s="13" customFormat="1" ht="11.25">
      <c r="B813" s="149"/>
      <c r="D813" s="144" t="s">
        <v>166</v>
      </c>
      <c r="E813" s="150" t="s">
        <v>3</v>
      </c>
      <c r="F813" s="151" t="s">
        <v>1075</v>
      </c>
      <c r="H813" s="152">
        <v>1.905</v>
      </c>
      <c r="L813" s="149"/>
      <c r="M813" s="153"/>
      <c r="T813" s="154"/>
      <c r="AT813" s="150" t="s">
        <v>166</v>
      </c>
      <c r="AU813" s="150" t="s">
        <v>80</v>
      </c>
      <c r="AV813" s="13" t="s">
        <v>80</v>
      </c>
      <c r="AW813" s="13" t="s">
        <v>32</v>
      </c>
      <c r="AX813" s="13" t="s">
        <v>78</v>
      </c>
      <c r="AY813" s="150" t="s">
        <v>155</v>
      </c>
    </row>
    <row r="814" spans="2:65" s="1" customFormat="1" ht="21.75" customHeight="1">
      <c r="B814" s="127"/>
      <c r="C814" s="128" t="s">
        <v>1076</v>
      </c>
      <c r="D814" s="128" t="s">
        <v>157</v>
      </c>
      <c r="E814" s="129" t="s">
        <v>1077</v>
      </c>
      <c r="F814" s="130" t="s">
        <v>1078</v>
      </c>
      <c r="G814" s="131" t="s">
        <v>190</v>
      </c>
      <c r="H814" s="132">
        <v>14.425000000000001</v>
      </c>
      <c r="I814" s="133"/>
      <c r="J814" s="133">
        <f>ROUND(I814*H814,2)</f>
        <v>0</v>
      </c>
      <c r="K814" s="130" t="s">
        <v>161</v>
      </c>
      <c r="L814" s="29"/>
      <c r="M814" s="134" t="s">
        <v>3</v>
      </c>
      <c r="N814" s="135" t="s">
        <v>41</v>
      </c>
      <c r="O814" s="136">
        <v>2.048</v>
      </c>
      <c r="P814" s="136">
        <f>O814*H814</f>
        <v>29.542400000000001</v>
      </c>
      <c r="Q814" s="136">
        <v>2.16</v>
      </c>
      <c r="R814" s="136">
        <f>Q814*H814</f>
        <v>31.158000000000005</v>
      </c>
      <c r="S814" s="136">
        <v>0</v>
      </c>
      <c r="T814" s="137">
        <f>S814*H814</f>
        <v>0</v>
      </c>
      <c r="AR814" s="138" t="s">
        <v>162</v>
      </c>
      <c r="AT814" s="138" t="s">
        <v>157</v>
      </c>
      <c r="AU814" s="138" t="s">
        <v>80</v>
      </c>
      <c r="AY814" s="17" t="s">
        <v>155</v>
      </c>
      <c r="BE814" s="139">
        <f>IF(N814="základní",J814,0)</f>
        <v>0</v>
      </c>
      <c r="BF814" s="139">
        <f>IF(N814="snížená",J814,0)</f>
        <v>0</v>
      </c>
      <c r="BG814" s="139">
        <f>IF(N814="zákl. přenesená",J814,0)</f>
        <v>0</v>
      </c>
      <c r="BH814" s="139">
        <f>IF(N814="sníž. přenesená",J814,0)</f>
        <v>0</v>
      </c>
      <c r="BI814" s="139">
        <f>IF(N814="nulová",J814,0)</f>
        <v>0</v>
      </c>
      <c r="BJ814" s="17" t="s">
        <v>78</v>
      </c>
      <c r="BK814" s="139">
        <f>ROUND(I814*H814,2)</f>
        <v>0</v>
      </c>
      <c r="BL814" s="17" t="s">
        <v>162</v>
      </c>
      <c r="BM814" s="138" t="s">
        <v>1079</v>
      </c>
    </row>
    <row r="815" spans="2:65" s="1" customFormat="1" ht="11.25">
      <c r="B815" s="29"/>
      <c r="D815" s="140" t="s">
        <v>164</v>
      </c>
      <c r="F815" s="141" t="s">
        <v>1080</v>
      </c>
      <c r="L815" s="29"/>
      <c r="M815" s="142"/>
      <c r="T815" s="50"/>
      <c r="AT815" s="17" t="s">
        <v>164</v>
      </c>
      <c r="AU815" s="17" t="s">
        <v>80</v>
      </c>
    </row>
    <row r="816" spans="2:65" s="12" customFormat="1" ht="11.25">
      <c r="B816" s="143"/>
      <c r="D816" s="144" t="s">
        <v>166</v>
      </c>
      <c r="E816" s="145" t="s">
        <v>3</v>
      </c>
      <c r="F816" s="146" t="s">
        <v>991</v>
      </c>
      <c r="H816" s="145" t="s">
        <v>3</v>
      </c>
      <c r="L816" s="143"/>
      <c r="M816" s="147"/>
      <c r="T816" s="148"/>
      <c r="AT816" s="145" t="s">
        <v>166</v>
      </c>
      <c r="AU816" s="145" t="s">
        <v>80</v>
      </c>
      <c r="AV816" s="12" t="s">
        <v>78</v>
      </c>
      <c r="AW816" s="12" t="s">
        <v>32</v>
      </c>
      <c r="AX816" s="12" t="s">
        <v>70</v>
      </c>
      <c r="AY816" s="145" t="s">
        <v>155</v>
      </c>
    </row>
    <row r="817" spans="2:65" s="13" customFormat="1" ht="11.25">
      <c r="B817" s="149"/>
      <c r="D817" s="144" t="s">
        <v>166</v>
      </c>
      <c r="E817" s="150" t="s">
        <v>3</v>
      </c>
      <c r="F817" s="151" t="s">
        <v>1081</v>
      </c>
      <c r="H817" s="152">
        <v>0.81</v>
      </c>
      <c r="L817" s="149"/>
      <c r="M817" s="153"/>
      <c r="T817" s="154"/>
      <c r="AT817" s="150" t="s">
        <v>166</v>
      </c>
      <c r="AU817" s="150" t="s">
        <v>80</v>
      </c>
      <c r="AV817" s="13" t="s">
        <v>80</v>
      </c>
      <c r="AW817" s="13" t="s">
        <v>32</v>
      </c>
      <c r="AX817" s="13" t="s">
        <v>70</v>
      </c>
      <c r="AY817" s="150" t="s">
        <v>155</v>
      </c>
    </row>
    <row r="818" spans="2:65" s="12" customFormat="1" ht="11.25">
      <c r="B818" s="143"/>
      <c r="D818" s="144" t="s">
        <v>166</v>
      </c>
      <c r="E818" s="145" t="s">
        <v>3</v>
      </c>
      <c r="F818" s="146" t="s">
        <v>993</v>
      </c>
      <c r="H818" s="145" t="s">
        <v>3</v>
      </c>
      <c r="L818" s="143"/>
      <c r="M818" s="147"/>
      <c r="T818" s="148"/>
      <c r="AT818" s="145" t="s">
        <v>166</v>
      </c>
      <c r="AU818" s="145" t="s">
        <v>80</v>
      </c>
      <c r="AV818" s="12" t="s">
        <v>78</v>
      </c>
      <c r="AW818" s="12" t="s">
        <v>32</v>
      </c>
      <c r="AX818" s="12" t="s">
        <v>70</v>
      </c>
      <c r="AY818" s="145" t="s">
        <v>155</v>
      </c>
    </row>
    <row r="819" spans="2:65" s="13" customFormat="1" ht="11.25">
      <c r="B819" s="149"/>
      <c r="D819" s="144" t="s">
        <v>166</v>
      </c>
      <c r="E819" s="150" t="s">
        <v>3</v>
      </c>
      <c r="F819" s="151" t="s">
        <v>1082</v>
      </c>
      <c r="H819" s="152">
        <v>11.815</v>
      </c>
      <c r="L819" s="149"/>
      <c r="M819" s="153"/>
      <c r="T819" s="154"/>
      <c r="AT819" s="150" t="s">
        <v>166</v>
      </c>
      <c r="AU819" s="150" t="s">
        <v>80</v>
      </c>
      <c r="AV819" s="13" t="s">
        <v>80</v>
      </c>
      <c r="AW819" s="13" t="s">
        <v>32</v>
      </c>
      <c r="AX819" s="13" t="s">
        <v>70</v>
      </c>
      <c r="AY819" s="150" t="s">
        <v>155</v>
      </c>
    </row>
    <row r="820" spans="2:65" s="12" customFormat="1" ht="11.25">
      <c r="B820" s="143"/>
      <c r="D820" s="144" t="s">
        <v>166</v>
      </c>
      <c r="E820" s="145" t="s">
        <v>3</v>
      </c>
      <c r="F820" s="146" t="s">
        <v>193</v>
      </c>
      <c r="H820" s="145" t="s">
        <v>3</v>
      </c>
      <c r="L820" s="143"/>
      <c r="M820" s="147"/>
      <c r="T820" s="148"/>
      <c r="AT820" s="145" t="s">
        <v>166</v>
      </c>
      <c r="AU820" s="145" t="s">
        <v>80</v>
      </c>
      <c r="AV820" s="12" t="s">
        <v>78</v>
      </c>
      <c r="AW820" s="12" t="s">
        <v>32</v>
      </c>
      <c r="AX820" s="12" t="s">
        <v>70</v>
      </c>
      <c r="AY820" s="145" t="s">
        <v>155</v>
      </c>
    </row>
    <row r="821" spans="2:65" s="13" customFormat="1" ht="11.25">
      <c r="B821" s="149"/>
      <c r="D821" s="144" t="s">
        <v>166</v>
      </c>
      <c r="E821" s="150" t="s">
        <v>3</v>
      </c>
      <c r="F821" s="151" t="s">
        <v>1083</v>
      </c>
      <c r="H821" s="152">
        <v>1.8</v>
      </c>
      <c r="L821" s="149"/>
      <c r="M821" s="153"/>
      <c r="T821" s="154"/>
      <c r="AT821" s="150" t="s">
        <v>166</v>
      </c>
      <c r="AU821" s="150" t="s">
        <v>80</v>
      </c>
      <c r="AV821" s="13" t="s">
        <v>80</v>
      </c>
      <c r="AW821" s="13" t="s">
        <v>32</v>
      </c>
      <c r="AX821" s="13" t="s">
        <v>70</v>
      </c>
      <c r="AY821" s="150" t="s">
        <v>155</v>
      </c>
    </row>
    <row r="822" spans="2:65" s="14" customFormat="1" ht="11.25">
      <c r="B822" s="155"/>
      <c r="D822" s="144" t="s">
        <v>166</v>
      </c>
      <c r="E822" s="156" t="s">
        <v>3</v>
      </c>
      <c r="F822" s="157" t="s">
        <v>205</v>
      </c>
      <c r="H822" s="158">
        <v>14.425000000000001</v>
      </c>
      <c r="L822" s="155"/>
      <c r="M822" s="159"/>
      <c r="T822" s="160"/>
      <c r="AT822" s="156" t="s">
        <v>166</v>
      </c>
      <c r="AU822" s="156" t="s">
        <v>80</v>
      </c>
      <c r="AV822" s="14" t="s">
        <v>162</v>
      </c>
      <c r="AW822" s="14" t="s">
        <v>32</v>
      </c>
      <c r="AX822" s="14" t="s">
        <v>78</v>
      </c>
      <c r="AY822" s="156" t="s">
        <v>155</v>
      </c>
    </row>
    <row r="823" spans="2:65" s="1" customFormat="1" ht="16.5" customHeight="1">
      <c r="B823" s="127"/>
      <c r="C823" s="128" t="s">
        <v>1084</v>
      </c>
      <c r="D823" s="128" t="s">
        <v>157</v>
      </c>
      <c r="E823" s="129" t="s">
        <v>1085</v>
      </c>
      <c r="F823" s="130" t="s">
        <v>1086</v>
      </c>
      <c r="G823" s="131" t="s">
        <v>160</v>
      </c>
      <c r="H823" s="132">
        <v>77</v>
      </c>
      <c r="I823" s="133"/>
      <c r="J823" s="133">
        <f>ROUND(I823*H823,2)</f>
        <v>0</v>
      </c>
      <c r="K823" s="130" t="s">
        <v>161</v>
      </c>
      <c r="L823" s="29"/>
      <c r="M823" s="134" t="s">
        <v>3</v>
      </c>
      <c r="N823" s="135" t="s">
        <v>41</v>
      </c>
      <c r="O823" s="136">
        <v>0.245</v>
      </c>
      <c r="P823" s="136">
        <f>O823*H823</f>
        <v>18.864999999999998</v>
      </c>
      <c r="Q823" s="136">
        <v>0.27560000000000001</v>
      </c>
      <c r="R823" s="136">
        <f>Q823*H823</f>
        <v>21.2212</v>
      </c>
      <c r="S823" s="136">
        <v>0</v>
      </c>
      <c r="T823" s="137">
        <f>S823*H823</f>
        <v>0</v>
      </c>
      <c r="AR823" s="138" t="s">
        <v>162</v>
      </c>
      <c r="AT823" s="138" t="s">
        <v>157</v>
      </c>
      <c r="AU823" s="138" t="s">
        <v>80</v>
      </c>
      <c r="AY823" s="17" t="s">
        <v>155</v>
      </c>
      <c r="BE823" s="139">
        <f>IF(N823="základní",J823,0)</f>
        <v>0</v>
      </c>
      <c r="BF823" s="139">
        <f>IF(N823="snížená",J823,0)</f>
        <v>0</v>
      </c>
      <c r="BG823" s="139">
        <f>IF(N823="zákl. přenesená",J823,0)</f>
        <v>0</v>
      </c>
      <c r="BH823" s="139">
        <f>IF(N823="sníž. přenesená",J823,0)</f>
        <v>0</v>
      </c>
      <c r="BI823" s="139">
        <f>IF(N823="nulová",J823,0)</f>
        <v>0</v>
      </c>
      <c r="BJ823" s="17" t="s">
        <v>78</v>
      </c>
      <c r="BK823" s="139">
        <f>ROUND(I823*H823,2)</f>
        <v>0</v>
      </c>
      <c r="BL823" s="17" t="s">
        <v>162</v>
      </c>
      <c r="BM823" s="138" t="s">
        <v>1087</v>
      </c>
    </row>
    <row r="824" spans="2:65" s="1" customFormat="1" ht="11.25">
      <c r="B824" s="29"/>
      <c r="D824" s="140" t="s">
        <v>164</v>
      </c>
      <c r="F824" s="141" t="s">
        <v>1088</v>
      </c>
      <c r="L824" s="29"/>
      <c r="M824" s="142"/>
      <c r="T824" s="50"/>
      <c r="AT824" s="17" t="s">
        <v>164</v>
      </c>
      <c r="AU824" s="17" t="s">
        <v>80</v>
      </c>
    </row>
    <row r="825" spans="2:65" s="12" customFormat="1" ht="11.25">
      <c r="B825" s="143"/>
      <c r="D825" s="144" t="s">
        <v>166</v>
      </c>
      <c r="E825" s="145" t="s">
        <v>3</v>
      </c>
      <c r="F825" s="146" t="s">
        <v>1089</v>
      </c>
      <c r="H825" s="145" t="s">
        <v>3</v>
      </c>
      <c r="L825" s="143"/>
      <c r="M825" s="147"/>
      <c r="T825" s="148"/>
      <c r="AT825" s="145" t="s">
        <v>166</v>
      </c>
      <c r="AU825" s="145" t="s">
        <v>80</v>
      </c>
      <c r="AV825" s="12" t="s">
        <v>78</v>
      </c>
      <c r="AW825" s="12" t="s">
        <v>32</v>
      </c>
      <c r="AX825" s="12" t="s">
        <v>70</v>
      </c>
      <c r="AY825" s="145" t="s">
        <v>155</v>
      </c>
    </row>
    <row r="826" spans="2:65" s="13" customFormat="1" ht="11.25">
      <c r="B826" s="149"/>
      <c r="D826" s="144" t="s">
        <v>166</v>
      </c>
      <c r="E826" s="150" t="s">
        <v>3</v>
      </c>
      <c r="F826" s="151" t="s">
        <v>1090</v>
      </c>
      <c r="H826" s="152">
        <v>77</v>
      </c>
      <c r="L826" s="149"/>
      <c r="M826" s="153"/>
      <c r="T826" s="154"/>
      <c r="AT826" s="150" t="s">
        <v>166</v>
      </c>
      <c r="AU826" s="150" t="s">
        <v>80</v>
      </c>
      <c r="AV826" s="13" t="s">
        <v>80</v>
      </c>
      <c r="AW826" s="13" t="s">
        <v>32</v>
      </c>
      <c r="AX826" s="13" t="s">
        <v>78</v>
      </c>
      <c r="AY826" s="150" t="s">
        <v>155</v>
      </c>
    </row>
    <row r="827" spans="2:65" s="1" customFormat="1" ht="24.2" customHeight="1">
      <c r="B827" s="127"/>
      <c r="C827" s="128" t="s">
        <v>1091</v>
      </c>
      <c r="D827" s="128" t="s">
        <v>157</v>
      </c>
      <c r="E827" s="129" t="s">
        <v>1092</v>
      </c>
      <c r="F827" s="130" t="s">
        <v>1093</v>
      </c>
      <c r="G827" s="131" t="s">
        <v>178</v>
      </c>
      <c r="H827" s="132">
        <v>33</v>
      </c>
      <c r="I827" s="133"/>
      <c r="J827" s="133">
        <f>ROUND(I827*H827,2)</f>
        <v>0</v>
      </c>
      <c r="K827" s="130" t="s">
        <v>161</v>
      </c>
      <c r="L827" s="29"/>
      <c r="M827" s="134" t="s">
        <v>3</v>
      </c>
      <c r="N827" s="135" t="s">
        <v>41</v>
      </c>
      <c r="O827" s="136">
        <v>0.19900000000000001</v>
      </c>
      <c r="P827" s="136">
        <f>O827*H827</f>
        <v>6.5670000000000002</v>
      </c>
      <c r="Q827" s="136">
        <v>0.19662760000000001</v>
      </c>
      <c r="R827" s="136">
        <f>Q827*H827</f>
        <v>6.4887108000000007</v>
      </c>
      <c r="S827" s="136">
        <v>0</v>
      </c>
      <c r="T827" s="137">
        <f>S827*H827</f>
        <v>0</v>
      </c>
      <c r="AR827" s="138" t="s">
        <v>162</v>
      </c>
      <c r="AT827" s="138" t="s">
        <v>157</v>
      </c>
      <c r="AU827" s="138" t="s">
        <v>80</v>
      </c>
      <c r="AY827" s="17" t="s">
        <v>155</v>
      </c>
      <c r="BE827" s="139">
        <f>IF(N827="základní",J827,0)</f>
        <v>0</v>
      </c>
      <c r="BF827" s="139">
        <f>IF(N827="snížená",J827,0)</f>
        <v>0</v>
      </c>
      <c r="BG827" s="139">
        <f>IF(N827="zákl. přenesená",J827,0)</f>
        <v>0</v>
      </c>
      <c r="BH827" s="139">
        <f>IF(N827="sníž. přenesená",J827,0)</f>
        <v>0</v>
      </c>
      <c r="BI827" s="139">
        <f>IF(N827="nulová",J827,0)</f>
        <v>0</v>
      </c>
      <c r="BJ827" s="17" t="s">
        <v>78</v>
      </c>
      <c r="BK827" s="139">
        <f>ROUND(I827*H827,2)</f>
        <v>0</v>
      </c>
      <c r="BL827" s="17" t="s">
        <v>162</v>
      </c>
      <c r="BM827" s="138" t="s">
        <v>1094</v>
      </c>
    </row>
    <row r="828" spans="2:65" s="1" customFormat="1" ht="11.25">
      <c r="B828" s="29"/>
      <c r="D828" s="140" t="s">
        <v>164</v>
      </c>
      <c r="F828" s="141" t="s">
        <v>1095</v>
      </c>
      <c r="L828" s="29"/>
      <c r="M828" s="142"/>
      <c r="T828" s="50"/>
      <c r="AT828" s="17" t="s">
        <v>164</v>
      </c>
      <c r="AU828" s="17" t="s">
        <v>80</v>
      </c>
    </row>
    <row r="829" spans="2:65" s="12" customFormat="1" ht="11.25">
      <c r="B829" s="143"/>
      <c r="D829" s="144" t="s">
        <v>166</v>
      </c>
      <c r="E829" s="145" t="s">
        <v>3</v>
      </c>
      <c r="F829" s="146" t="s">
        <v>1089</v>
      </c>
      <c r="H829" s="145" t="s">
        <v>3</v>
      </c>
      <c r="L829" s="143"/>
      <c r="M829" s="147"/>
      <c r="T829" s="148"/>
      <c r="AT829" s="145" t="s">
        <v>166</v>
      </c>
      <c r="AU829" s="145" t="s">
        <v>80</v>
      </c>
      <c r="AV829" s="12" t="s">
        <v>78</v>
      </c>
      <c r="AW829" s="12" t="s">
        <v>32</v>
      </c>
      <c r="AX829" s="12" t="s">
        <v>70</v>
      </c>
      <c r="AY829" s="145" t="s">
        <v>155</v>
      </c>
    </row>
    <row r="830" spans="2:65" s="13" customFormat="1" ht="11.25">
      <c r="B830" s="149"/>
      <c r="D830" s="144" t="s">
        <v>166</v>
      </c>
      <c r="E830" s="150" t="s">
        <v>3</v>
      </c>
      <c r="F830" s="151" t="s">
        <v>1096</v>
      </c>
      <c r="H830" s="152">
        <v>33</v>
      </c>
      <c r="L830" s="149"/>
      <c r="M830" s="153"/>
      <c r="T830" s="154"/>
      <c r="AT830" s="150" t="s">
        <v>166</v>
      </c>
      <c r="AU830" s="150" t="s">
        <v>80</v>
      </c>
      <c r="AV830" s="13" t="s">
        <v>80</v>
      </c>
      <c r="AW830" s="13" t="s">
        <v>32</v>
      </c>
      <c r="AX830" s="13" t="s">
        <v>78</v>
      </c>
      <c r="AY830" s="150" t="s">
        <v>155</v>
      </c>
    </row>
    <row r="831" spans="2:65" s="1" customFormat="1" ht="24.2" customHeight="1">
      <c r="B831" s="127"/>
      <c r="C831" s="128" t="s">
        <v>1097</v>
      </c>
      <c r="D831" s="128" t="s">
        <v>157</v>
      </c>
      <c r="E831" s="129" t="s">
        <v>1098</v>
      </c>
      <c r="F831" s="130" t="s">
        <v>1099</v>
      </c>
      <c r="G831" s="131" t="s">
        <v>320</v>
      </c>
      <c r="H831" s="132">
        <v>1</v>
      </c>
      <c r="I831" s="133"/>
      <c r="J831" s="133">
        <f>ROUND(I831*H831,2)</f>
        <v>0</v>
      </c>
      <c r="K831" s="130" t="s">
        <v>161</v>
      </c>
      <c r="L831" s="29"/>
      <c r="M831" s="134" t="s">
        <v>3</v>
      </c>
      <c r="N831" s="135" t="s">
        <v>41</v>
      </c>
      <c r="O831" s="136">
        <v>1.607</v>
      </c>
      <c r="P831" s="136">
        <f>O831*H831</f>
        <v>1.607</v>
      </c>
      <c r="Q831" s="136">
        <v>4.684E-2</v>
      </c>
      <c r="R831" s="136">
        <f>Q831*H831</f>
        <v>4.684E-2</v>
      </c>
      <c r="S831" s="136">
        <v>0</v>
      </c>
      <c r="T831" s="137">
        <f>S831*H831</f>
        <v>0</v>
      </c>
      <c r="AR831" s="138" t="s">
        <v>162</v>
      </c>
      <c r="AT831" s="138" t="s">
        <v>157</v>
      </c>
      <c r="AU831" s="138" t="s">
        <v>80</v>
      </c>
      <c r="AY831" s="17" t="s">
        <v>155</v>
      </c>
      <c r="BE831" s="139">
        <f>IF(N831="základní",J831,0)</f>
        <v>0</v>
      </c>
      <c r="BF831" s="139">
        <f>IF(N831="snížená",J831,0)</f>
        <v>0</v>
      </c>
      <c r="BG831" s="139">
        <f>IF(N831="zákl. přenesená",J831,0)</f>
        <v>0</v>
      </c>
      <c r="BH831" s="139">
        <f>IF(N831="sníž. přenesená",J831,0)</f>
        <v>0</v>
      </c>
      <c r="BI831" s="139">
        <f>IF(N831="nulová",J831,0)</f>
        <v>0</v>
      </c>
      <c r="BJ831" s="17" t="s">
        <v>78</v>
      </c>
      <c r="BK831" s="139">
        <f>ROUND(I831*H831,2)</f>
        <v>0</v>
      </c>
      <c r="BL831" s="17" t="s">
        <v>162</v>
      </c>
      <c r="BM831" s="138" t="s">
        <v>1100</v>
      </c>
    </row>
    <row r="832" spans="2:65" s="1" customFormat="1" ht="11.25">
      <c r="B832" s="29"/>
      <c r="D832" s="140" t="s">
        <v>164</v>
      </c>
      <c r="F832" s="141" t="s">
        <v>1101</v>
      </c>
      <c r="L832" s="29"/>
      <c r="M832" s="142"/>
      <c r="T832" s="50"/>
      <c r="AT832" s="17" t="s">
        <v>164</v>
      </c>
      <c r="AU832" s="17" t="s">
        <v>80</v>
      </c>
    </row>
    <row r="833" spans="2:65" s="12" customFormat="1" ht="11.25">
      <c r="B833" s="143"/>
      <c r="D833" s="144" t="s">
        <v>166</v>
      </c>
      <c r="E833" s="145" t="s">
        <v>3</v>
      </c>
      <c r="F833" s="146" t="s">
        <v>875</v>
      </c>
      <c r="H833" s="145" t="s">
        <v>3</v>
      </c>
      <c r="L833" s="143"/>
      <c r="M833" s="147"/>
      <c r="T833" s="148"/>
      <c r="AT833" s="145" t="s">
        <v>166</v>
      </c>
      <c r="AU833" s="145" t="s">
        <v>80</v>
      </c>
      <c r="AV833" s="12" t="s">
        <v>78</v>
      </c>
      <c r="AW833" s="12" t="s">
        <v>32</v>
      </c>
      <c r="AX833" s="12" t="s">
        <v>70</v>
      </c>
      <c r="AY833" s="145" t="s">
        <v>155</v>
      </c>
    </row>
    <row r="834" spans="2:65" s="13" customFormat="1" ht="11.25">
      <c r="B834" s="149"/>
      <c r="D834" s="144" t="s">
        <v>166</v>
      </c>
      <c r="E834" s="150" t="s">
        <v>3</v>
      </c>
      <c r="F834" s="151" t="s">
        <v>78</v>
      </c>
      <c r="H834" s="152">
        <v>1</v>
      </c>
      <c r="L834" s="149"/>
      <c r="M834" s="153"/>
      <c r="T834" s="154"/>
      <c r="AT834" s="150" t="s">
        <v>166</v>
      </c>
      <c r="AU834" s="150" t="s">
        <v>80</v>
      </c>
      <c r="AV834" s="13" t="s">
        <v>80</v>
      </c>
      <c r="AW834" s="13" t="s">
        <v>32</v>
      </c>
      <c r="AX834" s="13" t="s">
        <v>78</v>
      </c>
      <c r="AY834" s="150" t="s">
        <v>155</v>
      </c>
    </row>
    <row r="835" spans="2:65" s="1" customFormat="1" ht="16.5" customHeight="1">
      <c r="B835" s="127"/>
      <c r="C835" s="161" t="s">
        <v>1102</v>
      </c>
      <c r="D835" s="161" t="s">
        <v>248</v>
      </c>
      <c r="E835" s="162" t="s">
        <v>1103</v>
      </c>
      <c r="F835" s="163" t="s">
        <v>1104</v>
      </c>
      <c r="G835" s="164" t="s">
        <v>320</v>
      </c>
      <c r="H835" s="165">
        <v>1</v>
      </c>
      <c r="I835" s="166"/>
      <c r="J835" s="166">
        <f>ROUND(I835*H835,2)</f>
        <v>0</v>
      </c>
      <c r="K835" s="163" t="s">
        <v>1105</v>
      </c>
      <c r="L835" s="167"/>
      <c r="M835" s="168" t="s">
        <v>3</v>
      </c>
      <c r="N835" s="169" t="s">
        <v>41</v>
      </c>
      <c r="O835" s="136">
        <v>0</v>
      </c>
      <c r="P835" s="136">
        <f>O835*H835</f>
        <v>0</v>
      </c>
      <c r="Q835" s="136">
        <v>0</v>
      </c>
      <c r="R835" s="136">
        <f>Q835*H835</f>
        <v>0</v>
      </c>
      <c r="S835" s="136">
        <v>0</v>
      </c>
      <c r="T835" s="137">
        <f>S835*H835</f>
        <v>0</v>
      </c>
      <c r="AR835" s="138" t="s">
        <v>212</v>
      </c>
      <c r="AT835" s="138" t="s">
        <v>248</v>
      </c>
      <c r="AU835" s="138" t="s">
        <v>80</v>
      </c>
      <c r="AY835" s="17" t="s">
        <v>155</v>
      </c>
      <c r="BE835" s="139">
        <f>IF(N835="základní",J835,0)</f>
        <v>0</v>
      </c>
      <c r="BF835" s="139">
        <f>IF(N835="snížená",J835,0)</f>
        <v>0</v>
      </c>
      <c r="BG835" s="139">
        <f>IF(N835="zákl. přenesená",J835,0)</f>
        <v>0</v>
      </c>
      <c r="BH835" s="139">
        <f>IF(N835="sníž. přenesená",J835,0)</f>
        <v>0</v>
      </c>
      <c r="BI835" s="139">
        <f>IF(N835="nulová",J835,0)</f>
        <v>0</v>
      </c>
      <c r="BJ835" s="17" t="s">
        <v>78</v>
      </c>
      <c r="BK835" s="139">
        <f>ROUND(I835*H835,2)</f>
        <v>0</v>
      </c>
      <c r="BL835" s="17" t="s">
        <v>162</v>
      </c>
      <c r="BM835" s="138" t="s">
        <v>1106</v>
      </c>
    </row>
    <row r="836" spans="2:65" s="12" customFormat="1" ht="11.25">
      <c r="B836" s="143"/>
      <c r="D836" s="144" t="s">
        <v>166</v>
      </c>
      <c r="E836" s="145" t="s">
        <v>3</v>
      </c>
      <c r="F836" s="146" t="s">
        <v>875</v>
      </c>
      <c r="H836" s="145" t="s">
        <v>3</v>
      </c>
      <c r="L836" s="143"/>
      <c r="M836" s="147"/>
      <c r="T836" s="148"/>
      <c r="AT836" s="145" t="s">
        <v>166</v>
      </c>
      <c r="AU836" s="145" t="s">
        <v>80</v>
      </c>
      <c r="AV836" s="12" t="s">
        <v>78</v>
      </c>
      <c r="AW836" s="12" t="s">
        <v>32</v>
      </c>
      <c r="AX836" s="12" t="s">
        <v>70</v>
      </c>
      <c r="AY836" s="145" t="s">
        <v>155</v>
      </c>
    </row>
    <row r="837" spans="2:65" s="13" customFormat="1" ht="11.25">
      <c r="B837" s="149"/>
      <c r="D837" s="144" t="s">
        <v>166</v>
      </c>
      <c r="E837" s="150" t="s">
        <v>3</v>
      </c>
      <c r="F837" s="151" t="s">
        <v>78</v>
      </c>
      <c r="H837" s="152">
        <v>1</v>
      </c>
      <c r="L837" s="149"/>
      <c r="M837" s="153"/>
      <c r="T837" s="154"/>
      <c r="AT837" s="150" t="s">
        <v>166</v>
      </c>
      <c r="AU837" s="150" t="s">
        <v>80</v>
      </c>
      <c r="AV837" s="13" t="s">
        <v>80</v>
      </c>
      <c r="AW837" s="13" t="s">
        <v>32</v>
      </c>
      <c r="AX837" s="13" t="s">
        <v>78</v>
      </c>
      <c r="AY837" s="150" t="s">
        <v>155</v>
      </c>
    </row>
    <row r="838" spans="2:65" s="11" customFormat="1" ht="22.9" customHeight="1">
      <c r="B838" s="116"/>
      <c r="D838" s="117" t="s">
        <v>69</v>
      </c>
      <c r="E838" s="125" t="s">
        <v>219</v>
      </c>
      <c r="F838" s="125" t="s">
        <v>1107</v>
      </c>
      <c r="J838" s="126">
        <f>BK838</f>
        <v>0</v>
      </c>
      <c r="L838" s="116"/>
      <c r="M838" s="120"/>
      <c r="P838" s="121">
        <f>SUM(P839:P1013)</f>
        <v>351.23402299999998</v>
      </c>
      <c r="R838" s="121">
        <f>SUM(R839:R1013)</f>
        <v>3.8033581604999998</v>
      </c>
      <c r="T838" s="122">
        <f>SUM(T839:T1013)</f>
        <v>41.582600000000006</v>
      </c>
      <c r="AR838" s="117" t="s">
        <v>78</v>
      </c>
      <c r="AT838" s="123" t="s">
        <v>69</v>
      </c>
      <c r="AU838" s="123" t="s">
        <v>78</v>
      </c>
      <c r="AY838" s="117" t="s">
        <v>155</v>
      </c>
      <c r="BK838" s="124">
        <f>SUM(BK839:BK1013)</f>
        <v>0</v>
      </c>
    </row>
    <row r="839" spans="2:65" s="1" customFormat="1" ht="24.2" customHeight="1">
      <c r="B839" s="127"/>
      <c r="C839" s="128" t="s">
        <v>1108</v>
      </c>
      <c r="D839" s="128" t="s">
        <v>157</v>
      </c>
      <c r="E839" s="129" t="s">
        <v>1109</v>
      </c>
      <c r="F839" s="130" t="s">
        <v>1110</v>
      </c>
      <c r="G839" s="131" t="s">
        <v>178</v>
      </c>
      <c r="H839" s="132">
        <v>12</v>
      </c>
      <c r="I839" s="133"/>
      <c r="J839" s="133">
        <f>ROUND(I839*H839,2)</f>
        <v>0</v>
      </c>
      <c r="K839" s="130" t="s">
        <v>161</v>
      </c>
      <c r="L839" s="29"/>
      <c r="M839" s="134" t="s">
        <v>3</v>
      </c>
      <c r="N839" s="135" t="s">
        <v>41</v>
      </c>
      <c r="O839" s="136">
        <v>0.23899999999999999</v>
      </c>
      <c r="P839" s="136">
        <f>O839*H839</f>
        <v>2.8679999999999999</v>
      </c>
      <c r="Q839" s="136">
        <v>0.12949959999999999</v>
      </c>
      <c r="R839" s="136">
        <f>Q839*H839</f>
        <v>1.5539951999999999</v>
      </c>
      <c r="S839" s="136">
        <v>0</v>
      </c>
      <c r="T839" s="137">
        <f>S839*H839</f>
        <v>0</v>
      </c>
      <c r="AR839" s="138" t="s">
        <v>162</v>
      </c>
      <c r="AT839" s="138" t="s">
        <v>157</v>
      </c>
      <c r="AU839" s="138" t="s">
        <v>80</v>
      </c>
      <c r="AY839" s="17" t="s">
        <v>155</v>
      </c>
      <c r="BE839" s="139">
        <f>IF(N839="základní",J839,0)</f>
        <v>0</v>
      </c>
      <c r="BF839" s="139">
        <f>IF(N839="snížená",J839,0)</f>
        <v>0</v>
      </c>
      <c r="BG839" s="139">
        <f>IF(N839="zákl. přenesená",J839,0)</f>
        <v>0</v>
      </c>
      <c r="BH839" s="139">
        <f>IF(N839="sníž. přenesená",J839,0)</f>
        <v>0</v>
      </c>
      <c r="BI839" s="139">
        <f>IF(N839="nulová",J839,0)</f>
        <v>0</v>
      </c>
      <c r="BJ839" s="17" t="s">
        <v>78</v>
      </c>
      <c r="BK839" s="139">
        <f>ROUND(I839*H839,2)</f>
        <v>0</v>
      </c>
      <c r="BL839" s="17" t="s">
        <v>162</v>
      </c>
      <c r="BM839" s="138" t="s">
        <v>1111</v>
      </c>
    </row>
    <row r="840" spans="2:65" s="1" customFormat="1" ht="11.25">
      <c r="B840" s="29"/>
      <c r="D840" s="140" t="s">
        <v>164</v>
      </c>
      <c r="F840" s="141" t="s">
        <v>1112</v>
      </c>
      <c r="L840" s="29"/>
      <c r="M840" s="142"/>
      <c r="T840" s="50"/>
      <c r="AT840" s="17" t="s">
        <v>164</v>
      </c>
      <c r="AU840" s="17" t="s">
        <v>80</v>
      </c>
    </row>
    <row r="841" spans="2:65" s="12" customFormat="1" ht="11.25">
      <c r="B841" s="143"/>
      <c r="D841" s="144" t="s">
        <v>166</v>
      </c>
      <c r="E841" s="145" t="s">
        <v>3</v>
      </c>
      <c r="F841" s="146" t="s">
        <v>777</v>
      </c>
      <c r="H841" s="145" t="s">
        <v>3</v>
      </c>
      <c r="L841" s="143"/>
      <c r="M841" s="147"/>
      <c r="T841" s="148"/>
      <c r="AT841" s="145" t="s">
        <v>166</v>
      </c>
      <c r="AU841" s="145" t="s">
        <v>80</v>
      </c>
      <c r="AV841" s="12" t="s">
        <v>78</v>
      </c>
      <c r="AW841" s="12" t="s">
        <v>32</v>
      </c>
      <c r="AX841" s="12" t="s">
        <v>70</v>
      </c>
      <c r="AY841" s="145" t="s">
        <v>155</v>
      </c>
    </row>
    <row r="842" spans="2:65" s="13" customFormat="1" ht="11.25">
      <c r="B842" s="149"/>
      <c r="D842" s="144" t="s">
        <v>166</v>
      </c>
      <c r="E842" s="150" t="s">
        <v>3</v>
      </c>
      <c r="F842" s="151" t="s">
        <v>1113</v>
      </c>
      <c r="H842" s="152">
        <v>12</v>
      </c>
      <c r="L842" s="149"/>
      <c r="M842" s="153"/>
      <c r="T842" s="154"/>
      <c r="AT842" s="150" t="s">
        <v>166</v>
      </c>
      <c r="AU842" s="150" t="s">
        <v>80</v>
      </c>
      <c r="AV842" s="13" t="s">
        <v>80</v>
      </c>
      <c r="AW842" s="13" t="s">
        <v>32</v>
      </c>
      <c r="AX842" s="13" t="s">
        <v>78</v>
      </c>
      <c r="AY842" s="150" t="s">
        <v>155</v>
      </c>
    </row>
    <row r="843" spans="2:65" s="1" customFormat="1" ht="16.5" customHeight="1">
      <c r="B843" s="127"/>
      <c r="C843" s="161" t="s">
        <v>1114</v>
      </c>
      <c r="D843" s="161" t="s">
        <v>248</v>
      </c>
      <c r="E843" s="162" t="s">
        <v>1115</v>
      </c>
      <c r="F843" s="163" t="s">
        <v>1116</v>
      </c>
      <c r="G843" s="164" t="s">
        <v>178</v>
      </c>
      <c r="H843" s="165">
        <v>12.12</v>
      </c>
      <c r="I843" s="166"/>
      <c r="J843" s="166">
        <f>ROUND(I843*H843,2)</f>
        <v>0</v>
      </c>
      <c r="K843" s="163" t="s">
        <v>161</v>
      </c>
      <c r="L843" s="167"/>
      <c r="M843" s="168" t="s">
        <v>3</v>
      </c>
      <c r="N843" s="169" t="s">
        <v>41</v>
      </c>
      <c r="O843" s="136">
        <v>0</v>
      </c>
      <c r="P843" s="136">
        <f>O843*H843</f>
        <v>0</v>
      </c>
      <c r="Q843" s="136">
        <v>4.4999999999999998E-2</v>
      </c>
      <c r="R843" s="136">
        <f>Q843*H843</f>
        <v>0.5454</v>
      </c>
      <c r="S843" s="136">
        <v>0</v>
      </c>
      <c r="T843" s="137">
        <f>S843*H843</f>
        <v>0</v>
      </c>
      <c r="AR843" s="138" t="s">
        <v>212</v>
      </c>
      <c r="AT843" s="138" t="s">
        <v>248</v>
      </c>
      <c r="AU843" s="138" t="s">
        <v>80</v>
      </c>
      <c r="AY843" s="17" t="s">
        <v>155</v>
      </c>
      <c r="BE843" s="139">
        <f>IF(N843="základní",J843,0)</f>
        <v>0</v>
      </c>
      <c r="BF843" s="139">
        <f>IF(N843="snížená",J843,0)</f>
        <v>0</v>
      </c>
      <c r="BG843" s="139">
        <f>IF(N843="zákl. přenesená",J843,0)</f>
        <v>0</v>
      </c>
      <c r="BH843" s="139">
        <f>IF(N843="sníž. přenesená",J843,0)</f>
        <v>0</v>
      </c>
      <c r="BI843" s="139">
        <f>IF(N843="nulová",J843,0)</f>
        <v>0</v>
      </c>
      <c r="BJ843" s="17" t="s">
        <v>78</v>
      </c>
      <c r="BK843" s="139">
        <f>ROUND(I843*H843,2)</f>
        <v>0</v>
      </c>
      <c r="BL843" s="17" t="s">
        <v>162</v>
      </c>
      <c r="BM843" s="138" t="s">
        <v>1117</v>
      </c>
    </row>
    <row r="844" spans="2:65" s="13" customFormat="1" ht="11.25">
      <c r="B844" s="149"/>
      <c r="D844" s="144" t="s">
        <v>166</v>
      </c>
      <c r="E844" s="150" t="s">
        <v>3</v>
      </c>
      <c r="F844" s="151" t="s">
        <v>1118</v>
      </c>
      <c r="H844" s="152">
        <v>12.12</v>
      </c>
      <c r="L844" s="149"/>
      <c r="M844" s="153"/>
      <c r="T844" s="154"/>
      <c r="AT844" s="150" t="s">
        <v>166</v>
      </c>
      <c r="AU844" s="150" t="s">
        <v>80</v>
      </c>
      <c r="AV844" s="13" t="s">
        <v>80</v>
      </c>
      <c r="AW844" s="13" t="s">
        <v>32</v>
      </c>
      <c r="AX844" s="13" t="s">
        <v>78</v>
      </c>
      <c r="AY844" s="150" t="s">
        <v>155</v>
      </c>
    </row>
    <row r="845" spans="2:65" s="1" customFormat="1" ht="16.5" customHeight="1">
      <c r="B845" s="127"/>
      <c r="C845" s="128" t="s">
        <v>1119</v>
      </c>
      <c r="D845" s="128" t="s">
        <v>157</v>
      </c>
      <c r="E845" s="129" t="s">
        <v>1120</v>
      </c>
      <c r="F845" s="130" t="s">
        <v>1121</v>
      </c>
      <c r="G845" s="131" t="s">
        <v>190</v>
      </c>
      <c r="H845" s="132">
        <v>0.72</v>
      </c>
      <c r="I845" s="133"/>
      <c r="J845" s="133">
        <f>ROUND(I845*H845,2)</f>
        <v>0</v>
      </c>
      <c r="K845" s="130" t="s">
        <v>161</v>
      </c>
      <c r="L845" s="29"/>
      <c r="M845" s="134" t="s">
        <v>3</v>
      </c>
      <c r="N845" s="135" t="s">
        <v>41</v>
      </c>
      <c r="O845" s="136">
        <v>1.4419999999999999</v>
      </c>
      <c r="P845" s="136">
        <f>O845*H845</f>
        <v>1.0382399999999998</v>
      </c>
      <c r="Q845" s="136">
        <v>2.2563399999999998</v>
      </c>
      <c r="R845" s="136">
        <f>Q845*H845</f>
        <v>1.6245647999999997</v>
      </c>
      <c r="S845" s="136">
        <v>0</v>
      </c>
      <c r="T845" s="137">
        <f>S845*H845</f>
        <v>0</v>
      </c>
      <c r="AR845" s="138" t="s">
        <v>162</v>
      </c>
      <c r="AT845" s="138" t="s">
        <v>157</v>
      </c>
      <c r="AU845" s="138" t="s">
        <v>80</v>
      </c>
      <c r="AY845" s="17" t="s">
        <v>155</v>
      </c>
      <c r="BE845" s="139">
        <f>IF(N845="základní",J845,0)</f>
        <v>0</v>
      </c>
      <c r="BF845" s="139">
        <f>IF(N845="snížená",J845,0)</f>
        <v>0</v>
      </c>
      <c r="BG845" s="139">
        <f>IF(N845="zákl. přenesená",J845,0)</f>
        <v>0</v>
      </c>
      <c r="BH845" s="139">
        <f>IF(N845="sníž. přenesená",J845,0)</f>
        <v>0</v>
      </c>
      <c r="BI845" s="139">
        <f>IF(N845="nulová",J845,0)</f>
        <v>0</v>
      </c>
      <c r="BJ845" s="17" t="s">
        <v>78</v>
      </c>
      <c r="BK845" s="139">
        <f>ROUND(I845*H845,2)</f>
        <v>0</v>
      </c>
      <c r="BL845" s="17" t="s">
        <v>162</v>
      </c>
      <c r="BM845" s="138" t="s">
        <v>1122</v>
      </c>
    </row>
    <row r="846" spans="2:65" s="1" customFormat="1" ht="11.25">
      <c r="B846" s="29"/>
      <c r="D846" s="140" t="s">
        <v>164</v>
      </c>
      <c r="F846" s="141" t="s">
        <v>1123</v>
      </c>
      <c r="L846" s="29"/>
      <c r="M846" s="142"/>
      <c r="T846" s="50"/>
      <c r="AT846" s="17" t="s">
        <v>164</v>
      </c>
      <c r="AU846" s="17" t="s">
        <v>80</v>
      </c>
    </row>
    <row r="847" spans="2:65" s="13" customFormat="1" ht="11.25">
      <c r="B847" s="149"/>
      <c r="D847" s="144" t="s">
        <v>166</v>
      </c>
      <c r="E847" s="150" t="s">
        <v>3</v>
      </c>
      <c r="F847" s="151" t="s">
        <v>1124</v>
      </c>
      <c r="H847" s="152">
        <v>0.72</v>
      </c>
      <c r="L847" s="149"/>
      <c r="M847" s="153"/>
      <c r="T847" s="154"/>
      <c r="AT847" s="150" t="s">
        <v>166</v>
      </c>
      <c r="AU847" s="150" t="s">
        <v>80</v>
      </c>
      <c r="AV847" s="13" t="s">
        <v>80</v>
      </c>
      <c r="AW847" s="13" t="s">
        <v>32</v>
      </c>
      <c r="AX847" s="13" t="s">
        <v>78</v>
      </c>
      <c r="AY847" s="150" t="s">
        <v>155</v>
      </c>
    </row>
    <row r="848" spans="2:65" s="1" customFormat="1" ht="16.5" customHeight="1">
      <c r="B848" s="127"/>
      <c r="C848" s="128" t="s">
        <v>1125</v>
      </c>
      <c r="D848" s="128" t="s">
        <v>157</v>
      </c>
      <c r="E848" s="129" t="s">
        <v>1126</v>
      </c>
      <c r="F848" s="130" t="s">
        <v>1127</v>
      </c>
      <c r="G848" s="131" t="s">
        <v>160</v>
      </c>
      <c r="H848" s="132">
        <v>77</v>
      </c>
      <c r="I848" s="133"/>
      <c r="J848" s="133">
        <f>ROUND(I848*H848,2)</f>
        <v>0</v>
      </c>
      <c r="K848" s="130" t="s">
        <v>161</v>
      </c>
      <c r="L848" s="29"/>
      <c r="M848" s="134" t="s">
        <v>3</v>
      </c>
      <c r="N848" s="135" t="s">
        <v>41</v>
      </c>
      <c r="O848" s="136">
        <v>0.08</v>
      </c>
      <c r="P848" s="136">
        <f>O848*H848</f>
        <v>6.16</v>
      </c>
      <c r="Q848" s="136">
        <v>4.6749999999999998E-4</v>
      </c>
      <c r="R848" s="136">
        <f>Q848*H848</f>
        <v>3.5997500000000002E-2</v>
      </c>
      <c r="S848" s="136">
        <v>0</v>
      </c>
      <c r="T848" s="137">
        <f>S848*H848</f>
        <v>0</v>
      </c>
      <c r="AR848" s="138" t="s">
        <v>162</v>
      </c>
      <c r="AT848" s="138" t="s">
        <v>157</v>
      </c>
      <c r="AU848" s="138" t="s">
        <v>80</v>
      </c>
      <c r="AY848" s="17" t="s">
        <v>155</v>
      </c>
      <c r="BE848" s="139">
        <f>IF(N848="základní",J848,0)</f>
        <v>0</v>
      </c>
      <c r="BF848" s="139">
        <f>IF(N848="snížená",J848,0)</f>
        <v>0</v>
      </c>
      <c r="BG848" s="139">
        <f>IF(N848="zákl. přenesená",J848,0)</f>
        <v>0</v>
      </c>
      <c r="BH848" s="139">
        <f>IF(N848="sníž. přenesená",J848,0)</f>
        <v>0</v>
      </c>
      <c r="BI848" s="139">
        <f>IF(N848="nulová",J848,0)</f>
        <v>0</v>
      </c>
      <c r="BJ848" s="17" t="s">
        <v>78</v>
      </c>
      <c r="BK848" s="139">
        <f>ROUND(I848*H848,2)</f>
        <v>0</v>
      </c>
      <c r="BL848" s="17" t="s">
        <v>162</v>
      </c>
      <c r="BM848" s="138" t="s">
        <v>1128</v>
      </c>
    </row>
    <row r="849" spans="2:65" s="1" customFormat="1" ht="11.25">
      <c r="B849" s="29"/>
      <c r="D849" s="140" t="s">
        <v>164</v>
      </c>
      <c r="F849" s="141" t="s">
        <v>1129</v>
      </c>
      <c r="L849" s="29"/>
      <c r="M849" s="142"/>
      <c r="T849" s="50"/>
      <c r="AT849" s="17" t="s">
        <v>164</v>
      </c>
      <c r="AU849" s="17" t="s">
        <v>80</v>
      </c>
    </row>
    <row r="850" spans="2:65" s="12" customFormat="1" ht="11.25">
      <c r="B850" s="143"/>
      <c r="D850" s="144" t="s">
        <v>166</v>
      </c>
      <c r="E850" s="145" t="s">
        <v>3</v>
      </c>
      <c r="F850" s="146" t="s">
        <v>1089</v>
      </c>
      <c r="H850" s="145" t="s">
        <v>3</v>
      </c>
      <c r="L850" s="143"/>
      <c r="M850" s="147"/>
      <c r="T850" s="148"/>
      <c r="AT850" s="145" t="s">
        <v>166</v>
      </c>
      <c r="AU850" s="145" t="s">
        <v>80</v>
      </c>
      <c r="AV850" s="12" t="s">
        <v>78</v>
      </c>
      <c r="AW850" s="12" t="s">
        <v>32</v>
      </c>
      <c r="AX850" s="12" t="s">
        <v>70</v>
      </c>
      <c r="AY850" s="145" t="s">
        <v>155</v>
      </c>
    </row>
    <row r="851" spans="2:65" s="13" customFormat="1" ht="11.25">
      <c r="B851" s="149"/>
      <c r="D851" s="144" t="s">
        <v>166</v>
      </c>
      <c r="E851" s="150" t="s">
        <v>3</v>
      </c>
      <c r="F851" s="151" t="s">
        <v>1090</v>
      </c>
      <c r="H851" s="152">
        <v>77</v>
      </c>
      <c r="L851" s="149"/>
      <c r="M851" s="153"/>
      <c r="T851" s="154"/>
      <c r="AT851" s="150" t="s">
        <v>166</v>
      </c>
      <c r="AU851" s="150" t="s">
        <v>80</v>
      </c>
      <c r="AV851" s="13" t="s">
        <v>80</v>
      </c>
      <c r="AW851" s="13" t="s">
        <v>32</v>
      </c>
      <c r="AX851" s="13" t="s">
        <v>78</v>
      </c>
      <c r="AY851" s="150" t="s">
        <v>155</v>
      </c>
    </row>
    <row r="852" spans="2:65" s="1" customFormat="1" ht="24.2" customHeight="1">
      <c r="B852" s="127"/>
      <c r="C852" s="128" t="s">
        <v>1130</v>
      </c>
      <c r="D852" s="128" t="s">
        <v>157</v>
      </c>
      <c r="E852" s="129" t="s">
        <v>1131</v>
      </c>
      <c r="F852" s="130" t="s">
        <v>1132</v>
      </c>
      <c r="G852" s="131" t="s">
        <v>160</v>
      </c>
      <c r="H852" s="132">
        <v>204.70400000000001</v>
      </c>
      <c r="I852" s="133"/>
      <c r="J852" s="133">
        <f>ROUND(I852*H852,2)</f>
        <v>0</v>
      </c>
      <c r="K852" s="130" t="s">
        <v>161</v>
      </c>
      <c r="L852" s="29"/>
      <c r="M852" s="134" t="s">
        <v>3</v>
      </c>
      <c r="N852" s="135" t="s">
        <v>41</v>
      </c>
      <c r="O852" s="136">
        <v>0.16200000000000001</v>
      </c>
      <c r="P852" s="136">
        <f>O852*H852</f>
        <v>33.162048000000006</v>
      </c>
      <c r="Q852" s="136">
        <v>0</v>
      </c>
      <c r="R852" s="136">
        <f>Q852*H852</f>
        <v>0</v>
      </c>
      <c r="S852" s="136">
        <v>0</v>
      </c>
      <c r="T852" s="137">
        <f>S852*H852</f>
        <v>0</v>
      </c>
      <c r="AR852" s="138" t="s">
        <v>162</v>
      </c>
      <c r="AT852" s="138" t="s">
        <v>157</v>
      </c>
      <c r="AU852" s="138" t="s">
        <v>80</v>
      </c>
      <c r="AY852" s="17" t="s">
        <v>155</v>
      </c>
      <c r="BE852" s="139">
        <f>IF(N852="základní",J852,0)</f>
        <v>0</v>
      </c>
      <c r="BF852" s="139">
        <f>IF(N852="snížená",J852,0)</f>
        <v>0</v>
      </c>
      <c r="BG852" s="139">
        <f>IF(N852="zákl. přenesená",J852,0)</f>
        <v>0</v>
      </c>
      <c r="BH852" s="139">
        <f>IF(N852="sníž. přenesená",J852,0)</f>
        <v>0</v>
      </c>
      <c r="BI852" s="139">
        <f>IF(N852="nulová",J852,0)</f>
        <v>0</v>
      </c>
      <c r="BJ852" s="17" t="s">
        <v>78</v>
      </c>
      <c r="BK852" s="139">
        <f>ROUND(I852*H852,2)</f>
        <v>0</v>
      </c>
      <c r="BL852" s="17" t="s">
        <v>162</v>
      </c>
      <c r="BM852" s="138" t="s">
        <v>1133</v>
      </c>
    </row>
    <row r="853" spans="2:65" s="1" customFormat="1" ht="11.25">
      <c r="B853" s="29"/>
      <c r="D853" s="140" t="s">
        <v>164</v>
      </c>
      <c r="F853" s="141" t="s">
        <v>1134</v>
      </c>
      <c r="L853" s="29"/>
      <c r="M853" s="142"/>
      <c r="T853" s="50"/>
      <c r="AT853" s="17" t="s">
        <v>164</v>
      </c>
      <c r="AU853" s="17" t="s">
        <v>80</v>
      </c>
    </row>
    <row r="854" spans="2:65" s="12" customFormat="1" ht="11.25">
      <c r="B854" s="143"/>
      <c r="D854" s="144" t="s">
        <v>166</v>
      </c>
      <c r="E854" s="145" t="s">
        <v>3</v>
      </c>
      <c r="F854" s="146" t="s">
        <v>1135</v>
      </c>
      <c r="H854" s="145" t="s">
        <v>3</v>
      </c>
      <c r="L854" s="143"/>
      <c r="M854" s="147"/>
      <c r="T854" s="148"/>
      <c r="AT854" s="145" t="s">
        <v>166</v>
      </c>
      <c r="AU854" s="145" t="s">
        <v>80</v>
      </c>
      <c r="AV854" s="12" t="s">
        <v>78</v>
      </c>
      <c r="AW854" s="12" t="s">
        <v>32</v>
      </c>
      <c r="AX854" s="12" t="s">
        <v>70</v>
      </c>
      <c r="AY854" s="145" t="s">
        <v>155</v>
      </c>
    </row>
    <row r="855" spans="2:65" s="13" customFormat="1" ht="11.25">
      <c r="B855" s="149"/>
      <c r="D855" s="144" t="s">
        <v>166</v>
      </c>
      <c r="E855" s="150" t="s">
        <v>3</v>
      </c>
      <c r="F855" s="151" t="s">
        <v>1136</v>
      </c>
      <c r="H855" s="152">
        <v>74.649000000000001</v>
      </c>
      <c r="L855" s="149"/>
      <c r="M855" s="153"/>
      <c r="T855" s="154"/>
      <c r="AT855" s="150" t="s">
        <v>166</v>
      </c>
      <c r="AU855" s="150" t="s">
        <v>80</v>
      </c>
      <c r="AV855" s="13" t="s">
        <v>80</v>
      </c>
      <c r="AW855" s="13" t="s">
        <v>32</v>
      </c>
      <c r="AX855" s="13" t="s">
        <v>70</v>
      </c>
      <c r="AY855" s="150" t="s">
        <v>155</v>
      </c>
    </row>
    <row r="856" spans="2:65" s="12" customFormat="1" ht="11.25">
      <c r="B856" s="143"/>
      <c r="D856" s="144" t="s">
        <v>166</v>
      </c>
      <c r="E856" s="145" t="s">
        <v>3</v>
      </c>
      <c r="F856" s="146" t="s">
        <v>1137</v>
      </c>
      <c r="H856" s="145" t="s">
        <v>3</v>
      </c>
      <c r="L856" s="143"/>
      <c r="M856" s="147"/>
      <c r="T856" s="148"/>
      <c r="AT856" s="145" t="s">
        <v>166</v>
      </c>
      <c r="AU856" s="145" t="s">
        <v>80</v>
      </c>
      <c r="AV856" s="12" t="s">
        <v>78</v>
      </c>
      <c r="AW856" s="12" t="s">
        <v>32</v>
      </c>
      <c r="AX856" s="12" t="s">
        <v>70</v>
      </c>
      <c r="AY856" s="145" t="s">
        <v>155</v>
      </c>
    </row>
    <row r="857" spans="2:65" s="13" customFormat="1" ht="11.25">
      <c r="B857" s="149"/>
      <c r="D857" s="144" t="s">
        <v>166</v>
      </c>
      <c r="E857" s="150" t="s">
        <v>3</v>
      </c>
      <c r="F857" s="151" t="s">
        <v>1138</v>
      </c>
      <c r="H857" s="152">
        <v>74.358000000000004</v>
      </c>
      <c r="L857" s="149"/>
      <c r="M857" s="153"/>
      <c r="T857" s="154"/>
      <c r="AT857" s="150" t="s">
        <v>166</v>
      </c>
      <c r="AU857" s="150" t="s">
        <v>80</v>
      </c>
      <c r="AV857" s="13" t="s">
        <v>80</v>
      </c>
      <c r="AW857" s="13" t="s">
        <v>32</v>
      </c>
      <c r="AX857" s="13" t="s">
        <v>70</v>
      </c>
      <c r="AY857" s="150" t="s">
        <v>155</v>
      </c>
    </row>
    <row r="858" spans="2:65" s="13" customFormat="1" ht="11.25">
      <c r="B858" s="149"/>
      <c r="D858" s="144" t="s">
        <v>166</v>
      </c>
      <c r="E858" s="150" t="s">
        <v>3</v>
      </c>
      <c r="F858" s="151" t="s">
        <v>1139</v>
      </c>
      <c r="H858" s="152">
        <v>29.994</v>
      </c>
      <c r="L858" s="149"/>
      <c r="M858" s="153"/>
      <c r="T858" s="154"/>
      <c r="AT858" s="150" t="s">
        <v>166</v>
      </c>
      <c r="AU858" s="150" t="s">
        <v>80</v>
      </c>
      <c r="AV858" s="13" t="s">
        <v>80</v>
      </c>
      <c r="AW858" s="13" t="s">
        <v>32</v>
      </c>
      <c r="AX858" s="13" t="s">
        <v>70</v>
      </c>
      <c r="AY858" s="150" t="s">
        <v>155</v>
      </c>
    </row>
    <row r="859" spans="2:65" s="12" customFormat="1" ht="11.25">
      <c r="B859" s="143"/>
      <c r="D859" s="144" t="s">
        <v>166</v>
      </c>
      <c r="E859" s="145" t="s">
        <v>3</v>
      </c>
      <c r="F859" s="146" t="s">
        <v>1140</v>
      </c>
      <c r="H859" s="145" t="s">
        <v>3</v>
      </c>
      <c r="L859" s="143"/>
      <c r="M859" s="147"/>
      <c r="T859" s="148"/>
      <c r="AT859" s="145" t="s">
        <v>166</v>
      </c>
      <c r="AU859" s="145" t="s">
        <v>80</v>
      </c>
      <c r="AV859" s="12" t="s">
        <v>78</v>
      </c>
      <c r="AW859" s="12" t="s">
        <v>32</v>
      </c>
      <c r="AX859" s="12" t="s">
        <v>70</v>
      </c>
      <c r="AY859" s="145" t="s">
        <v>155</v>
      </c>
    </row>
    <row r="860" spans="2:65" s="13" customFormat="1" ht="11.25">
      <c r="B860" s="149"/>
      <c r="D860" s="144" t="s">
        <v>166</v>
      </c>
      <c r="E860" s="150" t="s">
        <v>3</v>
      </c>
      <c r="F860" s="151" t="s">
        <v>1141</v>
      </c>
      <c r="H860" s="152">
        <v>25.702999999999999</v>
      </c>
      <c r="L860" s="149"/>
      <c r="M860" s="153"/>
      <c r="T860" s="154"/>
      <c r="AT860" s="150" t="s">
        <v>166</v>
      </c>
      <c r="AU860" s="150" t="s">
        <v>80</v>
      </c>
      <c r="AV860" s="13" t="s">
        <v>80</v>
      </c>
      <c r="AW860" s="13" t="s">
        <v>32</v>
      </c>
      <c r="AX860" s="13" t="s">
        <v>70</v>
      </c>
      <c r="AY860" s="150" t="s">
        <v>155</v>
      </c>
    </row>
    <row r="861" spans="2:65" s="14" customFormat="1" ht="11.25">
      <c r="B861" s="155"/>
      <c r="D861" s="144" t="s">
        <v>166</v>
      </c>
      <c r="E861" s="156" t="s">
        <v>3</v>
      </c>
      <c r="F861" s="157" t="s">
        <v>205</v>
      </c>
      <c r="H861" s="158">
        <v>204.70400000000001</v>
      </c>
      <c r="L861" s="155"/>
      <c r="M861" s="159"/>
      <c r="T861" s="160"/>
      <c r="AT861" s="156" t="s">
        <v>166</v>
      </c>
      <c r="AU861" s="156" t="s">
        <v>80</v>
      </c>
      <c r="AV861" s="14" t="s">
        <v>162</v>
      </c>
      <c r="AW861" s="14" t="s">
        <v>32</v>
      </c>
      <c r="AX861" s="14" t="s">
        <v>78</v>
      </c>
      <c r="AY861" s="156" t="s">
        <v>155</v>
      </c>
    </row>
    <row r="862" spans="2:65" s="1" customFormat="1" ht="24.2" customHeight="1">
      <c r="B862" s="127"/>
      <c r="C862" s="128" t="s">
        <v>1142</v>
      </c>
      <c r="D862" s="128" t="s">
        <v>157</v>
      </c>
      <c r="E862" s="129" t="s">
        <v>1143</v>
      </c>
      <c r="F862" s="130" t="s">
        <v>1144</v>
      </c>
      <c r="G862" s="131" t="s">
        <v>160</v>
      </c>
      <c r="H862" s="132">
        <v>12282.24</v>
      </c>
      <c r="I862" s="133"/>
      <c r="J862" s="133">
        <f>ROUND(I862*H862,2)</f>
        <v>0</v>
      </c>
      <c r="K862" s="130" t="s">
        <v>161</v>
      </c>
      <c r="L862" s="29"/>
      <c r="M862" s="134" t="s">
        <v>3</v>
      </c>
      <c r="N862" s="135" t="s">
        <v>41</v>
      </c>
      <c r="O862" s="136">
        <v>0</v>
      </c>
      <c r="P862" s="136">
        <f>O862*H862</f>
        <v>0</v>
      </c>
      <c r="Q862" s="136">
        <v>0</v>
      </c>
      <c r="R862" s="136">
        <f>Q862*H862</f>
        <v>0</v>
      </c>
      <c r="S862" s="136">
        <v>0</v>
      </c>
      <c r="T862" s="137">
        <f>S862*H862</f>
        <v>0</v>
      </c>
      <c r="AR862" s="138" t="s">
        <v>162</v>
      </c>
      <c r="AT862" s="138" t="s">
        <v>157</v>
      </c>
      <c r="AU862" s="138" t="s">
        <v>80</v>
      </c>
      <c r="AY862" s="17" t="s">
        <v>155</v>
      </c>
      <c r="BE862" s="139">
        <f>IF(N862="základní",J862,0)</f>
        <v>0</v>
      </c>
      <c r="BF862" s="139">
        <f>IF(N862="snížená",J862,0)</f>
        <v>0</v>
      </c>
      <c r="BG862" s="139">
        <f>IF(N862="zákl. přenesená",J862,0)</f>
        <v>0</v>
      </c>
      <c r="BH862" s="139">
        <f>IF(N862="sníž. přenesená",J862,0)</f>
        <v>0</v>
      </c>
      <c r="BI862" s="139">
        <f>IF(N862="nulová",J862,0)</f>
        <v>0</v>
      </c>
      <c r="BJ862" s="17" t="s">
        <v>78</v>
      </c>
      <c r="BK862" s="139">
        <f>ROUND(I862*H862,2)</f>
        <v>0</v>
      </c>
      <c r="BL862" s="17" t="s">
        <v>162</v>
      </c>
      <c r="BM862" s="138" t="s">
        <v>1145</v>
      </c>
    </row>
    <row r="863" spans="2:65" s="1" customFormat="1" ht="11.25">
      <c r="B863" s="29"/>
      <c r="D863" s="140" t="s">
        <v>164</v>
      </c>
      <c r="F863" s="141" t="s">
        <v>1146</v>
      </c>
      <c r="L863" s="29"/>
      <c r="M863" s="142"/>
      <c r="T863" s="50"/>
      <c r="AT863" s="17" t="s">
        <v>164</v>
      </c>
      <c r="AU863" s="17" t="s">
        <v>80</v>
      </c>
    </row>
    <row r="864" spans="2:65" s="13" customFormat="1" ht="11.25">
      <c r="B864" s="149"/>
      <c r="D864" s="144" t="s">
        <v>166</v>
      </c>
      <c r="E864" s="150" t="s">
        <v>3</v>
      </c>
      <c r="F864" s="151" t="s">
        <v>1147</v>
      </c>
      <c r="H864" s="152">
        <v>12282.24</v>
      </c>
      <c r="L864" s="149"/>
      <c r="M864" s="153"/>
      <c r="T864" s="154"/>
      <c r="AT864" s="150" t="s">
        <v>166</v>
      </c>
      <c r="AU864" s="150" t="s">
        <v>80</v>
      </c>
      <c r="AV864" s="13" t="s">
        <v>80</v>
      </c>
      <c r="AW864" s="13" t="s">
        <v>32</v>
      </c>
      <c r="AX864" s="13" t="s">
        <v>78</v>
      </c>
      <c r="AY864" s="150" t="s">
        <v>155</v>
      </c>
    </row>
    <row r="865" spans="2:65" s="1" customFormat="1" ht="24.2" customHeight="1">
      <c r="B865" s="127"/>
      <c r="C865" s="128" t="s">
        <v>1148</v>
      </c>
      <c r="D865" s="128" t="s">
        <v>157</v>
      </c>
      <c r="E865" s="129" t="s">
        <v>1149</v>
      </c>
      <c r="F865" s="130" t="s">
        <v>1150</v>
      </c>
      <c r="G865" s="131" t="s">
        <v>160</v>
      </c>
      <c r="H865" s="132">
        <v>204.70400000000001</v>
      </c>
      <c r="I865" s="133"/>
      <c r="J865" s="133">
        <f>ROUND(I865*H865,2)</f>
        <v>0</v>
      </c>
      <c r="K865" s="130" t="s">
        <v>161</v>
      </c>
      <c r="L865" s="29"/>
      <c r="M865" s="134" t="s">
        <v>3</v>
      </c>
      <c r="N865" s="135" t="s">
        <v>41</v>
      </c>
      <c r="O865" s="136">
        <v>0.10199999999999999</v>
      </c>
      <c r="P865" s="136">
        <f>O865*H865</f>
        <v>20.879808000000001</v>
      </c>
      <c r="Q865" s="136">
        <v>0</v>
      </c>
      <c r="R865" s="136">
        <f>Q865*H865</f>
        <v>0</v>
      </c>
      <c r="S865" s="136">
        <v>0</v>
      </c>
      <c r="T865" s="137">
        <f>S865*H865</f>
        <v>0</v>
      </c>
      <c r="AR865" s="138" t="s">
        <v>162</v>
      </c>
      <c r="AT865" s="138" t="s">
        <v>157</v>
      </c>
      <c r="AU865" s="138" t="s">
        <v>80</v>
      </c>
      <c r="AY865" s="17" t="s">
        <v>155</v>
      </c>
      <c r="BE865" s="139">
        <f>IF(N865="základní",J865,0)</f>
        <v>0</v>
      </c>
      <c r="BF865" s="139">
        <f>IF(N865="snížená",J865,0)</f>
        <v>0</v>
      </c>
      <c r="BG865" s="139">
        <f>IF(N865="zákl. přenesená",J865,0)</f>
        <v>0</v>
      </c>
      <c r="BH865" s="139">
        <f>IF(N865="sníž. přenesená",J865,0)</f>
        <v>0</v>
      </c>
      <c r="BI865" s="139">
        <f>IF(N865="nulová",J865,0)</f>
        <v>0</v>
      </c>
      <c r="BJ865" s="17" t="s">
        <v>78</v>
      </c>
      <c r="BK865" s="139">
        <f>ROUND(I865*H865,2)</f>
        <v>0</v>
      </c>
      <c r="BL865" s="17" t="s">
        <v>162</v>
      </c>
      <c r="BM865" s="138" t="s">
        <v>1151</v>
      </c>
    </row>
    <row r="866" spans="2:65" s="1" customFormat="1" ht="11.25">
      <c r="B866" s="29"/>
      <c r="D866" s="140" t="s">
        <v>164</v>
      </c>
      <c r="F866" s="141" t="s">
        <v>1152</v>
      </c>
      <c r="L866" s="29"/>
      <c r="M866" s="142"/>
      <c r="T866" s="50"/>
      <c r="AT866" s="17" t="s">
        <v>164</v>
      </c>
      <c r="AU866" s="17" t="s">
        <v>80</v>
      </c>
    </row>
    <row r="867" spans="2:65" s="12" customFormat="1" ht="11.25">
      <c r="B867" s="143"/>
      <c r="D867" s="144" t="s">
        <v>166</v>
      </c>
      <c r="E867" s="145" t="s">
        <v>3</v>
      </c>
      <c r="F867" s="146" t="s">
        <v>1135</v>
      </c>
      <c r="H867" s="145" t="s">
        <v>3</v>
      </c>
      <c r="L867" s="143"/>
      <c r="M867" s="147"/>
      <c r="T867" s="148"/>
      <c r="AT867" s="145" t="s">
        <v>166</v>
      </c>
      <c r="AU867" s="145" t="s">
        <v>80</v>
      </c>
      <c r="AV867" s="12" t="s">
        <v>78</v>
      </c>
      <c r="AW867" s="12" t="s">
        <v>32</v>
      </c>
      <c r="AX867" s="12" t="s">
        <v>70</v>
      </c>
      <c r="AY867" s="145" t="s">
        <v>155</v>
      </c>
    </row>
    <row r="868" spans="2:65" s="13" customFormat="1" ht="11.25">
      <c r="B868" s="149"/>
      <c r="D868" s="144" t="s">
        <v>166</v>
      </c>
      <c r="E868" s="150" t="s">
        <v>3</v>
      </c>
      <c r="F868" s="151" t="s">
        <v>1136</v>
      </c>
      <c r="H868" s="152">
        <v>74.649000000000001</v>
      </c>
      <c r="L868" s="149"/>
      <c r="M868" s="153"/>
      <c r="T868" s="154"/>
      <c r="AT868" s="150" t="s">
        <v>166</v>
      </c>
      <c r="AU868" s="150" t="s">
        <v>80</v>
      </c>
      <c r="AV868" s="13" t="s">
        <v>80</v>
      </c>
      <c r="AW868" s="13" t="s">
        <v>32</v>
      </c>
      <c r="AX868" s="13" t="s">
        <v>70</v>
      </c>
      <c r="AY868" s="150" t="s">
        <v>155</v>
      </c>
    </row>
    <row r="869" spans="2:65" s="12" customFormat="1" ht="11.25">
      <c r="B869" s="143"/>
      <c r="D869" s="144" t="s">
        <v>166</v>
      </c>
      <c r="E869" s="145" t="s">
        <v>3</v>
      </c>
      <c r="F869" s="146" t="s">
        <v>1137</v>
      </c>
      <c r="H869" s="145" t="s">
        <v>3</v>
      </c>
      <c r="L869" s="143"/>
      <c r="M869" s="147"/>
      <c r="T869" s="148"/>
      <c r="AT869" s="145" t="s">
        <v>166</v>
      </c>
      <c r="AU869" s="145" t="s">
        <v>80</v>
      </c>
      <c r="AV869" s="12" t="s">
        <v>78</v>
      </c>
      <c r="AW869" s="12" t="s">
        <v>32</v>
      </c>
      <c r="AX869" s="12" t="s">
        <v>70</v>
      </c>
      <c r="AY869" s="145" t="s">
        <v>155</v>
      </c>
    </row>
    <row r="870" spans="2:65" s="13" customFormat="1" ht="11.25">
      <c r="B870" s="149"/>
      <c r="D870" s="144" t="s">
        <v>166</v>
      </c>
      <c r="E870" s="150" t="s">
        <v>3</v>
      </c>
      <c r="F870" s="151" t="s">
        <v>1138</v>
      </c>
      <c r="H870" s="152">
        <v>74.358000000000004</v>
      </c>
      <c r="L870" s="149"/>
      <c r="M870" s="153"/>
      <c r="T870" s="154"/>
      <c r="AT870" s="150" t="s">
        <v>166</v>
      </c>
      <c r="AU870" s="150" t="s">
        <v>80</v>
      </c>
      <c r="AV870" s="13" t="s">
        <v>80</v>
      </c>
      <c r="AW870" s="13" t="s">
        <v>32</v>
      </c>
      <c r="AX870" s="13" t="s">
        <v>70</v>
      </c>
      <c r="AY870" s="150" t="s">
        <v>155</v>
      </c>
    </row>
    <row r="871" spans="2:65" s="13" customFormat="1" ht="11.25">
      <c r="B871" s="149"/>
      <c r="D871" s="144" t="s">
        <v>166</v>
      </c>
      <c r="E871" s="150" t="s">
        <v>3</v>
      </c>
      <c r="F871" s="151" t="s">
        <v>1139</v>
      </c>
      <c r="H871" s="152">
        <v>29.994</v>
      </c>
      <c r="L871" s="149"/>
      <c r="M871" s="153"/>
      <c r="T871" s="154"/>
      <c r="AT871" s="150" t="s">
        <v>166</v>
      </c>
      <c r="AU871" s="150" t="s">
        <v>80</v>
      </c>
      <c r="AV871" s="13" t="s">
        <v>80</v>
      </c>
      <c r="AW871" s="13" t="s">
        <v>32</v>
      </c>
      <c r="AX871" s="13" t="s">
        <v>70</v>
      </c>
      <c r="AY871" s="150" t="s">
        <v>155</v>
      </c>
    </row>
    <row r="872" spans="2:65" s="12" customFormat="1" ht="11.25">
      <c r="B872" s="143"/>
      <c r="D872" s="144" t="s">
        <v>166</v>
      </c>
      <c r="E872" s="145" t="s">
        <v>3</v>
      </c>
      <c r="F872" s="146" t="s">
        <v>1140</v>
      </c>
      <c r="H872" s="145" t="s">
        <v>3</v>
      </c>
      <c r="L872" s="143"/>
      <c r="M872" s="147"/>
      <c r="T872" s="148"/>
      <c r="AT872" s="145" t="s">
        <v>166</v>
      </c>
      <c r="AU872" s="145" t="s">
        <v>80</v>
      </c>
      <c r="AV872" s="12" t="s">
        <v>78</v>
      </c>
      <c r="AW872" s="12" t="s">
        <v>32</v>
      </c>
      <c r="AX872" s="12" t="s">
        <v>70</v>
      </c>
      <c r="AY872" s="145" t="s">
        <v>155</v>
      </c>
    </row>
    <row r="873" spans="2:65" s="13" customFormat="1" ht="11.25">
      <c r="B873" s="149"/>
      <c r="D873" s="144" t="s">
        <v>166</v>
      </c>
      <c r="E873" s="150" t="s">
        <v>3</v>
      </c>
      <c r="F873" s="151" t="s">
        <v>1141</v>
      </c>
      <c r="H873" s="152">
        <v>25.702999999999999</v>
      </c>
      <c r="L873" s="149"/>
      <c r="M873" s="153"/>
      <c r="T873" s="154"/>
      <c r="AT873" s="150" t="s">
        <v>166</v>
      </c>
      <c r="AU873" s="150" t="s">
        <v>80</v>
      </c>
      <c r="AV873" s="13" t="s">
        <v>80</v>
      </c>
      <c r="AW873" s="13" t="s">
        <v>32</v>
      </c>
      <c r="AX873" s="13" t="s">
        <v>70</v>
      </c>
      <c r="AY873" s="150" t="s">
        <v>155</v>
      </c>
    </row>
    <row r="874" spans="2:65" s="14" customFormat="1" ht="11.25">
      <c r="B874" s="155"/>
      <c r="D874" s="144" t="s">
        <v>166</v>
      </c>
      <c r="E874" s="156" t="s">
        <v>3</v>
      </c>
      <c r="F874" s="157" t="s">
        <v>205</v>
      </c>
      <c r="H874" s="158">
        <v>204.70400000000001</v>
      </c>
      <c r="L874" s="155"/>
      <c r="M874" s="159"/>
      <c r="T874" s="160"/>
      <c r="AT874" s="156" t="s">
        <v>166</v>
      </c>
      <c r="AU874" s="156" t="s">
        <v>80</v>
      </c>
      <c r="AV874" s="14" t="s">
        <v>162</v>
      </c>
      <c r="AW874" s="14" t="s">
        <v>32</v>
      </c>
      <c r="AX874" s="14" t="s">
        <v>78</v>
      </c>
      <c r="AY874" s="156" t="s">
        <v>155</v>
      </c>
    </row>
    <row r="875" spans="2:65" s="1" customFormat="1" ht="24.2" customHeight="1">
      <c r="B875" s="127"/>
      <c r="C875" s="128" t="s">
        <v>1153</v>
      </c>
      <c r="D875" s="128" t="s">
        <v>157</v>
      </c>
      <c r="E875" s="129" t="s">
        <v>1154</v>
      </c>
      <c r="F875" s="130" t="s">
        <v>1155</v>
      </c>
      <c r="G875" s="131" t="s">
        <v>160</v>
      </c>
      <c r="H875" s="132">
        <v>300.58300000000003</v>
      </c>
      <c r="I875" s="133"/>
      <c r="J875" s="133">
        <f>ROUND(I875*H875,2)</f>
        <v>0</v>
      </c>
      <c r="K875" s="130" t="s">
        <v>161</v>
      </c>
      <c r="L875" s="29"/>
      <c r="M875" s="134" t="s">
        <v>3</v>
      </c>
      <c r="N875" s="135" t="s">
        <v>41</v>
      </c>
      <c r="O875" s="136">
        <v>0.308</v>
      </c>
      <c r="P875" s="136">
        <f>O875*H875</f>
        <v>92.579564000000005</v>
      </c>
      <c r="Q875" s="136">
        <v>3.4999999999999997E-5</v>
      </c>
      <c r="R875" s="136">
        <f>Q875*H875</f>
        <v>1.0520405E-2</v>
      </c>
      <c r="S875" s="136">
        <v>0</v>
      </c>
      <c r="T875" s="137">
        <f>S875*H875</f>
        <v>0</v>
      </c>
      <c r="AR875" s="138" t="s">
        <v>162</v>
      </c>
      <c r="AT875" s="138" t="s">
        <v>157</v>
      </c>
      <c r="AU875" s="138" t="s">
        <v>80</v>
      </c>
      <c r="AY875" s="17" t="s">
        <v>155</v>
      </c>
      <c r="BE875" s="139">
        <f>IF(N875="základní",J875,0)</f>
        <v>0</v>
      </c>
      <c r="BF875" s="139">
        <f>IF(N875="snížená",J875,0)</f>
        <v>0</v>
      </c>
      <c r="BG875" s="139">
        <f>IF(N875="zákl. přenesená",J875,0)</f>
        <v>0</v>
      </c>
      <c r="BH875" s="139">
        <f>IF(N875="sníž. přenesená",J875,0)</f>
        <v>0</v>
      </c>
      <c r="BI875" s="139">
        <f>IF(N875="nulová",J875,0)</f>
        <v>0</v>
      </c>
      <c r="BJ875" s="17" t="s">
        <v>78</v>
      </c>
      <c r="BK875" s="139">
        <f>ROUND(I875*H875,2)</f>
        <v>0</v>
      </c>
      <c r="BL875" s="17" t="s">
        <v>162</v>
      </c>
      <c r="BM875" s="138" t="s">
        <v>1156</v>
      </c>
    </row>
    <row r="876" spans="2:65" s="1" customFormat="1" ht="11.25">
      <c r="B876" s="29"/>
      <c r="D876" s="140" t="s">
        <v>164</v>
      </c>
      <c r="F876" s="141" t="s">
        <v>1157</v>
      </c>
      <c r="L876" s="29"/>
      <c r="M876" s="142"/>
      <c r="T876" s="50"/>
      <c r="AT876" s="17" t="s">
        <v>164</v>
      </c>
      <c r="AU876" s="17" t="s">
        <v>80</v>
      </c>
    </row>
    <row r="877" spans="2:65" s="12" customFormat="1" ht="11.25">
      <c r="B877" s="143"/>
      <c r="D877" s="144" t="s">
        <v>166</v>
      </c>
      <c r="E877" s="145" t="s">
        <v>3</v>
      </c>
      <c r="F877" s="146" t="s">
        <v>1158</v>
      </c>
      <c r="H877" s="145" t="s">
        <v>3</v>
      </c>
      <c r="L877" s="143"/>
      <c r="M877" s="147"/>
      <c r="T877" s="148"/>
      <c r="AT877" s="145" t="s">
        <v>166</v>
      </c>
      <c r="AU877" s="145" t="s">
        <v>80</v>
      </c>
      <c r="AV877" s="12" t="s">
        <v>78</v>
      </c>
      <c r="AW877" s="12" t="s">
        <v>32</v>
      </c>
      <c r="AX877" s="12" t="s">
        <v>70</v>
      </c>
      <c r="AY877" s="145" t="s">
        <v>155</v>
      </c>
    </row>
    <row r="878" spans="2:65" s="13" customFormat="1" ht="11.25">
      <c r="B878" s="149"/>
      <c r="D878" s="144" t="s">
        <v>166</v>
      </c>
      <c r="E878" s="150" t="s">
        <v>3</v>
      </c>
      <c r="F878" s="151" t="s">
        <v>1159</v>
      </c>
      <c r="H878" s="152">
        <v>152.16</v>
      </c>
      <c r="L878" s="149"/>
      <c r="M878" s="153"/>
      <c r="T878" s="154"/>
      <c r="AT878" s="150" t="s">
        <v>166</v>
      </c>
      <c r="AU878" s="150" t="s">
        <v>80</v>
      </c>
      <c r="AV878" s="13" t="s">
        <v>80</v>
      </c>
      <c r="AW878" s="13" t="s">
        <v>32</v>
      </c>
      <c r="AX878" s="13" t="s">
        <v>70</v>
      </c>
      <c r="AY878" s="150" t="s">
        <v>155</v>
      </c>
    </row>
    <row r="879" spans="2:65" s="12" customFormat="1" ht="11.25">
      <c r="B879" s="143"/>
      <c r="D879" s="144" t="s">
        <v>166</v>
      </c>
      <c r="E879" s="145" t="s">
        <v>3</v>
      </c>
      <c r="F879" s="146" t="s">
        <v>200</v>
      </c>
      <c r="H879" s="145" t="s">
        <v>3</v>
      </c>
      <c r="L879" s="143"/>
      <c r="M879" s="147"/>
      <c r="T879" s="148"/>
      <c r="AT879" s="145" t="s">
        <v>166</v>
      </c>
      <c r="AU879" s="145" t="s">
        <v>80</v>
      </c>
      <c r="AV879" s="12" t="s">
        <v>78</v>
      </c>
      <c r="AW879" s="12" t="s">
        <v>32</v>
      </c>
      <c r="AX879" s="12" t="s">
        <v>70</v>
      </c>
      <c r="AY879" s="145" t="s">
        <v>155</v>
      </c>
    </row>
    <row r="880" spans="2:65" s="13" customFormat="1" ht="11.25">
      <c r="B880" s="149"/>
      <c r="D880" s="144" t="s">
        <v>166</v>
      </c>
      <c r="E880" s="150" t="s">
        <v>3</v>
      </c>
      <c r="F880" s="151" t="s">
        <v>1160</v>
      </c>
      <c r="H880" s="152">
        <v>102.26300000000001</v>
      </c>
      <c r="L880" s="149"/>
      <c r="M880" s="153"/>
      <c r="T880" s="154"/>
      <c r="AT880" s="150" t="s">
        <v>166</v>
      </c>
      <c r="AU880" s="150" t="s">
        <v>80</v>
      </c>
      <c r="AV880" s="13" t="s">
        <v>80</v>
      </c>
      <c r="AW880" s="13" t="s">
        <v>32</v>
      </c>
      <c r="AX880" s="13" t="s">
        <v>70</v>
      </c>
      <c r="AY880" s="150" t="s">
        <v>155</v>
      </c>
    </row>
    <row r="881" spans="2:65" s="13" customFormat="1" ht="11.25">
      <c r="B881" s="149"/>
      <c r="D881" s="144" t="s">
        <v>166</v>
      </c>
      <c r="E881" s="150" t="s">
        <v>3</v>
      </c>
      <c r="F881" s="151" t="s">
        <v>1161</v>
      </c>
      <c r="H881" s="152">
        <v>36.991999999999997</v>
      </c>
      <c r="L881" s="149"/>
      <c r="M881" s="153"/>
      <c r="T881" s="154"/>
      <c r="AT881" s="150" t="s">
        <v>166</v>
      </c>
      <c r="AU881" s="150" t="s">
        <v>80</v>
      </c>
      <c r="AV881" s="13" t="s">
        <v>80</v>
      </c>
      <c r="AW881" s="13" t="s">
        <v>32</v>
      </c>
      <c r="AX881" s="13" t="s">
        <v>70</v>
      </c>
      <c r="AY881" s="150" t="s">
        <v>155</v>
      </c>
    </row>
    <row r="882" spans="2:65" s="12" customFormat="1" ht="11.25">
      <c r="B882" s="143"/>
      <c r="D882" s="144" t="s">
        <v>166</v>
      </c>
      <c r="E882" s="145" t="s">
        <v>3</v>
      </c>
      <c r="F882" s="146" t="s">
        <v>193</v>
      </c>
      <c r="H882" s="145" t="s">
        <v>3</v>
      </c>
      <c r="L882" s="143"/>
      <c r="M882" s="147"/>
      <c r="T882" s="148"/>
      <c r="AT882" s="145" t="s">
        <v>166</v>
      </c>
      <c r="AU882" s="145" t="s">
        <v>80</v>
      </c>
      <c r="AV882" s="12" t="s">
        <v>78</v>
      </c>
      <c r="AW882" s="12" t="s">
        <v>32</v>
      </c>
      <c r="AX882" s="12" t="s">
        <v>70</v>
      </c>
      <c r="AY882" s="145" t="s">
        <v>155</v>
      </c>
    </row>
    <row r="883" spans="2:65" s="13" customFormat="1" ht="11.25">
      <c r="B883" s="149"/>
      <c r="D883" s="144" t="s">
        <v>166</v>
      </c>
      <c r="E883" s="150" t="s">
        <v>3</v>
      </c>
      <c r="F883" s="151" t="s">
        <v>1162</v>
      </c>
      <c r="H883" s="152">
        <v>9.1679999999999993</v>
      </c>
      <c r="L883" s="149"/>
      <c r="M883" s="153"/>
      <c r="T883" s="154"/>
      <c r="AT883" s="150" t="s">
        <v>166</v>
      </c>
      <c r="AU883" s="150" t="s">
        <v>80</v>
      </c>
      <c r="AV883" s="13" t="s">
        <v>80</v>
      </c>
      <c r="AW883" s="13" t="s">
        <v>32</v>
      </c>
      <c r="AX883" s="13" t="s">
        <v>70</v>
      </c>
      <c r="AY883" s="150" t="s">
        <v>155</v>
      </c>
    </row>
    <row r="884" spans="2:65" s="14" customFormat="1" ht="11.25">
      <c r="B884" s="155"/>
      <c r="D884" s="144" t="s">
        <v>166</v>
      </c>
      <c r="E884" s="156" t="s">
        <v>3</v>
      </c>
      <c r="F884" s="157" t="s">
        <v>205</v>
      </c>
      <c r="H884" s="158">
        <v>300.58300000000003</v>
      </c>
      <c r="L884" s="155"/>
      <c r="M884" s="159"/>
      <c r="T884" s="160"/>
      <c r="AT884" s="156" t="s">
        <v>166</v>
      </c>
      <c r="AU884" s="156" t="s">
        <v>80</v>
      </c>
      <c r="AV884" s="14" t="s">
        <v>162</v>
      </c>
      <c r="AW884" s="14" t="s">
        <v>32</v>
      </c>
      <c r="AX884" s="14" t="s">
        <v>78</v>
      </c>
      <c r="AY884" s="156" t="s">
        <v>155</v>
      </c>
    </row>
    <row r="885" spans="2:65" s="1" customFormat="1" ht="16.5" customHeight="1">
      <c r="B885" s="127"/>
      <c r="C885" s="128" t="s">
        <v>1163</v>
      </c>
      <c r="D885" s="128" t="s">
        <v>157</v>
      </c>
      <c r="E885" s="129" t="s">
        <v>1164</v>
      </c>
      <c r="F885" s="130" t="s">
        <v>1165</v>
      </c>
      <c r="G885" s="131" t="s">
        <v>1166</v>
      </c>
      <c r="H885" s="132">
        <v>10</v>
      </c>
      <c r="I885" s="133"/>
      <c r="J885" s="133">
        <f>ROUND(I885*H885,2)</f>
        <v>0</v>
      </c>
      <c r="K885" s="130" t="s">
        <v>161</v>
      </c>
      <c r="L885" s="29"/>
      <c r="M885" s="134" t="s">
        <v>3</v>
      </c>
      <c r="N885" s="135" t="s">
        <v>41</v>
      </c>
      <c r="O885" s="136">
        <v>1.4370000000000001</v>
      </c>
      <c r="P885" s="136">
        <f>O885*H885</f>
        <v>14.370000000000001</v>
      </c>
      <c r="Q885" s="136">
        <v>0</v>
      </c>
      <c r="R885" s="136">
        <f>Q885*H885</f>
        <v>0</v>
      </c>
      <c r="S885" s="136">
        <v>0</v>
      </c>
      <c r="T885" s="137">
        <f>S885*H885</f>
        <v>0</v>
      </c>
      <c r="AR885" s="138" t="s">
        <v>162</v>
      </c>
      <c r="AT885" s="138" t="s">
        <v>157</v>
      </c>
      <c r="AU885" s="138" t="s">
        <v>80</v>
      </c>
      <c r="AY885" s="17" t="s">
        <v>155</v>
      </c>
      <c r="BE885" s="139">
        <f>IF(N885="základní",J885,0)</f>
        <v>0</v>
      </c>
      <c r="BF885" s="139">
        <f>IF(N885="snížená",J885,0)</f>
        <v>0</v>
      </c>
      <c r="BG885" s="139">
        <f>IF(N885="zákl. přenesená",J885,0)</f>
        <v>0</v>
      </c>
      <c r="BH885" s="139">
        <f>IF(N885="sníž. přenesená",J885,0)</f>
        <v>0</v>
      </c>
      <c r="BI885" s="139">
        <f>IF(N885="nulová",J885,0)</f>
        <v>0</v>
      </c>
      <c r="BJ885" s="17" t="s">
        <v>78</v>
      </c>
      <c r="BK885" s="139">
        <f>ROUND(I885*H885,2)</f>
        <v>0</v>
      </c>
      <c r="BL885" s="17" t="s">
        <v>162</v>
      </c>
      <c r="BM885" s="138" t="s">
        <v>1167</v>
      </c>
    </row>
    <row r="886" spans="2:65" s="1" customFormat="1" ht="11.25">
      <c r="B886" s="29"/>
      <c r="D886" s="140" t="s">
        <v>164</v>
      </c>
      <c r="F886" s="141" t="s">
        <v>1168</v>
      </c>
      <c r="L886" s="29"/>
      <c r="M886" s="142"/>
      <c r="T886" s="50"/>
      <c r="AT886" s="17" t="s">
        <v>164</v>
      </c>
      <c r="AU886" s="17" t="s">
        <v>80</v>
      </c>
    </row>
    <row r="887" spans="2:65" s="1" customFormat="1" ht="24.2" customHeight="1">
      <c r="B887" s="127"/>
      <c r="C887" s="128" t="s">
        <v>1169</v>
      </c>
      <c r="D887" s="128" t="s">
        <v>157</v>
      </c>
      <c r="E887" s="129" t="s">
        <v>1170</v>
      </c>
      <c r="F887" s="130" t="s">
        <v>1171</v>
      </c>
      <c r="G887" s="131" t="s">
        <v>160</v>
      </c>
      <c r="H887" s="132">
        <v>26.024999999999999</v>
      </c>
      <c r="I887" s="133"/>
      <c r="J887" s="133">
        <f>ROUND(I887*H887,2)</f>
        <v>0</v>
      </c>
      <c r="K887" s="130" t="s">
        <v>161</v>
      </c>
      <c r="L887" s="29"/>
      <c r="M887" s="134" t="s">
        <v>3</v>
      </c>
      <c r="N887" s="135" t="s">
        <v>41</v>
      </c>
      <c r="O887" s="136">
        <v>0.2</v>
      </c>
      <c r="P887" s="136">
        <f>O887*H887</f>
        <v>5.2050000000000001</v>
      </c>
      <c r="Q887" s="136">
        <v>1.3650000000000001E-4</v>
      </c>
      <c r="R887" s="136">
        <f>Q887*H887</f>
        <v>3.5524125000000002E-3</v>
      </c>
      <c r="S887" s="136">
        <v>0</v>
      </c>
      <c r="T887" s="137">
        <f>S887*H887</f>
        <v>0</v>
      </c>
      <c r="AR887" s="138" t="s">
        <v>162</v>
      </c>
      <c r="AT887" s="138" t="s">
        <v>157</v>
      </c>
      <c r="AU887" s="138" t="s">
        <v>80</v>
      </c>
      <c r="AY887" s="17" t="s">
        <v>155</v>
      </c>
      <c r="BE887" s="139">
        <f>IF(N887="základní",J887,0)</f>
        <v>0</v>
      </c>
      <c r="BF887" s="139">
        <f>IF(N887="snížená",J887,0)</f>
        <v>0</v>
      </c>
      <c r="BG887" s="139">
        <f>IF(N887="zákl. přenesená",J887,0)</f>
        <v>0</v>
      </c>
      <c r="BH887" s="139">
        <f>IF(N887="sníž. přenesená",J887,0)</f>
        <v>0</v>
      </c>
      <c r="BI887" s="139">
        <f>IF(N887="nulová",J887,0)</f>
        <v>0</v>
      </c>
      <c r="BJ887" s="17" t="s">
        <v>78</v>
      </c>
      <c r="BK887" s="139">
        <f>ROUND(I887*H887,2)</f>
        <v>0</v>
      </c>
      <c r="BL887" s="17" t="s">
        <v>162</v>
      </c>
      <c r="BM887" s="138" t="s">
        <v>1172</v>
      </c>
    </row>
    <row r="888" spans="2:65" s="1" customFormat="1" ht="11.25">
      <c r="B888" s="29"/>
      <c r="D888" s="140" t="s">
        <v>164</v>
      </c>
      <c r="F888" s="141" t="s">
        <v>1173</v>
      </c>
      <c r="L888" s="29"/>
      <c r="M888" s="142"/>
      <c r="T888" s="50"/>
      <c r="AT888" s="17" t="s">
        <v>164</v>
      </c>
      <c r="AU888" s="17" t="s">
        <v>80</v>
      </c>
    </row>
    <row r="889" spans="2:65" s="12" customFormat="1" ht="11.25">
      <c r="B889" s="143"/>
      <c r="D889" s="144" t="s">
        <v>166</v>
      </c>
      <c r="E889" s="145" t="s">
        <v>3</v>
      </c>
      <c r="F889" s="146" t="s">
        <v>675</v>
      </c>
      <c r="H889" s="145" t="s">
        <v>3</v>
      </c>
      <c r="L889" s="143"/>
      <c r="M889" s="147"/>
      <c r="T889" s="148"/>
      <c r="AT889" s="145" t="s">
        <v>166</v>
      </c>
      <c r="AU889" s="145" t="s">
        <v>80</v>
      </c>
      <c r="AV889" s="12" t="s">
        <v>78</v>
      </c>
      <c r="AW889" s="12" t="s">
        <v>32</v>
      </c>
      <c r="AX889" s="12" t="s">
        <v>70</v>
      </c>
      <c r="AY889" s="145" t="s">
        <v>155</v>
      </c>
    </row>
    <row r="890" spans="2:65" s="13" customFormat="1" ht="11.25">
      <c r="B890" s="149"/>
      <c r="D890" s="144" t="s">
        <v>166</v>
      </c>
      <c r="E890" s="150" t="s">
        <v>3</v>
      </c>
      <c r="F890" s="151" t="s">
        <v>1174</v>
      </c>
      <c r="H890" s="152">
        <v>10.634</v>
      </c>
      <c r="L890" s="149"/>
      <c r="M890" s="153"/>
      <c r="T890" s="154"/>
      <c r="AT890" s="150" t="s">
        <v>166</v>
      </c>
      <c r="AU890" s="150" t="s">
        <v>80</v>
      </c>
      <c r="AV890" s="13" t="s">
        <v>80</v>
      </c>
      <c r="AW890" s="13" t="s">
        <v>32</v>
      </c>
      <c r="AX890" s="13" t="s">
        <v>70</v>
      </c>
      <c r="AY890" s="150" t="s">
        <v>155</v>
      </c>
    </row>
    <row r="891" spans="2:65" s="13" customFormat="1" ht="11.25">
      <c r="B891" s="149"/>
      <c r="D891" s="144" t="s">
        <v>166</v>
      </c>
      <c r="E891" s="150" t="s">
        <v>3</v>
      </c>
      <c r="F891" s="151" t="s">
        <v>1175</v>
      </c>
      <c r="H891" s="152">
        <v>6.2309999999999999</v>
      </c>
      <c r="L891" s="149"/>
      <c r="M891" s="153"/>
      <c r="T891" s="154"/>
      <c r="AT891" s="150" t="s">
        <v>166</v>
      </c>
      <c r="AU891" s="150" t="s">
        <v>80</v>
      </c>
      <c r="AV891" s="13" t="s">
        <v>80</v>
      </c>
      <c r="AW891" s="13" t="s">
        <v>32</v>
      </c>
      <c r="AX891" s="13" t="s">
        <v>70</v>
      </c>
      <c r="AY891" s="150" t="s">
        <v>155</v>
      </c>
    </row>
    <row r="892" spans="2:65" s="13" customFormat="1" ht="11.25">
      <c r="B892" s="149"/>
      <c r="D892" s="144" t="s">
        <v>166</v>
      </c>
      <c r="E892" s="150" t="s">
        <v>3</v>
      </c>
      <c r="F892" s="151" t="s">
        <v>1176</v>
      </c>
      <c r="H892" s="152">
        <v>9.16</v>
      </c>
      <c r="L892" s="149"/>
      <c r="M892" s="153"/>
      <c r="T892" s="154"/>
      <c r="AT892" s="150" t="s">
        <v>166</v>
      </c>
      <c r="AU892" s="150" t="s">
        <v>80</v>
      </c>
      <c r="AV892" s="13" t="s">
        <v>80</v>
      </c>
      <c r="AW892" s="13" t="s">
        <v>32</v>
      </c>
      <c r="AX892" s="13" t="s">
        <v>70</v>
      </c>
      <c r="AY892" s="150" t="s">
        <v>155</v>
      </c>
    </row>
    <row r="893" spans="2:65" s="14" customFormat="1" ht="11.25">
      <c r="B893" s="155"/>
      <c r="D893" s="144" t="s">
        <v>166</v>
      </c>
      <c r="E893" s="156" t="s">
        <v>3</v>
      </c>
      <c r="F893" s="157" t="s">
        <v>205</v>
      </c>
      <c r="H893" s="158">
        <v>26.024999999999999</v>
      </c>
      <c r="L893" s="155"/>
      <c r="M893" s="159"/>
      <c r="T893" s="160"/>
      <c r="AT893" s="156" t="s">
        <v>166</v>
      </c>
      <c r="AU893" s="156" t="s">
        <v>80</v>
      </c>
      <c r="AV893" s="14" t="s">
        <v>162</v>
      </c>
      <c r="AW893" s="14" t="s">
        <v>32</v>
      </c>
      <c r="AX893" s="14" t="s">
        <v>78</v>
      </c>
      <c r="AY893" s="156" t="s">
        <v>155</v>
      </c>
    </row>
    <row r="894" spans="2:65" s="1" customFormat="1" ht="24.2" customHeight="1">
      <c r="B894" s="127"/>
      <c r="C894" s="128" t="s">
        <v>1177</v>
      </c>
      <c r="D894" s="128" t="s">
        <v>157</v>
      </c>
      <c r="E894" s="129" t="s">
        <v>1178</v>
      </c>
      <c r="F894" s="130" t="s">
        <v>1179</v>
      </c>
      <c r="G894" s="131" t="s">
        <v>160</v>
      </c>
      <c r="H894" s="132">
        <v>31.021999999999998</v>
      </c>
      <c r="I894" s="133"/>
      <c r="J894" s="133">
        <f>ROUND(I894*H894,2)</f>
        <v>0</v>
      </c>
      <c r="K894" s="130" t="s">
        <v>161</v>
      </c>
      <c r="L894" s="29"/>
      <c r="M894" s="134" t="s">
        <v>3</v>
      </c>
      <c r="N894" s="135" t="s">
        <v>41</v>
      </c>
      <c r="O894" s="136">
        <v>0.2</v>
      </c>
      <c r="P894" s="136">
        <f>O894*H894</f>
        <v>6.2043999999999997</v>
      </c>
      <c r="Q894" s="136">
        <v>6.3000000000000003E-4</v>
      </c>
      <c r="R894" s="136">
        <f>Q894*H894</f>
        <v>1.954386E-2</v>
      </c>
      <c r="S894" s="136">
        <v>0</v>
      </c>
      <c r="T894" s="137">
        <f>S894*H894</f>
        <v>0</v>
      </c>
      <c r="AR894" s="138" t="s">
        <v>162</v>
      </c>
      <c r="AT894" s="138" t="s">
        <v>157</v>
      </c>
      <c r="AU894" s="138" t="s">
        <v>80</v>
      </c>
      <c r="AY894" s="17" t="s">
        <v>155</v>
      </c>
      <c r="BE894" s="139">
        <f>IF(N894="základní",J894,0)</f>
        <v>0</v>
      </c>
      <c r="BF894" s="139">
        <f>IF(N894="snížená",J894,0)</f>
        <v>0</v>
      </c>
      <c r="BG894" s="139">
        <f>IF(N894="zákl. přenesená",J894,0)</f>
        <v>0</v>
      </c>
      <c r="BH894" s="139">
        <f>IF(N894="sníž. přenesená",J894,0)</f>
        <v>0</v>
      </c>
      <c r="BI894" s="139">
        <f>IF(N894="nulová",J894,0)</f>
        <v>0</v>
      </c>
      <c r="BJ894" s="17" t="s">
        <v>78</v>
      </c>
      <c r="BK894" s="139">
        <f>ROUND(I894*H894,2)</f>
        <v>0</v>
      </c>
      <c r="BL894" s="17" t="s">
        <v>162</v>
      </c>
      <c r="BM894" s="138" t="s">
        <v>1180</v>
      </c>
    </row>
    <row r="895" spans="2:65" s="1" customFormat="1" ht="11.25">
      <c r="B895" s="29"/>
      <c r="D895" s="140" t="s">
        <v>164</v>
      </c>
      <c r="F895" s="141" t="s">
        <v>1181</v>
      </c>
      <c r="L895" s="29"/>
      <c r="M895" s="142"/>
      <c r="T895" s="50"/>
      <c r="AT895" s="17" t="s">
        <v>164</v>
      </c>
      <c r="AU895" s="17" t="s">
        <v>80</v>
      </c>
    </row>
    <row r="896" spans="2:65" s="12" customFormat="1" ht="11.25">
      <c r="B896" s="143"/>
      <c r="D896" s="144" t="s">
        <v>166</v>
      </c>
      <c r="E896" s="145" t="s">
        <v>3</v>
      </c>
      <c r="F896" s="146" t="s">
        <v>901</v>
      </c>
      <c r="H896" s="145" t="s">
        <v>3</v>
      </c>
      <c r="L896" s="143"/>
      <c r="M896" s="147"/>
      <c r="T896" s="148"/>
      <c r="AT896" s="145" t="s">
        <v>166</v>
      </c>
      <c r="AU896" s="145" t="s">
        <v>80</v>
      </c>
      <c r="AV896" s="12" t="s">
        <v>78</v>
      </c>
      <c r="AW896" s="12" t="s">
        <v>32</v>
      </c>
      <c r="AX896" s="12" t="s">
        <v>70</v>
      </c>
      <c r="AY896" s="145" t="s">
        <v>155</v>
      </c>
    </row>
    <row r="897" spans="2:65" s="13" customFormat="1" ht="11.25">
      <c r="B897" s="149"/>
      <c r="D897" s="144" t="s">
        <v>166</v>
      </c>
      <c r="E897" s="150" t="s">
        <v>3</v>
      </c>
      <c r="F897" s="151" t="s">
        <v>1182</v>
      </c>
      <c r="H897" s="152">
        <v>24.439</v>
      </c>
      <c r="L897" s="149"/>
      <c r="M897" s="153"/>
      <c r="T897" s="154"/>
      <c r="AT897" s="150" t="s">
        <v>166</v>
      </c>
      <c r="AU897" s="150" t="s">
        <v>80</v>
      </c>
      <c r="AV897" s="13" t="s">
        <v>80</v>
      </c>
      <c r="AW897" s="13" t="s">
        <v>32</v>
      </c>
      <c r="AX897" s="13" t="s">
        <v>70</v>
      </c>
      <c r="AY897" s="150" t="s">
        <v>155</v>
      </c>
    </row>
    <row r="898" spans="2:65" s="12" customFormat="1" ht="11.25">
      <c r="B898" s="143"/>
      <c r="D898" s="144" t="s">
        <v>166</v>
      </c>
      <c r="E898" s="145" t="s">
        <v>3</v>
      </c>
      <c r="F898" s="146" t="s">
        <v>1183</v>
      </c>
      <c r="H898" s="145" t="s">
        <v>3</v>
      </c>
      <c r="L898" s="143"/>
      <c r="M898" s="147"/>
      <c r="T898" s="148"/>
      <c r="AT898" s="145" t="s">
        <v>166</v>
      </c>
      <c r="AU898" s="145" t="s">
        <v>80</v>
      </c>
      <c r="AV898" s="12" t="s">
        <v>78</v>
      </c>
      <c r="AW898" s="12" t="s">
        <v>32</v>
      </c>
      <c r="AX898" s="12" t="s">
        <v>70</v>
      </c>
      <c r="AY898" s="145" t="s">
        <v>155</v>
      </c>
    </row>
    <row r="899" spans="2:65" s="13" customFormat="1" ht="11.25">
      <c r="B899" s="149"/>
      <c r="D899" s="144" t="s">
        <v>166</v>
      </c>
      <c r="E899" s="150" t="s">
        <v>3</v>
      </c>
      <c r="F899" s="151" t="s">
        <v>1184</v>
      </c>
      <c r="H899" s="152">
        <v>6.5830000000000002</v>
      </c>
      <c r="L899" s="149"/>
      <c r="M899" s="153"/>
      <c r="T899" s="154"/>
      <c r="AT899" s="150" t="s">
        <v>166</v>
      </c>
      <c r="AU899" s="150" t="s">
        <v>80</v>
      </c>
      <c r="AV899" s="13" t="s">
        <v>80</v>
      </c>
      <c r="AW899" s="13" t="s">
        <v>32</v>
      </c>
      <c r="AX899" s="13" t="s">
        <v>70</v>
      </c>
      <c r="AY899" s="150" t="s">
        <v>155</v>
      </c>
    </row>
    <row r="900" spans="2:65" s="14" customFormat="1" ht="11.25">
      <c r="B900" s="155"/>
      <c r="D900" s="144" t="s">
        <v>166</v>
      </c>
      <c r="E900" s="156" t="s">
        <v>3</v>
      </c>
      <c r="F900" s="157" t="s">
        <v>205</v>
      </c>
      <c r="H900" s="158">
        <v>31.021999999999998</v>
      </c>
      <c r="L900" s="155"/>
      <c r="M900" s="159"/>
      <c r="T900" s="160"/>
      <c r="AT900" s="156" t="s">
        <v>166</v>
      </c>
      <c r="AU900" s="156" t="s">
        <v>80</v>
      </c>
      <c r="AV900" s="14" t="s">
        <v>162</v>
      </c>
      <c r="AW900" s="14" t="s">
        <v>32</v>
      </c>
      <c r="AX900" s="14" t="s">
        <v>78</v>
      </c>
      <c r="AY900" s="156" t="s">
        <v>155</v>
      </c>
    </row>
    <row r="901" spans="2:65" s="1" customFormat="1" ht="24.2" customHeight="1">
      <c r="B901" s="127"/>
      <c r="C901" s="128" t="s">
        <v>1185</v>
      </c>
      <c r="D901" s="128" t="s">
        <v>157</v>
      </c>
      <c r="E901" s="129" t="s">
        <v>1186</v>
      </c>
      <c r="F901" s="130" t="s">
        <v>1187</v>
      </c>
      <c r="G901" s="131" t="s">
        <v>320</v>
      </c>
      <c r="H901" s="132">
        <v>40</v>
      </c>
      <c r="I901" s="133"/>
      <c r="J901" s="133">
        <f>ROUND(I901*H901,2)</f>
        <v>0</v>
      </c>
      <c r="K901" s="130" t="s">
        <v>161</v>
      </c>
      <c r="L901" s="29"/>
      <c r="M901" s="134" t="s">
        <v>3</v>
      </c>
      <c r="N901" s="135" t="s">
        <v>41</v>
      </c>
      <c r="O901" s="136">
        <v>0.104</v>
      </c>
      <c r="P901" s="136">
        <f>O901*H901</f>
        <v>4.16</v>
      </c>
      <c r="Q901" s="136">
        <v>1.42788E-5</v>
      </c>
      <c r="R901" s="136">
        <f>Q901*H901</f>
        <v>5.7115200000000001E-4</v>
      </c>
      <c r="S901" s="136">
        <v>0</v>
      </c>
      <c r="T901" s="137">
        <f>S901*H901</f>
        <v>0</v>
      </c>
      <c r="AR901" s="138" t="s">
        <v>162</v>
      </c>
      <c r="AT901" s="138" t="s">
        <v>157</v>
      </c>
      <c r="AU901" s="138" t="s">
        <v>80</v>
      </c>
      <c r="AY901" s="17" t="s">
        <v>155</v>
      </c>
      <c r="BE901" s="139">
        <f>IF(N901="základní",J901,0)</f>
        <v>0</v>
      </c>
      <c r="BF901" s="139">
        <f>IF(N901="snížená",J901,0)</f>
        <v>0</v>
      </c>
      <c r="BG901" s="139">
        <f>IF(N901="zákl. přenesená",J901,0)</f>
        <v>0</v>
      </c>
      <c r="BH901" s="139">
        <f>IF(N901="sníž. přenesená",J901,0)</f>
        <v>0</v>
      </c>
      <c r="BI901" s="139">
        <f>IF(N901="nulová",J901,0)</f>
        <v>0</v>
      </c>
      <c r="BJ901" s="17" t="s">
        <v>78</v>
      </c>
      <c r="BK901" s="139">
        <f>ROUND(I901*H901,2)</f>
        <v>0</v>
      </c>
      <c r="BL901" s="17" t="s">
        <v>162</v>
      </c>
      <c r="BM901" s="138" t="s">
        <v>1188</v>
      </c>
    </row>
    <row r="902" spans="2:65" s="1" customFormat="1" ht="11.25">
      <c r="B902" s="29"/>
      <c r="D902" s="140" t="s">
        <v>164</v>
      </c>
      <c r="F902" s="141" t="s">
        <v>1189</v>
      </c>
      <c r="L902" s="29"/>
      <c r="M902" s="142"/>
      <c r="T902" s="50"/>
      <c r="AT902" s="17" t="s">
        <v>164</v>
      </c>
      <c r="AU902" s="17" t="s">
        <v>80</v>
      </c>
    </row>
    <row r="903" spans="2:65" s="12" customFormat="1" ht="11.25">
      <c r="B903" s="143"/>
      <c r="D903" s="144" t="s">
        <v>166</v>
      </c>
      <c r="E903" s="145" t="s">
        <v>3</v>
      </c>
      <c r="F903" s="146" t="s">
        <v>1190</v>
      </c>
      <c r="H903" s="145" t="s">
        <v>3</v>
      </c>
      <c r="L903" s="143"/>
      <c r="M903" s="147"/>
      <c r="T903" s="148"/>
      <c r="AT903" s="145" t="s">
        <v>166</v>
      </c>
      <c r="AU903" s="145" t="s">
        <v>80</v>
      </c>
      <c r="AV903" s="12" t="s">
        <v>78</v>
      </c>
      <c r="AW903" s="12" t="s">
        <v>32</v>
      </c>
      <c r="AX903" s="12" t="s">
        <v>70</v>
      </c>
      <c r="AY903" s="145" t="s">
        <v>155</v>
      </c>
    </row>
    <row r="904" spans="2:65" s="13" customFormat="1" ht="11.25">
      <c r="B904" s="149"/>
      <c r="D904" s="144" t="s">
        <v>166</v>
      </c>
      <c r="E904" s="150" t="s">
        <v>3</v>
      </c>
      <c r="F904" s="151" t="s">
        <v>1191</v>
      </c>
      <c r="H904" s="152">
        <v>32</v>
      </c>
      <c r="L904" s="149"/>
      <c r="M904" s="153"/>
      <c r="T904" s="154"/>
      <c r="AT904" s="150" t="s">
        <v>166</v>
      </c>
      <c r="AU904" s="150" t="s">
        <v>80</v>
      </c>
      <c r="AV904" s="13" t="s">
        <v>80</v>
      </c>
      <c r="AW904" s="13" t="s">
        <v>32</v>
      </c>
      <c r="AX904" s="13" t="s">
        <v>70</v>
      </c>
      <c r="AY904" s="150" t="s">
        <v>155</v>
      </c>
    </row>
    <row r="905" spans="2:65" s="12" customFormat="1" ht="11.25">
      <c r="B905" s="143"/>
      <c r="D905" s="144" t="s">
        <v>166</v>
      </c>
      <c r="E905" s="145" t="s">
        <v>3</v>
      </c>
      <c r="F905" s="146" t="s">
        <v>651</v>
      </c>
      <c r="H905" s="145" t="s">
        <v>3</v>
      </c>
      <c r="L905" s="143"/>
      <c r="M905" s="147"/>
      <c r="T905" s="148"/>
      <c r="AT905" s="145" t="s">
        <v>166</v>
      </c>
      <c r="AU905" s="145" t="s">
        <v>80</v>
      </c>
      <c r="AV905" s="12" t="s">
        <v>78</v>
      </c>
      <c r="AW905" s="12" t="s">
        <v>32</v>
      </c>
      <c r="AX905" s="12" t="s">
        <v>70</v>
      </c>
      <c r="AY905" s="145" t="s">
        <v>155</v>
      </c>
    </row>
    <row r="906" spans="2:65" s="13" customFormat="1" ht="11.25">
      <c r="B906" s="149"/>
      <c r="D906" s="144" t="s">
        <v>166</v>
      </c>
      <c r="E906" s="150" t="s">
        <v>3</v>
      </c>
      <c r="F906" s="151" t="s">
        <v>212</v>
      </c>
      <c r="H906" s="152">
        <v>8</v>
      </c>
      <c r="L906" s="149"/>
      <c r="M906" s="153"/>
      <c r="T906" s="154"/>
      <c r="AT906" s="150" t="s">
        <v>166</v>
      </c>
      <c r="AU906" s="150" t="s">
        <v>80</v>
      </c>
      <c r="AV906" s="13" t="s">
        <v>80</v>
      </c>
      <c r="AW906" s="13" t="s">
        <v>32</v>
      </c>
      <c r="AX906" s="13" t="s">
        <v>70</v>
      </c>
      <c r="AY906" s="150" t="s">
        <v>155</v>
      </c>
    </row>
    <row r="907" spans="2:65" s="14" customFormat="1" ht="11.25">
      <c r="B907" s="155"/>
      <c r="D907" s="144" t="s">
        <v>166</v>
      </c>
      <c r="E907" s="156" t="s">
        <v>3</v>
      </c>
      <c r="F907" s="157" t="s">
        <v>205</v>
      </c>
      <c r="H907" s="158">
        <v>40</v>
      </c>
      <c r="L907" s="155"/>
      <c r="M907" s="159"/>
      <c r="T907" s="160"/>
      <c r="AT907" s="156" t="s">
        <v>166</v>
      </c>
      <c r="AU907" s="156" t="s">
        <v>80</v>
      </c>
      <c r="AV907" s="14" t="s">
        <v>162</v>
      </c>
      <c r="AW907" s="14" t="s">
        <v>32</v>
      </c>
      <c r="AX907" s="14" t="s">
        <v>78</v>
      </c>
      <c r="AY907" s="156" t="s">
        <v>155</v>
      </c>
    </row>
    <row r="908" spans="2:65" s="1" customFormat="1" ht="21.75" customHeight="1">
      <c r="B908" s="127"/>
      <c r="C908" s="128" t="s">
        <v>1192</v>
      </c>
      <c r="D908" s="128" t="s">
        <v>157</v>
      </c>
      <c r="E908" s="129" t="s">
        <v>1193</v>
      </c>
      <c r="F908" s="130" t="s">
        <v>1194</v>
      </c>
      <c r="G908" s="131" t="s">
        <v>320</v>
      </c>
      <c r="H908" s="132">
        <v>40</v>
      </c>
      <c r="I908" s="133"/>
      <c r="J908" s="133">
        <f>ROUND(I908*H908,2)</f>
        <v>0</v>
      </c>
      <c r="K908" s="130" t="s">
        <v>161</v>
      </c>
      <c r="L908" s="29"/>
      <c r="M908" s="134" t="s">
        <v>3</v>
      </c>
      <c r="N908" s="135" t="s">
        <v>41</v>
      </c>
      <c r="O908" s="136">
        <v>6.0999999999999999E-2</v>
      </c>
      <c r="P908" s="136">
        <f>O908*H908</f>
        <v>2.44</v>
      </c>
      <c r="Q908" s="136">
        <v>2.3000000000000001E-4</v>
      </c>
      <c r="R908" s="136">
        <f>Q908*H908</f>
        <v>9.1999999999999998E-3</v>
      </c>
      <c r="S908" s="136">
        <v>0</v>
      </c>
      <c r="T908" s="137">
        <f>S908*H908</f>
        <v>0</v>
      </c>
      <c r="AR908" s="138" t="s">
        <v>162</v>
      </c>
      <c r="AT908" s="138" t="s">
        <v>157</v>
      </c>
      <c r="AU908" s="138" t="s">
        <v>80</v>
      </c>
      <c r="AY908" s="17" t="s">
        <v>155</v>
      </c>
      <c r="BE908" s="139">
        <f>IF(N908="základní",J908,0)</f>
        <v>0</v>
      </c>
      <c r="BF908" s="139">
        <f>IF(N908="snížená",J908,0)</f>
        <v>0</v>
      </c>
      <c r="BG908" s="139">
        <f>IF(N908="zákl. přenesená",J908,0)</f>
        <v>0</v>
      </c>
      <c r="BH908" s="139">
        <f>IF(N908="sníž. přenesená",J908,0)</f>
        <v>0</v>
      </c>
      <c r="BI908" s="139">
        <f>IF(N908="nulová",J908,0)</f>
        <v>0</v>
      </c>
      <c r="BJ908" s="17" t="s">
        <v>78</v>
      </c>
      <c r="BK908" s="139">
        <f>ROUND(I908*H908,2)</f>
        <v>0</v>
      </c>
      <c r="BL908" s="17" t="s">
        <v>162</v>
      </c>
      <c r="BM908" s="138" t="s">
        <v>1195</v>
      </c>
    </row>
    <row r="909" spans="2:65" s="1" customFormat="1" ht="11.25">
      <c r="B909" s="29"/>
      <c r="D909" s="140" t="s">
        <v>164</v>
      </c>
      <c r="F909" s="141" t="s">
        <v>1196</v>
      </c>
      <c r="L909" s="29"/>
      <c r="M909" s="142"/>
      <c r="T909" s="50"/>
      <c r="AT909" s="17" t="s">
        <v>164</v>
      </c>
      <c r="AU909" s="17" t="s">
        <v>80</v>
      </c>
    </row>
    <row r="910" spans="2:65" s="12" customFormat="1" ht="11.25">
      <c r="B910" s="143"/>
      <c r="D910" s="144" t="s">
        <v>166</v>
      </c>
      <c r="E910" s="145" t="s">
        <v>3</v>
      </c>
      <c r="F910" s="146" t="s">
        <v>1190</v>
      </c>
      <c r="H910" s="145" t="s">
        <v>3</v>
      </c>
      <c r="L910" s="143"/>
      <c r="M910" s="147"/>
      <c r="T910" s="148"/>
      <c r="AT910" s="145" t="s">
        <v>166</v>
      </c>
      <c r="AU910" s="145" t="s">
        <v>80</v>
      </c>
      <c r="AV910" s="12" t="s">
        <v>78</v>
      </c>
      <c r="AW910" s="12" t="s">
        <v>32</v>
      </c>
      <c r="AX910" s="12" t="s">
        <v>70</v>
      </c>
      <c r="AY910" s="145" t="s">
        <v>155</v>
      </c>
    </row>
    <row r="911" spans="2:65" s="13" customFormat="1" ht="11.25">
      <c r="B911" s="149"/>
      <c r="D911" s="144" t="s">
        <v>166</v>
      </c>
      <c r="E911" s="150" t="s">
        <v>3</v>
      </c>
      <c r="F911" s="151" t="s">
        <v>1191</v>
      </c>
      <c r="H911" s="152">
        <v>32</v>
      </c>
      <c r="L911" s="149"/>
      <c r="M911" s="153"/>
      <c r="T911" s="154"/>
      <c r="AT911" s="150" t="s">
        <v>166</v>
      </c>
      <c r="AU911" s="150" t="s">
        <v>80</v>
      </c>
      <c r="AV911" s="13" t="s">
        <v>80</v>
      </c>
      <c r="AW911" s="13" t="s">
        <v>32</v>
      </c>
      <c r="AX911" s="13" t="s">
        <v>70</v>
      </c>
      <c r="AY911" s="150" t="s">
        <v>155</v>
      </c>
    </row>
    <row r="912" spans="2:65" s="12" customFormat="1" ht="11.25">
      <c r="B912" s="143"/>
      <c r="D912" s="144" t="s">
        <v>166</v>
      </c>
      <c r="E912" s="145" t="s">
        <v>3</v>
      </c>
      <c r="F912" s="146" t="s">
        <v>651</v>
      </c>
      <c r="H912" s="145" t="s">
        <v>3</v>
      </c>
      <c r="L912" s="143"/>
      <c r="M912" s="147"/>
      <c r="T912" s="148"/>
      <c r="AT912" s="145" t="s">
        <v>166</v>
      </c>
      <c r="AU912" s="145" t="s">
        <v>80</v>
      </c>
      <c r="AV912" s="12" t="s">
        <v>78</v>
      </c>
      <c r="AW912" s="12" t="s">
        <v>32</v>
      </c>
      <c r="AX912" s="12" t="s">
        <v>70</v>
      </c>
      <c r="AY912" s="145" t="s">
        <v>155</v>
      </c>
    </row>
    <row r="913" spans="2:65" s="13" customFormat="1" ht="11.25">
      <c r="B913" s="149"/>
      <c r="D913" s="144" t="s">
        <v>166</v>
      </c>
      <c r="E913" s="150" t="s">
        <v>3</v>
      </c>
      <c r="F913" s="151" t="s">
        <v>212</v>
      </c>
      <c r="H913" s="152">
        <v>8</v>
      </c>
      <c r="L913" s="149"/>
      <c r="M913" s="153"/>
      <c r="T913" s="154"/>
      <c r="AT913" s="150" t="s">
        <v>166</v>
      </c>
      <c r="AU913" s="150" t="s">
        <v>80</v>
      </c>
      <c r="AV913" s="13" t="s">
        <v>80</v>
      </c>
      <c r="AW913" s="13" t="s">
        <v>32</v>
      </c>
      <c r="AX913" s="13" t="s">
        <v>70</v>
      </c>
      <c r="AY913" s="150" t="s">
        <v>155</v>
      </c>
    </row>
    <row r="914" spans="2:65" s="14" customFormat="1" ht="11.25">
      <c r="B914" s="155"/>
      <c r="D914" s="144" t="s">
        <v>166</v>
      </c>
      <c r="E914" s="156" t="s">
        <v>3</v>
      </c>
      <c r="F914" s="157" t="s">
        <v>205</v>
      </c>
      <c r="H914" s="158">
        <v>40</v>
      </c>
      <c r="L914" s="155"/>
      <c r="M914" s="159"/>
      <c r="T914" s="160"/>
      <c r="AT914" s="156" t="s">
        <v>166</v>
      </c>
      <c r="AU914" s="156" t="s">
        <v>80</v>
      </c>
      <c r="AV914" s="14" t="s">
        <v>162</v>
      </c>
      <c r="AW914" s="14" t="s">
        <v>32</v>
      </c>
      <c r="AX914" s="14" t="s">
        <v>78</v>
      </c>
      <c r="AY914" s="156" t="s">
        <v>155</v>
      </c>
    </row>
    <row r="915" spans="2:65" s="1" customFormat="1" ht="16.5" customHeight="1">
      <c r="B915" s="127"/>
      <c r="C915" s="128" t="s">
        <v>1197</v>
      </c>
      <c r="D915" s="128" t="s">
        <v>157</v>
      </c>
      <c r="E915" s="129" t="s">
        <v>1198</v>
      </c>
      <c r="F915" s="130" t="s">
        <v>1199</v>
      </c>
      <c r="G915" s="131" t="s">
        <v>190</v>
      </c>
      <c r="H915" s="132">
        <v>1.38</v>
      </c>
      <c r="I915" s="133"/>
      <c r="J915" s="133">
        <f>ROUND(I915*H915,2)</f>
        <v>0</v>
      </c>
      <c r="K915" s="130" t="s">
        <v>161</v>
      </c>
      <c r="L915" s="29"/>
      <c r="M915" s="134" t="s">
        <v>3</v>
      </c>
      <c r="N915" s="135" t="s">
        <v>41</v>
      </c>
      <c r="O915" s="136">
        <v>6.4359999999999999</v>
      </c>
      <c r="P915" s="136">
        <f>O915*H915</f>
        <v>8.8816799999999994</v>
      </c>
      <c r="Q915" s="136">
        <v>0</v>
      </c>
      <c r="R915" s="136">
        <f>Q915*H915</f>
        <v>0</v>
      </c>
      <c r="S915" s="136">
        <v>2</v>
      </c>
      <c r="T915" s="137">
        <f>S915*H915</f>
        <v>2.76</v>
      </c>
      <c r="AR915" s="138" t="s">
        <v>162</v>
      </c>
      <c r="AT915" s="138" t="s">
        <v>157</v>
      </c>
      <c r="AU915" s="138" t="s">
        <v>80</v>
      </c>
      <c r="AY915" s="17" t="s">
        <v>155</v>
      </c>
      <c r="BE915" s="139">
        <f>IF(N915="základní",J915,0)</f>
        <v>0</v>
      </c>
      <c r="BF915" s="139">
        <f>IF(N915="snížená",J915,0)</f>
        <v>0</v>
      </c>
      <c r="BG915" s="139">
        <f>IF(N915="zákl. přenesená",J915,0)</f>
        <v>0</v>
      </c>
      <c r="BH915" s="139">
        <f>IF(N915="sníž. přenesená",J915,0)</f>
        <v>0</v>
      </c>
      <c r="BI915" s="139">
        <f>IF(N915="nulová",J915,0)</f>
        <v>0</v>
      </c>
      <c r="BJ915" s="17" t="s">
        <v>78</v>
      </c>
      <c r="BK915" s="139">
        <f>ROUND(I915*H915,2)</f>
        <v>0</v>
      </c>
      <c r="BL915" s="17" t="s">
        <v>162</v>
      </c>
      <c r="BM915" s="138" t="s">
        <v>1200</v>
      </c>
    </row>
    <row r="916" spans="2:65" s="1" customFormat="1" ht="11.25">
      <c r="B916" s="29"/>
      <c r="D916" s="140" t="s">
        <v>164</v>
      </c>
      <c r="F916" s="141" t="s">
        <v>1201</v>
      </c>
      <c r="L916" s="29"/>
      <c r="M916" s="142"/>
      <c r="T916" s="50"/>
      <c r="AT916" s="17" t="s">
        <v>164</v>
      </c>
      <c r="AU916" s="17" t="s">
        <v>80</v>
      </c>
    </row>
    <row r="917" spans="2:65" s="12" customFormat="1" ht="11.25">
      <c r="B917" s="143"/>
      <c r="D917" s="144" t="s">
        <v>166</v>
      </c>
      <c r="E917" s="145" t="s">
        <v>3</v>
      </c>
      <c r="F917" s="146" t="s">
        <v>217</v>
      </c>
      <c r="H917" s="145" t="s">
        <v>3</v>
      </c>
      <c r="L917" s="143"/>
      <c r="M917" s="147"/>
      <c r="T917" s="148"/>
      <c r="AT917" s="145" t="s">
        <v>166</v>
      </c>
      <c r="AU917" s="145" t="s">
        <v>80</v>
      </c>
      <c r="AV917" s="12" t="s">
        <v>78</v>
      </c>
      <c r="AW917" s="12" t="s">
        <v>32</v>
      </c>
      <c r="AX917" s="12" t="s">
        <v>70</v>
      </c>
      <c r="AY917" s="145" t="s">
        <v>155</v>
      </c>
    </row>
    <row r="918" spans="2:65" s="13" customFormat="1" ht="11.25">
      <c r="B918" s="149"/>
      <c r="D918" s="144" t="s">
        <v>166</v>
      </c>
      <c r="E918" s="150" t="s">
        <v>3</v>
      </c>
      <c r="F918" s="151" t="s">
        <v>1202</v>
      </c>
      <c r="H918" s="152">
        <v>0.64500000000000002</v>
      </c>
      <c r="L918" s="149"/>
      <c r="M918" s="153"/>
      <c r="T918" s="154"/>
      <c r="AT918" s="150" t="s">
        <v>166</v>
      </c>
      <c r="AU918" s="150" t="s">
        <v>80</v>
      </c>
      <c r="AV918" s="13" t="s">
        <v>80</v>
      </c>
      <c r="AW918" s="13" t="s">
        <v>32</v>
      </c>
      <c r="AX918" s="13" t="s">
        <v>70</v>
      </c>
      <c r="AY918" s="150" t="s">
        <v>155</v>
      </c>
    </row>
    <row r="919" spans="2:65" s="13" customFormat="1" ht="11.25">
      <c r="B919" s="149"/>
      <c r="D919" s="144" t="s">
        <v>166</v>
      </c>
      <c r="E919" s="150" t="s">
        <v>3</v>
      </c>
      <c r="F919" s="151" t="s">
        <v>1203</v>
      </c>
      <c r="H919" s="152">
        <v>0.73499999999999999</v>
      </c>
      <c r="L919" s="149"/>
      <c r="M919" s="153"/>
      <c r="T919" s="154"/>
      <c r="AT919" s="150" t="s">
        <v>166</v>
      </c>
      <c r="AU919" s="150" t="s">
        <v>80</v>
      </c>
      <c r="AV919" s="13" t="s">
        <v>80</v>
      </c>
      <c r="AW919" s="13" t="s">
        <v>32</v>
      </c>
      <c r="AX919" s="13" t="s">
        <v>70</v>
      </c>
      <c r="AY919" s="150" t="s">
        <v>155</v>
      </c>
    </row>
    <row r="920" spans="2:65" s="14" customFormat="1" ht="11.25">
      <c r="B920" s="155"/>
      <c r="D920" s="144" t="s">
        <v>166</v>
      </c>
      <c r="E920" s="156" t="s">
        <v>3</v>
      </c>
      <c r="F920" s="157" t="s">
        <v>205</v>
      </c>
      <c r="H920" s="158">
        <v>1.38</v>
      </c>
      <c r="L920" s="155"/>
      <c r="M920" s="159"/>
      <c r="T920" s="160"/>
      <c r="AT920" s="156" t="s">
        <v>166</v>
      </c>
      <c r="AU920" s="156" t="s">
        <v>80</v>
      </c>
      <c r="AV920" s="14" t="s">
        <v>162</v>
      </c>
      <c r="AW920" s="14" t="s">
        <v>32</v>
      </c>
      <c r="AX920" s="14" t="s">
        <v>78</v>
      </c>
      <c r="AY920" s="156" t="s">
        <v>155</v>
      </c>
    </row>
    <row r="921" spans="2:65" s="1" customFormat="1" ht="24.2" customHeight="1">
      <c r="B921" s="127"/>
      <c r="C921" s="128" t="s">
        <v>1204</v>
      </c>
      <c r="D921" s="128" t="s">
        <v>157</v>
      </c>
      <c r="E921" s="129" t="s">
        <v>1205</v>
      </c>
      <c r="F921" s="130" t="s">
        <v>1206</v>
      </c>
      <c r="G921" s="131" t="s">
        <v>190</v>
      </c>
      <c r="H921" s="132">
        <v>6.4880000000000004</v>
      </c>
      <c r="I921" s="133"/>
      <c r="J921" s="133">
        <f>ROUND(I921*H921,2)</f>
        <v>0</v>
      </c>
      <c r="K921" s="130" t="s">
        <v>161</v>
      </c>
      <c r="L921" s="29"/>
      <c r="M921" s="134" t="s">
        <v>3</v>
      </c>
      <c r="N921" s="135" t="s">
        <v>41</v>
      </c>
      <c r="O921" s="136">
        <v>1.52</v>
      </c>
      <c r="P921" s="136">
        <f>O921*H921</f>
        <v>9.8617600000000003</v>
      </c>
      <c r="Q921" s="136">
        <v>0</v>
      </c>
      <c r="R921" s="136">
        <f>Q921*H921</f>
        <v>0</v>
      </c>
      <c r="S921" s="136">
        <v>1.8</v>
      </c>
      <c r="T921" s="137">
        <f>S921*H921</f>
        <v>11.678400000000002</v>
      </c>
      <c r="AR921" s="138" t="s">
        <v>162</v>
      </c>
      <c r="AT921" s="138" t="s">
        <v>157</v>
      </c>
      <c r="AU921" s="138" t="s">
        <v>80</v>
      </c>
      <c r="AY921" s="17" t="s">
        <v>155</v>
      </c>
      <c r="BE921" s="139">
        <f>IF(N921="základní",J921,0)</f>
        <v>0</v>
      </c>
      <c r="BF921" s="139">
        <f>IF(N921="snížená",J921,0)</f>
        <v>0</v>
      </c>
      <c r="BG921" s="139">
        <f>IF(N921="zákl. přenesená",J921,0)</f>
        <v>0</v>
      </c>
      <c r="BH921" s="139">
        <f>IF(N921="sníž. přenesená",J921,0)</f>
        <v>0</v>
      </c>
      <c r="BI921" s="139">
        <f>IF(N921="nulová",J921,0)</f>
        <v>0</v>
      </c>
      <c r="BJ921" s="17" t="s">
        <v>78</v>
      </c>
      <c r="BK921" s="139">
        <f>ROUND(I921*H921,2)</f>
        <v>0</v>
      </c>
      <c r="BL921" s="17" t="s">
        <v>162</v>
      </c>
      <c r="BM921" s="138" t="s">
        <v>1207</v>
      </c>
    </row>
    <row r="922" spans="2:65" s="1" customFormat="1" ht="11.25">
      <c r="B922" s="29"/>
      <c r="D922" s="140" t="s">
        <v>164</v>
      </c>
      <c r="F922" s="141" t="s">
        <v>1208</v>
      </c>
      <c r="L922" s="29"/>
      <c r="M922" s="142"/>
      <c r="T922" s="50"/>
      <c r="AT922" s="17" t="s">
        <v>164</v>
      </c>
      <c r="AU922" s="17" t="s">
        <v>80</v>
      </c>
    </row>
    <row r="923" spans="2:65" s="12" customFormat="1" ht="11.25">
      <c r="B923" s="143"/>
      <c r="D923" s="144" t="s">
        <v>166</v>
      </c>
      <c r="E923" s="145" t="s">
        <v>3</v>
      </c>
      <c r="F923" s="146" t="s">
        <v>1209</v>
      </c>
      <c r="H923" s="145" t="s">
        <v>3</v>
      </c>
      <c r="L923" s="143"/>
      <c r="M923" s="147"/>
      <c r="T923" s="148"/>
      <c r="AT923" s="145" t="s">
        <v>166</v>
      </c>
      <c r="AU923" s="145" t="s">
        <v>80</v>
      </c>
      <c r="AV923" s="12" t="s">
        <v>78</v>
      </c>
      <c r="AW923" s="12" t="s">
        <v>32</v>
      </c>
      <c r="AX923" s="12" t="s">
        <v>70</v>
      </c>
      <c r="AY923" s="145" t="s">
        <v>155</v>
      </c>
    </row>
    <row r="924" spans="2:65" s="13" customFormat="1" ht="11.25">
      <c r="B924" s="149"/>
      <c r="D924" s="144" t="s">
        <v>166</v>
      </c>
      <c r="E924" s="150" t="s">
        <v>3</v>
      </c>
      <c r="F924" s="151" t="s">
        <v>1210</v>
      </c>
      <c r="H924" s="152">
        <v>1.93</v>
      </c>
      <c r="L924" s="149"/>
      <c r="M924" s="153"/>
      <c r="T924" s="154"/>
      <c r="AT924" s="150" t="s">
        <v>166</v>
      </c>
      <c r="AU924" s="150" t="s">
        <v>80</v>
      </c>
      <c r="AV924" s="13" t="s">
        <v>80</v>
      </c>
      <c r="AW924" s="13" t="s">
        <v>32</v>
      </c>
      <c r="AX924" s="13" t="s">
        <v>70</v>
      </c>
      <c r="AY924" s="150" t="s">
        <v>155</v>
      </c>
    </row>
    <row r="925" spans="2:65" s="13" customFormat="1" ht="11.25">
      <c r="B925" s="149"/>
      <c r="D925" s="144" t="s">
        <v>166</v>
      </c>
      <c r="E925" s="150" t="s">
        <v>3</v>
      </c>
      <c r="F925" s="151" t="s">
        <v>1211</v>
      </c>
      <c r="H925" s="152">
        <v>4.5579999999999998</v>
      </c>
      <c r="L925" s="149"/>
      <c r="M925" s="153"/>
      <c r="T925" s="154"/>
      <c r="AT925" s="150" t="s">
        <v>166</v>
      </c>
      <c r="AU925" s="150" t="s">
        <v>80</v>
      </c>
      <c r="AV925" s="13" t="s">
        <v>80</v>
      </c>
      <c r="AW925" s="13" t="s">
        <v>32</v>
      </c>
      <c r="AX925" s="13" t="s">
        <v>70</v>
      </c>
      <c r="AY925" s="150" t="s">
        <v>155</v>
      </c>
    </row>
    <row r="926" spans="2:65" s="14" customFormat="1" ht="11.25">
      <c r="B926" s="155"/>
      <c r="D926" s="144" t="s">
        <v>166</v>
      </c>
      <c r="E926" s="156" t="s">
        <v>3</v>
      </c>
      <c r="F926" s="157" t="s">
        <v>205</v>
      </c>
      <c r="H926" s="158">
        <v>6.4880000000000004</v>
      </c>
      <c r="L926" s="155"/>
      <c r="M926" s="159"/>
      <c r="T926" s="160"/>
      <c r="AT926" s="156" t="s">
        <v>166</v>
      </c>
      <c r="AU926" s="156" t="s">
        <v>80</v>
      </c>
      <c r="AV926" s="14" t="s">
        <v>162</v>
      </c>
      <c r="AW926" s="14" t="s">
        <v>32</v>
      </c>
      <c r="AX926" s="14" t="s">
        <v>78</v>
      </c>
      <c r="AY926" s="156" t="s">
        <v>155</v>
      </c>
    </row>
    <row r="927" spans="2:65" s="1" customFormat="1" ht="16.5" customHeight="1">
      <c r="B927" s="127"/>
      <c r="C927" s="128" t="s">
        <v>1212</v>
      </c>
      <c r="D927" s="128" t="s">
        <v>157</v>
      </c>
      <c r="E927" s="129" t="s">
        <v>1213</v>
      </c>
      <c r="F927" s="130" t="s">
        <v>1214</v>
      </c>
      <c r="G927" s="131" t="s">
        <v>190</v>
      </c>
      <c r="H927" s="132">
        <v>1.48</v>
      </c>
      <c r="I927" s="133"/>
      <c r="J927" s="133">
        <f>ROUND(I927*H927,2)</f>
        <v>0</v>
      </c>
      <c r="K927" s="130" t="s">
        <v>161</v>
      </c>
      <c r="L927" s="29"/>
      <c r="M927" s="134" t="s">
        <v>3</v>
      </c>
      <c r="N927" s="135" t="s">
        <v>41</v>
      </c>
      <c r="O927" s="136">
        <v>8.5</v>
      </c>
      <c r="P927" s="136">
        <f>O927*H927</f>
        <v>12.58</v>
      </c>
      <c r="Q927" s="136">
        <v>0</v>
      </c>
      <c r="R927" s="136">
        <f>Q927*H927</f>
        <v>0</v>
      </c>
      <c r="S927" s="136">
        <v>2.4</v>
      </c>
      <c r="T927" s="137">
        <f>S927*H927</f>
        <v>3.552</v>
      </c>
      <c r="AR927" s="138" t="s">
        <v>162</v>
      </c>
      <c r="AT927" s="138" t="s">
        <v>157</v>
      </c>
      <c r="AU927" s="138" t="s">
        <v>80</v>
      </c>
      <c r="AY927" s="17" t="s">
        <v>155</v>
      </c>
      <c r="BE927" s="139">
        <f>IF(N927="základní",J927,0)</f>
        <v>0</v>
      </c>
      <c r="BF927" s="139">
        <f>IF(N927="snížená",J927,0)</f>
        <v>0</v>
      </c>
      <c r="BG927" s="139">
        <f>IF(N927="zákl. přenesená",J927,0)</f>
        <v>0</v>
      </c>
      <c r="BH927" s="139">
        <f>IF(N927="sníž. přenesená",J927,0)</f>
        <v>0</v>
      </c>
      <c r="BI927" s="139">
        <f>IF(N927="nulová",J927,0)</f>
        <v>0</v>
      </c>
      <c r="BJ927" s="17" t="s">
        <v>78</v>
      </c>
      <c r="BK927" s="139">
        <f>ROUND(I927*H927,2)</f>
        <v>0</v>
      </c>
      <c r="BL927" s="17" t="s">
        <v>162</v>
      </c>
      <c r="BM927" s="138" t="s">
        <v>1215</v>
      </c>
    </row>
    <row r="928" spans="2:65" s="1" customFormat="1" ht="11.25">
      <c r="B928" s="29"/>
      <c r="D928" s="140" t="s">
        <v>164</v>
      </c>
      <c r="F928" s="141" t="s">
        <v>1216</v>
      </c>
      <c r="L928" s="29"/>
      <c r="M928" s="142"/>
      <c r="T928" s="50"/>
      <c r="AT928" s="17" t="s">
        <v>164</v>
      </c>
      <c r="AU928" s="17" t="s">
        <v>80</v>
      </c>
    </row>
    <row r="929" spans="2:65" s="12" customFormat="1" ht="11.25">
      <c r="B929" s="143"/>
      <c r="D929" s="144" t="s">
        <v>166</v>
      </c>
      <c r="E929" s="145" t="s">
        <v>3</v>
      </c>
      <c r="F929" s="146" t="s">
        <v>1217</v>
      </c>
      <c r="H929" s="145" t="s">
        <v>3</v>
      </c>
      <c r="L929" s="143"/>
      <c r="M929" s="147"/>
      <c r="T929" s="148"/>
      <c r="AT929" s="145" t="s">
        <v>166</v>
      </c>
      <c r="AU929" s="145" t="s">
        <v>80</v>
      </c>
      <c r="AV929" s="12" t="s">
        <v>78</v>
      </c>
      <c r="AW929" s="12" t="s">
        <v>32</v>
      </c>
      <c r="AX929" s="12" t="s">
        <v>70</v>
      </c>
      <c r="AY929" s="145" t="s">
        <v>155</v>
      </c>
    </row>
    <row r="930" spans="2:65" s="13" customFormat="1" ht="11.25">
      <c r="B930" s="149"/>
      <c r="D930" s="144" t="s">
        <v>166</v>
      </c>
      <c r="E930" s="150" t="s">
        <v>3</v>
      </c>
      <c r="F930" s="151" t="s">
        <v>1218</v>
      </c>
      <c r="H930" s="152">
        <v>1.2250000000000001</v>
      </c>
      <c r="L930" s="149"/>
      <c r="M930" s="153"/>
      <c r="T930" s="154"/>
      <c r="AT930" s="150" t="s">
        <v>166</v>
      </c>
      <c r="AU930" s="150" t="s">
        <v>80</v>
      </c>
      <c r="AV930" s="13" t="s">
        <v>80</v>
      </c>
      <c r="AW930" s="13" t="s">
        <v>32</v>
      </c>
      <c r="AX930" s="13" t="s">
        <v>70</v>
      </c>
      <c r="AY930" s="150" t="s">
        <v>155</v>
      </c>
    </row>
    <row r="931" spans="2:65" s="13" customFormat="1" ht="11.25">
      <c r="B931" s="149"/>
      <c r="D931" s="144" t="s">
        <v>166</v>
      </c>
      <c r="E931" s="150" t="s">
        <v>3</v>
      </c>
      <c r="F931" s="151" t="s">
        <v>1219</v>
      </c>
      <c r="H931" s="152">
        <v>0.255</v>
      </c>
      <c r="L931" s="149"/>
      <c r="M931" s="153"/>
      <c r="T931" s="154"/>
      <c r="AT931" s="150" t="s">
        <v>166</v>
      </c>
      <c r="AU931" s="150" t="s">
        <v>80</v>
      </c>
      <c r="AV931" s="13" t="s">
        <v>80</v>
      </c>
      <c r="AW931" s="13" t="s">
        <v>32</v>
      </c>
      <c r="AX931" s="13" t="s">
        <v>70</v>
      </c>
      <c r="AY931" s="150" t="s">
        <v>155</v>
      </c>
    </row>
    <row r="932" spans="2:65" s="14" customFormat="1" ht="11.25">
      <c r="B932" s="155"/>
      <c r="D932" s="144" t="s">
        <v>166</v>
      </c>
      <c r="E932" s="156" t="s">
        <v>3</v>
      </c>
      <c r="F932" s="157" t="s">
        <v>205</v>
      </c>
      <c r="H932" s="158">
        <v>1.48</v>
      </c>
      <c r="L932" s="155"/>
      <c r="M932" s="159"/>
      <c r="T932" s="160"/>
      <c r="AT932" s="156" t="s">
        <v>166</v>
      </c>
      <c r="AU932" s="156" t="s">
        <v>80</v>
      </c>
      <c r="AV932" s="14" t="s">
        <v>162</v>
      </c>
      <c r="AW932" s="14" t="s">
        <v>32</v>
      </c>
      <c r="AX932" s="14" t="s">
        <v>78</v>
      </c>
      <c r="AY932" s="156" t="s">
        <v>155</v>
      </c>
    </row>
    <row r="933" spans="2:65" s="1" customFormat="1" ht="16.5" customHeight="1">
      <c r="B933" s="127"/>
      <c r="C933" s="128" t="s">
        <v>1220</v>
      </c>
      <c r="D933" s="128" t="s">
        <v>157</v>
      </c>
      <c r="E933" s="129" t="s">
        <v>1221</v>
      </c>
      <c r="F933" s="130" t="s">
        <v>1222</v>
      </c>
      <c r="G933" s="131" t="s">
        <v>190</v>
      </c>
      <c r="H933" s="132">
        <v>2.0960000000000001</v>
      </c>
      <c r="I933" s="133"/>
      <c r="J933" s="133">
        <f>ROUND(I933*H933,2)</f>
        <v>0</v>
      </c>
      <c r="K933" s="130" t="s">
        <v>161</v>
      </c>
      <c r="L933" s="29"/>
      <c r="M933" s="134" t="s">
        <v>3</v>
      </c>
      <c r="N933" s="135" t="s">
        <v>41</v>
      </c>
      <c r="O933" s="136">
        <v>6.72</v>
      </c>
      <c r="P933" s="136">
        <f>O933*H933</f>
        <v>14.08512</v>
      </c>
      <c r="Q933" s="136">
        <v>0</v>
      </c>
      <c r="R933" s="136">
        <f>Q933*H933</f>
        <v>0</v>
      </c>
      <c r="S933" s="136">
        <v>2.4</v>
      </c>
      <c r="T933" s="137">
        <f>S933*H933</f>
        <v>5.0304000000000002</v>
      </c>
      <c r="AR933" s="138" t="s">
        <v>162</v>
      </c>
      <c r="AT933" s="138" t="s">
        <v>157</v>
      </c>
      <c r="AU933" s="138" t="s">
        <v>80</v>
      </c>
      <c r="AY933" s="17" t="s">
        <v>155</v>
      </c>
      <c r="BE933" s="139">
        <f>IF(N933="základní",J933,0)</f>
        <v>0</v>
      </c>
      <c r="BF933" s="139">
        <f>IF(N933="snížená",J933,0)</f>
        <v>0</v>
      </c>
      <c r="BG933" s="139">
        <f>IF(N933="zákl. přenesená",J933,0)</f>
        <v>0</v>
      </c>
      <c r="BH933" s="139">
        <f>IF(N933="sníž. přenesená",J933,0)</f>
        <v>0</v>
      </c>
      <c r="BI933" s="139">
        <f>IF(N933="nulová",J933,0)</f>
        <v>0</v>
      </c>
      <c r="BJ933" s="17" t="s">
        <v>78</v>
      </c>
      <c r="BK933" s="139">
        <f>ROUND(I933*H933,2)</f>
        <v>0</v>
      </c>
      <c r="BL933" s="17" t="s">
        <v>162</v>
      </c>
      <c r="BM933" s="138" t="s">
        <v>1223</v>
      </c>
    </row>
    <row r="934" spans="2:65" s="1" customFormat="1" ht="11.25">
      <c r="B934" s="29"/>
      <c r="D934" s="140" t="s">
        <v>164</v>
      </c>
      <c r="F934" s="141" t="s">
        <v>1224</v>
      </c>
      <c r="L934" s="29"/>
      <c r="M934" s="142"/>
      <c r="T934" s="50"/>
      <c r="AT934" s="17" t="s">
        <v>164</v>
      </c>
      <c r="AU934" s="17" t="s">
        <v>80</v>
      </c>
    </row>
    <row r="935" spans="2:65" s="12" customFormat="1" ht="11.25">
      <c r="B935" s="143"/>
      <c r="D935" s="144" t="s">
        <v>166</v>
      </c>
      <c r="E935" s="145" t="s">
        <v>3</v>
      </c>
      <c r="F935" s="146" t="s">
        <v>1217</v>
      </c>
      <c r="H935" s="145" t="s">
        <v>3</v>
      </c>
      <c r="L935" s="143"/>
      <c r="M935" s="147"/>
      <c r="T935" s="148"/>
      <c r="AT935" s="145" t="s">
        <v>166</v>
      </c>
      <c r="AU935" s="145" t="s">
        <v>80</v>
      </c>
      <c r="AV935" s="12" t="s">
        <v>78</v>
      </c>
      <c r="AW935" s="12" t="s">
        <v>32</v>
      </c>
      <c r="AX935" s="12" t="s">
        <v>70</v>
      </c>
      <c r="AY935" s="145" t="s">
        <v>155</v>
      </c>
    </row>
    <row r="936" spans="2:65" s="13" customFormat="1" ht="11.25">
      <c r="B936" s="149"/>
      <c r="D936" s="144" t="s">
        <v>166</v>
      </c>
      <c r="E936" s="150" t="s">
        <v>3</v>
      </c>
      <c r="F936" s="151" t="s">
        <v>1225</v>
      </c>
      <c r="H936" s="152">
        <v>2.0960000000000001</v>
      </c>
      <c r="L936" s="149"/>
      <c r="M936" s="153"/>
      <c r="T936" s="154"/>
      <c r="AT936" s="150" t="s">
        <v>166</v>
      </c>
      <c r="AU936" s="150" t="s">
        <v>80</v>
      </c>
      <c r="AV936" s="13" t="s">
        <v>80</v>
      </c>
      <c r="AW936" s="13" t="s">
        <v>32</v>
      </c>
      <c r="AX936" s="13" t="s">
        <v>78</v>
      </c>
      <c r="AY936" s="150" t="s">
        <v>155</v>
      </c>
    </row>
    <row r="937" spans="2:65" s="1" customFormat="1" ht="16.5" customHeight="1">
      <c r="B937" s="127"/>
      <c r="C937" s="128" t="s">
        <v>1226</v>
      </c>
      <c r="D937" s="128" t="s">
        <v>157</v>
      </c>
      <c r="E937" s="129" t="s">
        <v>1227</v>
      </c>
      <c r="F937" s="130" t="s">
        <v>1228</v>
      </c>
      <c r="G937" s="131" t="s">
        <v>190</v>
      </c>
      <c r="H937" s="132">
        <v>0.124</v>
      </c>
      <c r="I937" s="133"/>
      <c r="J937" s="133">
        <f>ROUND(I937*H937,2)</f>
        <v>0</v>
      </c>
      <c r="K937" s="130" t="s">
        <v>161</v>
      </c>
      <c r="L937" s="29"/>
      <c r="M937" s="134" t="s">
        <v>3</v>
      </c>
      <c r="N937" s="135" t="s">
        <v>41</v>
      </c>
      <c r="O937" s="136">
        <v>10.47</v>
      </c>
      <c r="P937" s="136">
        <f>O937*H937</f>
        <v>1.2982800000000001</v>
      </c>
      <c r="Q937" s="136">
        <v>0</v>
      </c>
      <c r="R937" s="136">
        <f>Q937*H937</f>
        <v>0</v>
      </c>
      <c r="S937" s="136">
        <v>2.2000000000000002</v>
      </c>
      <c r="T937" s="137">
        <f>S937*H937</f>
        <v>0.27280000000000004</v>
      </c>
      <c r="AR937" s="138" t="s">
        <v>162</v>
      </c>
      <c r="AT937" s="138" t="s">
        <v>157</v>
      </c>
      <c r="AU937" s="138" t="s">
        <v>80</v>
      </c>
      <c r="AY937" s="17" t="s">
        <v>155</v>
      </c>
      <c r="BE937" s="139">
        <f>IF(N937="základní",J937,0)</f>
        <v>0</v>
      </c>
      <c r="BF937" s="139">
        <f>IF(N937="snížená",J937,0)</f>
        <v>0</v>
      </c>
      <c r="BG937" s="139">
        <f>IF(N937="zákl. přenesená",J937,0)</f>
        <v>0</v>
      </c>
      <c r="BH937" s="139">
        <f>IF(N937="sníž. přenesená",J937,0)</f>
        <v>0</v>
      </c>
      <c r="BI937" s="139">
        <f>IF(N937="nulová",J937,0)</f>
        <v>0</v>
      </c>
      <c r="BJ937" s="17" t="s">
        <v>78</v>
      </c>
      <c r="BK937" s="139">
        <f>ROUND(I937*H937,2)</f>
        <v>0</v>
      </c>
      <c r="BL937" s="17" t="s">
        <v>162</v>
      </c>
      <c r="BM937" s="138" t="s">
        <v>1229</v>
      </c>
    </row>
    <row r="938" spans="2:65" s="1" customFormat="1" ht="11.25">
      <c r="B938" s="29"/>
      <c r="D938" s="140" t="s">
        <v>164</v>
      </c>
      <c r="F938" s="141" t="s">
        <v>1230</v>
      </c>
      <c r="L938" s="29"/>
      <c r="M938" s="142"/>
      <c r="T938" s="50"/>
      <c r="AT938" s="17" t="s">
        <v>164</v>
      </c>
      <c r="AU938" s="17" t="s">
        <v>80</v>
      </c>
    </row>
    <row r="939" spans="2:65" s="12" customFormat="1" ht="11.25">
      <c r="B939" s="143"/>
      <c r="D939" s="144" t="s">
        <v>166</v>
      </c>
      <c r="E939" s="145" t="s">
        <v>3</v>
      </c>
      <c r="F939" s="146" t="s">
        <v>217</v>
      </c>
      <c r="H939" s="145" t="s">
        <v>3</v>
      </c>
      <c r="L939" s="143"/>
      <c r="M939" s="147"/>
      <c r="T939" s="148"/>
      <c r="AT939" s="145" t="s">
        <v>166</v>
      </c>
      <c r="AU939" s="145" t="s">
        <v>80</v>
      </c>
      <c r="AV939" s="12" t="s">
        <v>78</v>
      </c>
      <c r="AW939" s="12" t="s">
        <v>32</v>
      </c>
      <c r="AX939" s="12" t="s">
        <v>70</v>
      </c>
      <c r="AY939" s="145" t="s">
        <v>155</v>
      </c>
    </row>
    <row r="940" spans="2:65" s="13" customFormat="1" ht="11.25">
      <c r="B940" s="149"/>
      <c r="D940" s="144" t="s">
        <v>166</v>
      </c>
      <c r="E940" s="150" t="s">
        <v>3</v>
      </c>
      <c r="F940" s="151" t="s">
        <v>1000</v>
      </c>
      <c r="H940" s="152">
        <v>0.124</v>
      </c>
      <c r="L940" s="149"/>
      <c r="M940" s="153"/>
      <c r="T940" s="154"/>
      <c r="AT940" s="150" t="s">
        <v>166</v>
      </c>
      <c r="AU940" s="150" t="s">
        <v>80</v>
      </c>
      <c r="AV940" s="13" t="s">
        <v>80</v>
      </c>
      <c r="AW940" s="13" t="s">
        <v>32</v>
      </c>
      <c r="AX940" s="13" t="s">
        <v>78</v>
      </c>
      <c r="AY940" s="150" t="s">
        <v>155</v>
      </c>
    </row>
    <row r="941" spans="2:65" s="1" customFormat="1" ht="16.5" customHeight="1">
      <c r="B941" s="127"/>
      <c r="C941" s="128" t="s">
        <v>1231</v>
      </c>
      <c r="D941" s="128" t="s">
        <v>157</v>
      </c>
      <c r="E941" s="129" t="s">
        <v>1232</v>
      </c>
      <c r="F941" s="130" t="s">
        <v>1233</v>
      </c>
      <c r="G941" s="131" t="s">
        <v>320</v>
      </c>
      <c r="H941" s="132">
        <v>1</v>
      </c>
      <c r="I941" s="133"/>
      <c r="J941" s="133">
        <f>ROUND(I941*H941,2)</f>
        <v>0</v>
      </c>
      <c r="K941" s="130" t="s">
        <v>161</v>
      </c>
      <c r="L941" s="29"/>
      <c r="M941" s="134" t="s">
        <v>3</v>
      </c>
      <c r="N941" s="135" t="s">
        <v>41</v>
      </c>
      <c r="O941" s="136">
        <v>0.60199999999999998</v>
      </c>
      <c r="P941" s="136">
        <f>O941*H941</f>
        <v>0.60199999999999998</v>
      </c>
      <c r="Q941" s="136">
        <v>0</v>
      </c>
      <c r="R941" s="136">
        <f>Q941*H941</f>
        <v>0</v>
      </c>
      <c r="S941" s="136">
        <v>0.192</v>
      </c>
      <c r="T941" s="137">
        <f>S941*H941</f>
        <v>0.192</v>
      </c>
      <c r="AR941" s="138" t="s">
        <v>162</v>
      </c>
      <c r="AT941" s="138" t="s">
        <v>157</v>
      </c>
      <c r="AU941" s="138" t="s">
        <v>80</v>
      </c>
      <c r="AY941" s="17" t="s">
        <v>155</v>
      </c>
      <c r="BE941" s="139">
        <f>IF(N941="základní",J941,0)</f>
        <v>0</v>
      </c>
      <c r="BF941" s="139">
        <f>IF(N941="snížená",J941,0)</f>
        <v>0</v>
      </c>
      <c r="BG941" s="139">
        <f>IF(N941="zákl. přenesená",J941,0)</f>
        <v>0</v>
      </c>
      <c r="BH941" s="139">
        <f>IF(N941="sníž. přenesená",J941,0)</f>
        <v>0</v>
      </c>
      <c r="BI941" s="139">
        <f>IF(N941="nulová",J941,0)</f>
        <v>0</v>
      </c>
      <c r="BJ941" s="17" t="s">
        <v>78</v>
      </c>
      <c r="BK941" s="139">
        <f>ROUND(I941*H941,2)</f>
        <v>0</v>
      </c>
      <c r="BL941" s="17" t="s">
        <v>162</v>
      </c>
      <c r="BM941" s="138" t="s">
        <v>1234</v>
      </c>
    </row>
    <row r="942" spans="2:65" s="1" customFormat="1" ht="11.25">
      <c r="B942" s="29"/>
      <c r="D942" s="140" t="s">
        <v>164</v>
      </c>
      <c r="F942" s="141" t="s">
        <v>1235</v>
      </c>
      <c r="L942" s="29"/>
      <c r="M942" s="142"/>
      <c r="T942" s="50"/>
      <c r="AT942" s="17" t="s">
        <v>164</v>
      </c>
      <c r="AU942" s="17" t="s">
        <v>80</v>
      </c>
    </row>
    <row r="943" spans="2:65" s="12" customFormat="1" ht="11.25">
      <c r="B943" s="143"/>
      <c r="D943" s="144" t="s">
        <v>166</v>
      </c>
      <c r="E943" s="145" t="s">
        <v>3</v>
      </c>
      <c r="F943" s="146" t="s">
        <v>651</v>
      </c>
      <c r="H943" s="145" t="s">
        <v>3</v>
      </c>
      <c r="L943" s="143"/>
      <c r="M943" s="147"/>
      <c r="T943" s="148"/>
      <c r="AT943" s="145" t="s">
        <v>166</v>
      </c>
      <c r="AU943" s="145" t="s">
        <v>80</v>
      </c>
      <c r="AV943" s="12" t="s">
        <v>78</v>
      </c>
      <c r="AW943" s="12" t="s">
        <v>32</v>
      </c>
      <c r="AX943" s="12" t="s">
        <v>70</v>
      </c>
      <c r="AY943" s="145" t="s">
        <v>155</v>
      </c>
    </row>
    <row r="944" spans="2:65" s="13" customFormat="1" ht="11.25">
      <c r="B944" s="149"/>
      <c r="D944" s="144" t="s">
        <v>166</v>
      </c>
      <c r="E944" s="150" t="s">
        <v>3</v>
      </c>
      <c r="F944" s="151" t="s">
        <v>78</v>
      </c>
      <c r="H944" s="152">
        <v>1</v>
      </c>
      <c r="L944" s="149"/>
      <c r="M944" s="153"/>
      <c r="T944" s="154"/>
      <c r="AT944" s="150" t="s">
        <v>166</v>
      </c>
      <c r="AU944" s="150" t="s">
        <v>80</v>
      </c>
      <c r="AV944" s="13" t="s">
        <v>80</v>
      </c>
      <c r="AW944" s="13" t="s">
        <v>32</v>
      </c>
      <c r="AX944" s="13" t="s">
        <v>78</v>
      </c>
      <c r="AY944" s="150" t="s">
        <v>155</v>
      </c>
    </row>
    <row r="945" spans="2:65" s="1" customFormat="1" ht="24.2" customHeight="1">
      <c r="B945" s="127"/>
      <c r="C945" s="128" t="s">
        <v>1236</v>
      </c>
      <c r="D945" s="128" t="s">
        <v>157</v>
      </c>
      <c r="E945" s="129" t="s">
        <v>1237</v>
      </c>
      <c r="F945" s="130" t="s">
        <v>1238</v>
      </c>
      <c r="G945" s="131" t="s">
        <v>160</v>
      </c>
      <c r="H945" s="132">
        <v>25.751999999999999</v>
      </c>
      <c r="I945" s="133"/>
      <c r="J945" s="133">
        <f>ROUND(I945*H945,2)</f>
        <v>0</v>
      </c>
      <c r="K945" s="130" t="s">
        <v>161</v>
      </c>
      <c r="L945" s="29"/>
      <c r="M945" s="134" t="s">
        <v>3</v>
      </c>
      <c r="N945" s="135" t="s">
        <v>41</v>
      </c>
      <c r="O945" s="136">
        <v>0.42499999999999999</v>
      </c>
      <c r="P945" s="136">
        <f>O945*H945</f>
        <v>10.944599999999999</v>
      </c>
      <c r="Q945" s="136">
        <v>0</v>
      </c>
      <c r="R945" s="136">
        <f>Q945*H945</f>
        <v>0</v>
      </c>
      <c r="S945" s="136">
        <v>5.5E-2</v>
      </c>
      <c r="T945" s="137">
        <f>S945*H945</f>
        <v>1.4163599999999998</v>
      </c>
      <c r="AR945" s="138" t="s">
        <v>162</v>
      </c>
      <c r="AT945" s="138" t="s">
        <v>157</v>
      </c>
      <c r="AU945" s="138" t="s">
        <v>80</v>
      </c>
      <c r="AY945" s="17" t="s">
        <v>155</v>
      </c>
      <c r="BE945" s="139">
        <f>IF(N945="základní",J945,0)</f>
        <v>0</v>
      </c>
      <c r="BF945" s="139">
        <f>IF(N945="snížená",J945,0)</f>
        <v>0</v>
      </c>
      <c r="BG945" s="139">
        <f>IF(N945="zákl. přenesená",J945,0)</f>
        <v>0</v>
      </c>
      <c r="BH945" s="139">
        <f>IF(N945="sníž. přenesená",J945,0)</f>
        <v>0</v>
      </c>
      <c r="BI945" s="139">
        <f>IF(N945="nulová",J945,0)</f>
        <v>0</v>
      </c>
      <c r="BJ945" s="17" t="s">
        <v>78</v>
      </c>
      <c r="BK945" s="139">
        <f>ROUND(I945*H945,2)</f>
        <v>0</v>
      </c>
      <c r="BL945" s="17" t="s">
        <v>162</v>
      </c>
      <c r="BM945" s="138" t="s">
        <v>1239</v>
      </c>
    </row>
    <row r="946" spans="2:65" s="1" customFormat="1" ht="11.25">
      <c r="B946" s="29"/>
      <c r="D946" s="140" t="s">
        <v>164</v>
      </c>
      <c r="F946" s="141" t="s">
        <v>1240</v>
      </c>
      <c r="L946" s="29"/>
      <c r="M946" s="142"/>
      <c r="T946" s="50"/>
      <c r="AT946" s="17" t="s">
        <v>164</v>
      </c>
      <c r="AU946" s="17" t="s">
        <v>80</v>
      </c>
    </row>
    <row r="947" spans="2:65" s="12" customFormat="1" ht="11.25">
      <c r="B947" s="143"/>
      <c r="D947" s="144" t="s">
        <v>166</v>
      </c>
      <c r="E947" s="145" t="s">
        <v>3</v>
      </c>
      <c r="F947" s="146" t="s">
        <v>639</v>
      </c>
      <c r="H947" s="145" t="s">
        <v>3</v>
      </c>
      <c r="L947" s="143"/>
      <c r="M947" s="147"/>
      <c r="T947" s="148"/>
      <c r="AT947" s="145" t="s">
        <v>166</v>
      </c>
      <c r="AU947" s="145" t="s">
        <v>80</v>
      </c>
      <c r="AV947" s="12" t="s">
        <v>78</v>
      </c>
      <c r="AW947" s="12" t="s">
        <v>32</v>
      </c>
      <c r="AX947" s="12" t="s">
        <v>70</v>
      </c>
      <c r="AY947" s="145" t="s">
        <v>155</v>
      </c>
    </row>
    <row r="948" spans="2:65" s="13" customFormat="1" ht="11.25">
      <c r="B948" s="149"/>
      <c r="D948" s="144" t="s">
        <v>166</v>
      </c>
      <c r="E948" s="150" t="s">
        <v>3</v>
      </c>
      <c r="F948" s="151" t="s">
        <v>1241</v>
      </c>
      <c r="H948" s="152">
        <v>3.83</v>
      </c>
      <c r="L948" s="149"/>
      <c r="M948" s="153"/>
      <c r="T948" s="154"/>
      <c r="AT948" s="150" t="s">
        <v>166</v>
      </c>
      <c r="AU948" s="150" t="s">
        <v>80</v>
      </c>
      <c r="AV948" s="13" t="s">
        <v>80</v>
      </c>
      <c r="AW948" s="13" t="s">
        <v>32</v>
      </c>
      <c r="AX948" s="13" t="s">
        <v>70</v>
      </c>
      <c r="AY948" s="150" t="s">
        <v>155</v>
      </c>
    </row>
    <row r="949" spans="2:65" s="12" customFormat="1" ht="11.25">
      <c r="B949" s="143"/>
      <c r="D949" s="144" t="s">
        <v>166</v>
      </c>
      <c r="E949" s="145" t="s">
        <v>3</v>
      </c>
      <c r="F949" s="146" t="s">
        <v>641</v>
      </c>
      <c r="H949" s="145" t="s">
        <v>3</v>
      </c>
      <c r="L949" s="143"/>
      <c r="M949" s="147"/>
      <c r="T949" s="148"/>
      <c r="AT949" s="145" t="s">
        <v>166</v>
      </c>
      <c r="AU949" s="145" t="s">
        <v>80</v>
      </c>
      <c r="AV949" s="12" t="s">
        <v>78</v>
      </c>
      <c r="AW949" s="12" t="s">
        <v>32</v>
      </c>
      <c r="AX949" s="12" t="s">
        <v>70</v>
      </c>
      <c r="AY949" s="145" t="s">
        <v>155</v>
      </c>
    </row>
    <row r="950" spans="2:65" s="13" customFormat="1" ht="11.25">
      <c r="B950" s="149"/>
      <c r="D950" s="144" t="s">
        <v>166</v>
      </c>
      <c r="E950" s="150" t="s">
        <v>3</v>
      </c>
      <c r="F950" s="151" t="s">
        <v>1242</v>
      </c>
      <c r="H950" s="152">
        <v>5.6230000000000002</v>
      </c>
      <c r="L950" s="149"/>
      <c r="M950" s="153"/>
      <c r="T950" s="154"/>
      <c r="AT950" s="150" t="s">
        <v>166</v>
      </c>
      <c r="AU950" s="150" t="s">
        <v>80</v>
      </c>
      <c r="AV950" s="13" t="s">
        <v>80</v>
      </c>
      <c r="AW950" s="13" t="s">
        <v>32</v>
      </c>
      <c r="AX950" s="13" t="s">
        <v>70</v>
      </c>
      <c r="AY950" s="150" t="s">
        <v>155</v>
      </c>
    </row>
    <row r="951" spans="2:65" s="13" customFormat="1" ht="11.25">
      <c r="B951" s="149"/>
      <c r="D951" s="144" t="s">
        <v>166</v>
      </c>
      <c r="E951" s="150" t="s">
        <v>3</v>
      </c>
      <c r="F951" s="151" t="s">
        <v>1243</v>
      </c>
      <c r="H951" s="152">
        <v>10.118</v>
      </c>
      <c r="L951" s="149"/>
      <c r="M951" s="153"/>
      <c r="T951" s="154"/>
      <c r="AT951" s="150" t="s">
        <v>166</v>
      </c>
      <c r="AU951" s="150" t="s">
        <v>80</v>
      </c>
      <c r="AV951" s="13" t="s">
        <v>80</v>
      </c>
      <c r="AW951" s="13" t="s">
        <v>32</v>
      </c>
      <c r="AX951" s="13" t="s">
        <v>70</v>
      </c>
      <c r="AY951" s="150" t="s">
        <v>155</v>
      </c>
    </row>
    <row r="952" spans="2:65" s="13" customFormat="1" ht="11.25">
      <c r="B952" s="149"/>
      <c r="D952" s="144" t="s">
        <v>166</v>
      </c>
      <c r="E952" s="150" t="s">
        <v>3</v>
      </c>
      <c r="F952" s="151" t="s">
        <v>1244</v>
      </c>
      <c r="H952" s="152">
        <v>2.7410000000000001</v>
      </c>
      <c r="L952" s="149"/>
      <c r="M952" s="153"/>
      <c r="T952" s="154"/>
      <c r="AT952" s="150" t="s">
        <v>166</v>
      </c>
      <c r="AU952" s="150" t="s">
        <v>80</v>
      </c>
      <c r="AV952" s="13" t="s">
        <v>80</v>
      </c>
      <c r="AW952" s="13" t="s">
        <v>32</v>
      </c>
      <c r="AX952" s="13" t="s">
        <v>70</v>
      </c>
      <c r="AY952" s="150" t="s">
        <v>155</v>
      </c>
    </row>
    <row r="953" spans="2:65" s="13" customFormat="1" ht="11.25">
      <c r="B953" s="149"/>
      <c r="D953" s="144" t="s">
        <v>166</v>
      </c>
      <c r="E953" s="150" t="s">
        <v>3</v>
      </c>
      <c r="F953" s="151" t="s">
        <v>1245</v>
      </c>
      <c r="H953" s="152">
        <v>3.44</v>
      </c>
      <c r="L953" s="149"/>
      <c r="M953" s="153"/>
      <c r="T953" s="154"/>
      <c r="AT953" s="150" t="s">
        <v>166</v>
      </c>
      <c r="AU953" s="150" t="s">
        <v>80</v>
      </c>
      <c r="AV953" s="13" t="s">
        <v>80</v>
      </c>
      <c r="AW953" s="13" t="s">
        <v>32</v>
      </c>
      <c r="AX953" s="13" t="s">
        <v>70</v>
      </c>
      <c r="AY953" s="150" t="s">
        <v>155</v>
      </c>
    </row>
    <row r="954" spans="2:65" s="14" customFormat="1" ht="11.25">
      <c r="B954" s="155"/>
      <c r="D954" s="144" t="s">
        <v>166</v>
      </c>
      <c r="E954" s="156" t="s">
        <v>3</v>
      </c>
      <c r="F954" s="157" t="s">
        <v>205</v>
      </c>
      <c r="H954" s="158">
        <v>25.751999999999999</v>
      </c>
      <c r="L954" s="155"/>
      <c r="M954" s="159"/>
      <c r="T954" s="160"/>
      <c r="AT954" s="156" t="s">
        <v>166</v>
      </c>
      <c r="AU954" s="156" t="s">
        <v>80</v>
      </c>
      <c r="AV954" s="14" t="s">
        <v>162</v>
      </c>
      <c r="AW954" s="14" t="s">
        <v>32</v>
      </c>
      <c r="AX954" s="14" t="s">
        <v>78</v>
      </c>
      <c r="AY954" s="156" t="s">
        <v>155</v>
      </c>
    </row>
    <row r="955" spans="2:65" s="1" customFormat="1" ht="24.2" customHeight="1">
      <c r="B955" s="127"/>
      <c r="C955" s="128" t="s">
        <v>1246</v>
      </c>
      <c r="D955" s="128" t="s">
        <v>157</v>
      </c>
      <c r="E955" s="129" t="s">
        <v>1247</v>
      </c>
      <c r="F955" s="130" t="s">
        <v>1248</v>
      </c>
      <c r="G955" s="131" t="s">
        <v>160</v>
      </c>
      <c r="H955" s="132">
        <v>1.05</v>
      </c>
      <c r="I955" s="133"/>
      <c r="J955" s="133">
        <f>ROUND(I955*H955,2)</f>
        <v>0</v>
      </c>
      <c r="K955" s="130" t="s">
        <v>161</v>
      </c>
      <c r="L955" s="29"/>
      <c r="M955" s="134" t="s">
        <v>3</v>
      </c>
      <c r="N955" s="135" t="s">
        <v>41</v>
      </c>
      <c r="O955" s="136">
        <v>0.7</v>
      </c>
      <c r="P955" s="136">
        <f>O955*H955</f>
        <v>0.73499999999999999</v>
      </c>
      <c r="Q955" s="136">
        <v>0</v>
      </c>
      <c r="R955" s="136">
        <f>Q955*H955</f>
        <v>0</v>
      </c>
      <c r="S955" s="136">
        <v>4.8000000000000001E-2</v>
      </c>
      <c r="T955" s="137">
        <f>S955*H955</f>
        <v>5.04E-2</v>
      </c>
      <c r="AR955" s="138" t="s">
        <v>162</v>
      </c>
      <c r="AT955" s="138" t="s">
        <v>157</v>
      </c>
      <c r="AU955" s="138" t="s">
        <v>80</v>
      </c>
      <c r="AY955" s="17" t="s">
        <v>155</v>
      </c>
      <c r="BE955" s="139">
        <f>IF(N955="základní",J955,0)</f>
        <v>0</v>
      </c>
      <c r="BF955" s="139">
        <f>IF(N955="snížená",J955,0)</f>
        <v>0</v>
      </c>
      <c r="BG955" s="139">
        <f>IF(N955="zákl. přenesená",J955,0)</f>
        <v>0</v>
      </c>
      <c r="BH955" s="139">
        <f>IF(N955="sníž. přenesená",J955,0)</f>
        <v>0</v>
      </c>
      <c r="BI955" s="139">
        <f>IF(N955="nulová",J955,0)</f>
        <v>0</v>
      </c>
      <c r="BJ955" s="17" t="s">
        <v>78</v>
      </c>
      <c r="BK955" s="139">
        <f>ROUND(I955*H955,2)</f>
        <v>0</v>
      </c>
      <c r="BL955" s="17" t="s">
        <v>162</v>
      </c>
      <c r="BM955" s="138" t="s">
        <v>1249</v>
      </c>
    </row>
    <row r="956" spans="2:65" s="1" customFormat="1" ht="11.25">
      <c r="B956" s="29"/>
      <c r="D956" s="140" t="s">
        <v>164</v>
      </c>
      <c r="F956" s="141" t="s">
        <v>1250</v>
      </c>
      <c r="L956" s="29"/>
      <c r="M956" s="142"/>
      <c r="T956" s="50"/>
      <c r="AT956" s="17" t="s">
        <v>164</v>
      </c>
      <c r="AU956" s="17" t="s">
        <v>80</v>
      </c>
    </row>
    <row r="957" spans="2:65" s="13" customFormat="1" ht="11.25">
      <c r="B957" s="149"/>
      <c r="D957" s="144" t="s">
        <v>166</v>
      </c>
      <c r="E957" s="150" t="s">
        <v>3</v>
      </c>
      <c r="F957" s="151" t="s">
        <v>1251</v>
      </c>
      <c r="H957" s="152">
        <v>1.05</v>
      </c>
      <c r="L957" s="149"/>
      <c r="M957" s="153"/>
      <c r="T957" s="154"/>
      <c r="AT957" s="150" t="s">
        <v>166</v>
      </c>
      <c r="AU957" s="150" t="s">
        <v>80</v>
      </c>
      <c r="AV957" s="13" t="s">
        <v>80</v>
      </c>
      <c r="AW957" s="13" t="s">
        <v>32</v>
      </c>
      <c r="AX957" s="13" t="s">
        <v>78</v>
      </c>
      <c r="AY957" s="150" t="s">
        <v>155</v>
      </c>
    </row>
    <row r="958" spans="2:65" s="1" customFormat="1" ht="24.2" customHeight="1">
      <c r="B958" s="127"/>
      <c r="C958" s="128" t="s">
        <v>1252</v>
      </c>
      <c r="D958" s="128" t="s">
        <v>157</v>
      </c>
      <c r="E958" s="129" t="s">
        <v>1253</v>
      </c>
      <c r="F958" s="130" t="s">
        <v>1254</v>
      </c>
      <c r="G958" s="131" t="s">
        <v>160</v>
      </c>
      <c r="H958" s="132">
        <v>25.215</v>
      </c>
      <c r="I958" s="133"/>
      <c r="J958" s="133">
        <f>ROUND(I958*H958,2)</f>
        <v>0</v>
      </c>
      <c r="K958" s="130" t="s">
        <v>161</v>
      </c>
      <c r="L958" s="29"/>
      <c r="M958" s="134" t="s">
        <v>3</v>
      </c>
      <c r="N958" s="135" t="s">
        <v>41</v>
      </c>
      <c r="O958" s="136">
        <v>0.32500000000000001</v>
      </c>
      <c r="P958" s="136">
        <f>O958*H958</f>
        <v>8.1948749999999997</v>
      </c>
      <c r="Q958" s="136">
        <v>0</v>
      </c>
      <c r="R958" s="136">
        <f>Q958*H958</f>
        <v>0</v>
      </c>
      <c r="S958" s="136">
        <v>3.2000000000000001E-2</v>
      </c>
      <c r="T958" s="137">
        <f>S958*H958</f>
        <v>0.80688000000000004</v>
      </c>
      <c r="AR958" s="138" t="s">
        <v>162</v>
      </c>
      <c r="AT958" s="138" t="s">
        <v>157</v>
      </c>
      <c r="AU958" s="138" t="s">
        <v>80</v>
      </c>
      <c r="AY958" s="17" t="s">
        <v>155</v>
      </c>
      <c r="BE958" s="139">
        <f>IF(N958="základní",J958,0)</f>
        <v>0</v>
      </c>
      <c r="BF958" s="139">
        <f>IF(N958="snížená",J958,0)</f>
        <v>0</v>
      </c>
      <c r="BG958" s="139">
        <f>IF(N958="zákl. přenesená",J958,0)</f>
        <v>0</v>
      </c>
      <c r="BH958" s="139">
        <f>IF(N958="sníž. přenesená",J958,0)</f>
        <v>0</v>
      </c>
      <c r="BI958" s="139">
        <f>IF(N958="nulová",J958,0)</f>
        <v>0</v>
      </c>
      <c r="BJ958" s="17" t="s">
        <v>78</v>
      </c>
      <c r="BK958" s="139">
        <f>ROUND(I958*H958,2)</f>
        <v>0</v>
      </c>
      <c r="BL958" s="17" t="s">
        <v>162</v>
      </c>
      <c r="BM958" s="138" t="s">
        <v>1255</v>
      </c>
    </row>
    <row r="959" spans="2:65" s="1" customFormat="1" ht="11.25">
      <c r="B959" s="29"/>
      <c r="D959" s="140" t="s">
        <v>164</v>
      </c>
      <c r="F959" s="141" t="s">
        <v>1256</v>
      </c>
      <c r="L959" s="29"/>
      <c r="M959" s="142"/>
      <c r="T959" s="50"/>
      <c r="AT959" s="17" t="s">
        <v>164</v>
      </c>
      <c r="AU959" s="17" t="s">
        <v>80</v>
      </c>
    </row>
    <row r="960" spans="2:65" s="13" customFormat="1" ht="11.25">
      <c r="B960" s="149"/>
      <c r="D960" s="144" t="s">
        <v>166</v>
      </c>
      <c r="E960" s="150" t="s">
        <v>3</v>
      </c>
      <c r="F960" s="151" t="s">
        <v>1257</v>
      </c>
      <c r="H960" s="152">
        <v>8.5280000000000005</v>
      </c>
      <c r="L960" s="149"/>
      <c r="M960" s="153"/>
      <c r="T960" s="154"/>
      <c r="AT960" s="150" t="s">
        <v>166</v>
      </c>
      <c r="AU960" s="150" t="s">
        <v>80</v>
      </c>
      <c r="AV960" s="13" t="s">
        <v>80</v>
      </c>
      <c r="AW960" s="13" t="s">
        <v>32</v>
      </c>
      <c r="AX960" s="13" t="s">
        <v>70</v>
      </c>
      <c r="AY960" s="150" t="s">
        <v>155</v>
      </c>
    </row>
    <row r="961" spans="2:65" s="13" customFormat="1" ht="11.25">
      <c r="B961" s="149"/>
      <c r="D961" s="144" t="s">
        <v>166</v>
      </c>
      <c r="E961" s="150" t="s">
        <v>3</v>
      </c>
      <c r="F961" s="151" t="s">
        <v>1258</v>
      </c>
      <c r="H961" s="152">
        <v>16.687000000000001</v>
      </c>
      <c r="L961" s="149"/>
      <c r="M961" s="153"/>
      <c r="T961" s="154"/>
      <c r="AT961" s="150" t="s">
        <v>166</v>
      </c>
      <c r="AU961" s="150" t="s">
        <v>80</v>
      </c>
      <c r="AV961" s="13" t="s">
        <v>80</v>
      </c>
      <c r="AW961" s="13" t="s">
        <v>32</v>
      </c>
      <c r="AX961" s="13" t="s">
        <v>70</v>
      </c>
      <c r="AY961" s="150" t="s">
        <v>155</v>
      </c>
    </row>
    <row r="962" spans="2:65" s="14" customFormat="1" ht="11.25">
      <c r="B962" s="155"/>
      <c r="D962" s="144" t="s">
        <v>166</v>
      </c>
      <c r="E962" s="156" t="s">
        <v>3</v>
      </c>
      <c r="F962" s="157" t="s">
        <v>205</v>
      </c>
      <c r="H962" s="158">
        <v>25.215</v>
      </c>
      <c r="L962" s="155"/>
      <c r="M962" s="159"/>
      <c r="T962" s="160"/>
      <c r="AT962" s="156" t="s">
        <v>166</v>
      </c>
      <c r="AU962" s="156" t="s">
        <v>80</v>
      </c>
      <c r="AV962" s="14" t="s">
        <v>162</v>
      </c>
      <c r="AW962" s="14" t="s">
        <v>32</v>
      </c>
      <c r="AX962" s="14" t="s">
        <v>78</v>
      </c>
      <c r="AY962" s="156" t="s">
        <v>155</v>
      </c>
    </row>
    <row r="963" spans="2:65" s="1" customFormat="1" ht="24.2" customHeight="1">
      <c r="B963" s="127"/>
      <c r="C963" s="128" t="s">
        <v>1259</v>
      </c>
      <c r="D963" s="128" t="s">
        <v>157</v>
      </c>
      <c r="E963" s="129" t="s">
        <v>1260</v>
      </c>
      <c r="F963" s="130" t="s">
        <v>1261</v>
      </c>
      <c r="G963" s="131" t="s">
        <v>160</v>
      </c>
      <c r="H963" s="132">
        <v>1.7729999999999999</v>
      </c>
      <c r="I963" s="133"/>
      <c r="J963" s="133">
        <f>ROUND(I963*H963,2)</f>
        <v>0</v>
      </c>
      <c r="K963" s="130" t="s">
        <v>161</v>
      </c>
      <c r="L963" s="29"/>
      <c r="M963" s="134" t="s">
        <v>3</v>
      </c>
      <c r="N963" s="135" t="s">
        <v>41</v>
      </c>
      <c r="O963" s="136">
        <v>0.61599999999999999</v>
      </c>
      <c r="P963" s="136">
        <f>O963*H963</f>
        <v>1.092168</v>
      </c>
      <c r="Q963" s="136">
        <v>0</v>
      </c>
      <c r="R963" s="136">
        <f>Q963*H963</f>
        <v>0</v>
      </c>
      <c r="S963" s="136">
        <v>8.7999999999999995E-2</v>
      </c>
      <c r="T963" s="137">
        <f>S963*H963</f>
        <v>0.156024</v>
      </c>
      <c r="AR963" s="138" t="s">
        <v>162</v>
      </c>
      <c r="AT963" s="138" t="s">
        <v>157</v>
      </c>
      <c r="AU963" s="138" t="s">
        <v>80</v>
      </c>
      <c r="AY963" s="17" t="s">
        <v>155</v>
      </c>
      <c r="BE963" s="139">
        <f>IF(N963="základní",J963,0)</f>
        <v>0</v>
      </c>
      <c r="BF963" s="139">
        <f>IF(N963="snížená",J963,0)</f>
        <v>0</v>
      </c>
      <c r="BG963" s="139">
        <f>IF(N963="zákl. přenesená",J963,0)</f>
        <v>0</v>
      </c>
      <c r="BH963" s="139">
        <f>IF(N963="sníž. přenesená",J963,0)</f>
        <v>0</v>
      </c>
      <c r="BI963" s="139">
        <f>IF(N963="nulová",J963,0)</f>
        <v>0</v>
      </c>
      <c r="BJ963" s="17" t="s">
        <v>78</v>
      </c>
      <c r="BK963" s="139">
        <f>ROUND(I963*H963,2)</f>
        <v>0</v>
      </c>
      <c r="BL963" s="17" t="s">
        <v>162</v>
      </c>
      <c r="BM963" s="138" t="s">
        <v>1262</v>
      </c>
    </row>
    <row r="964" spans="2:65" s="1" customFormat="1" ht="11.25">
      <c r="B964" s="29"/>
      <c r="D964" s="140" t="s">
        <v>164</v>
      </c>
      <c r="F964" s="141" t="s">
        <v>1263</v>
      </c>
      <c r="L964" s="29"/>
      <c r="M964" s="142"/>
      <c r="T964" s="50"/>
      <c r="AT964" s="17" t="s">
        <v>164</v>
      </c>
      <c r="AU964" s="17" t="s">
        <v>80</v>
      </c>
    </row>
    <row r="965" spans="2:65" s="13" customFormat="1" ht="11.25">
      <c r="B965" s="149"/>
      <c r="D965" s="144" t="s">
        <v>166</v>
      </c>
      <c r="E965" s="150" t="s">
        <v>3</v>
      </c>
      <c r="F965" s="151" t="s">
        <v>1264</v>
      </c>
      <c r="H965" s="152">
        <v>1.7729999999999999</v>
      </c>
      <c r="L965" s="149"/>
      <c r="M965" s="153"/>
      <c r="T965" s="154"/>
      <c r="AT965" s="150" t="s">
        <v>166</v>
      </c>
      <c r="AU965" s="150" t="s">
        <v>80</v>
      </c>
      <c r="AV965" s="13" t="s">
        <v>80</v>
      </c>
      <c r="AW965" s="13" t="s">
        <v>32</v>
      </c>
      <c r="AX965" s="13" t="s">
        <v>78</v>
      </c>
      <c r="AY965" s="150" t="s">
        <v>155</v>
      </c>
    </row>
    <row r="966" spans="2:65" s="1" customFormat="1" ht="24.2" customHeight="1">
      <c r="B966" s="127"/>
      <c r="C966" s="128" t="s">
        <v>1265</v>
      </c>
      <c r="D966" s="128" t="s">
        <v>157</v>
      </c>
      <c r="E966" s="129" t="s">
        <v>1266</v>
      </c>
      <c r="F966" s="130" t="s">
        <v>1267</v>
      </c>
      <c r="G966" s="131" t="s">
        <v>160</v>
      </c>
      <c r="H966" s="132">
        <v>3.9649999999999999</v>
      </c>
      <c r="I966" s="133"/>
      <c r="J966" s="133">
        <f>ROUND(I966*H966,2)</f>
        <v>0</v>
      </c>
      <c r="K966" s="130" t="s">
        <v>161</v>
      </c>
      <c r="L966" s="29"/>
      <c r="M966" s="134" t="s">
        <v>3</v>
      </c>
      <c r="N966" s="135" t="s">
        <v>41</v>
      </c>
      <c r="O966" s="136">
        <v>0.57599999999999996</v>
      </c>
      <c r="P966" s="136">
        <f>O966*H966</f>
        <v>2.2838399999999996</v>
      </c>
      <c r="Q966" s="136">
        <v>0</v>
      </c>
      <c r="R966" s="136">
        <f>Q966*H966</f>
        <v>0</v>
      </c>
      <c r="S966" s="136">
        <v>6.7000000000000004E-2</v>
      </c>
      <c r="T966" s="137">
        <f>S966*H966</f>
        <v>0.26565500000000003</v>
      </c>
      <c r="AR966" s="138" t="s">
        <v>162</v>
      </c>
      <c r="AT966" s="138" t="s">
        <v>157</v>
      </c>
      <c r="AU966" s="138" t="s">
        <v>80</v>
      </c>
      <c r="AY966" s="17" t="s">
        <v>155</v>
      </c>
      <c r="BE966" s="139">
        <f>IF(N966="základní",J966,0)</f>
        <v>0</v>
      </c>
      <c r="BF966" s="139">
        <f>IF(N966="snížená",J966,0)</f>
        <v>0</v>
      </c>
      <c r="BG966" s="139">
        <f>IF(N966="zákl. přenesená",J966,0)</f>
        <v>0</v>
      </c>
      <c r="BH966" s="139">
        <f>IF(N966="sníž. přenesená",J966,0)</f>
        <v>0</v>
      </c>
      <c r="BI966" s="139">
        <f>IF(N966="nulová",J966,0)</f>
        <v>0</v>
      </c>
      <c r="BJ966" s="17" t="s">
        <v>78</v>
      </c>
      <c r="BK966" s="139">
        <f>ROUND(I966*H966,2)</f>
        <v>0</v>
      </c>
      <c r="BL966" s="17" t="s">
        <v>162</v>
      </c>
      <c r="BM966" s="138" t="s">
        <v>1268</v>
      </c>
    </row>
    <row r="967" spans="2:65" s="1" customFormat="1" ht="11.25">
      <c r="B967" s="29"/>
      <c r="D967" s="140" t="s">
        <v>164</v>
      </c>
      <c r="F967" s="141" t="s">
        <v>1269</v>
      </c>
      <c r="L967" s="29"/>
      <c r="M967" s="142"/>
      <c r="T967" s="50"/>
      <c r="AT967" s="17" t="s">
        <v>164</v>
      </c>
      <c r="AU967" s="17" t="s">
        <v>80</v>
      </c>
    </row>
    <row r="968" spans="2:65" s="13" customFormat="1" ht="11.25">
      <c r="B968" s="149"/>
      <c r="D968" s="144" t="s">
        <v>166</v>
      </c>
      <c r="E968" s="150" t="s">
        <v>3</v>
      </c>
      <c r="F968" s="151" t="s">
        <v>1270</v>
      </c>
      <c r="H968" s="152">
        <v>3.9649999999999999</v>
      </c>
      <c r="L968" s="149"/>
      <c r="M968" s="153"/>
      <c r="T968" s="154"/>
      <c r="AT968" s="150" t="s">
        <v>166</v>
      </c>
      <c r="AU968" s="150" t="s">
        <v>80</v>
      </c>
      <c r="AV968" s="13" t="s">
        <v>80</v>
      </c>
      <c r="AW968" s="13" t="s">
        <v>32</v>
      </c>
      <c r="AX968" s="13" t="s">
        <v>78</v>
      </c>
      <c r="AY968" s="150" t="s">
        <v>155</v>
      </c>
    </row>
    <row r="969" spans="2:65" s="1" customFormat="1" ht="24.2" customHeight="1">
      <c r="B969" s="127"/>
      <c r="C969" s="128" t="s">
        <v>1271</v>
      </c>
      <c r="D969" s="128" t="s">
        <v>157</v>
      </c>
      <c r="E969" s="129" t="s">
        <v>1272</v>
      </c>
      <c r="F969" s="130" t="s">
        <v>1273</v>
      </c>
      <c r="G969" s="131" t="s">
        <v>320</v>
      </c>
      <c r="H969" s="132">
        <v>4</v>
      </c>
      <c r="I969" s="133"/>
      <c r="J969" s="133">
        <f>ROUND(I969*H969,2)</f>
        <v>0</v>
      </c>
      <c r="K969" s="130" t="s">
        <v>161</v>
      </c>
      <c r="L969" s="29"/>
      <c r="M969" s="134" t="s">
        <v>3</v>
      </c>
      <c r="N969" s="135" t="s">
        <v>41</v>
      </c>
      <c r="O969" s="136">
        <v>0.21299999999999999</v>
      </c>
      <c r="P969" s="136">
        <f>O969*H969</f>
        <v>0.85199999999999998</v>
      </c>
      <c r="Q969" s="136">
        <v>0</v>
      </c>
      <c r="R969" s="136">
        <f>Q969*H969</f>
        <v>0</v>
      </c>
      <c r="S969" s="136">
        <v>2.5000000000000001E-2</v>
      </c>
      <c r="T969" s="137">
        <f>S969*H969</f>
        <v>0.1</v>
      </c>
      <c r="AR969" s="138" t="s">
        <v>162</v>
      </c>
      <c r="AT969" s="138" t="s">
        <v>157</v>
      </c>
      <c r="AU969" s="138" t="s">
        <v>80</v>
      </c>
      <c r="AY969" s="17" t="s">
        <v>155</v>
      </c>
      <c r="BE969" s="139">
        <f>IF(N969="základní",J969,0)</f>
        <v>0</v>
      </c>
      <c r="BF969" s="139">
        <f>IF(N969="snížená",J969,0)</f>
        <v>0</v>
      </c>
      <c r="BG969" s="139">
        <f>IF(N969="zákl. přenesená",J969,0)</f>
        <v>0</v>
      </c>
      <c r="BH969" s="139">
        <f>IF(N969="sníž. přenesená",J969,0)</f>
        <v>0</v>
      </c>
      <c r="BI969" s="139">
        <f>IF(N969="nulová",J969,0)</f>
        <v>0</v>
      </c>
      <c r="BJ969" s="17" t="s">
        <v>78</v>
      </c>
      <c r="BK969" s="139">
        <f>ROUND(I969*H969,2)</f>
        <v>0</v>
      </c>
      <c r="BL969" s="17" t="s">
        <v>162</v>
      </c>
      <c r="BM969" s="138" t="s">
        <v>1274</v>
      </c>
    </row>
    <row r="970" spans="2:65" s="1" customFormat="1" ht="11.25">
      <c r="B970" s="29"/>
      <c r="D970" s="140" t="s">
        <v>164</v>
      </c>
      <c r="F970" s="141" t="s">
        <v>1275</v>
      </c>
      <c r="L970" s="29"/>
      <c r="M970" s="142"/>
      <c r="T970" s="50"/>
      <c r="AT970" s="17" t="s">
        <v>164</v>
      </c>
      <c r="AU970" s="17" t="s">
        <v>80</v>
      </c>
    </row>
    <row r="971" spans="2:65" s="12" customFormat="1" ht="11.25">
      <c r="B971" s="143"/>
      <c r="D971" s="144" t="s">
        <v>166</v>
      </c>
      <c r="E971" s="145" t="s">
        <v>3</v>
      </c>
      <c r="F971" s="146" t="s">
        <v>657</v>
      </c>
      <c r="H971" s="145" t="s">
        <v>3</v>
      </c>
      <c r="L971" s="143"/>
      <c r="M971" s="147"/>
      <c r="T971" s="148"/>
      <c r="AT971" s="145" t="s">
        <v>166</v>
      </c>
      <c r="AU971" s="145" t="s">
        <v>80</v>
      </c>
      <c r="AV971" s="12" t="s">
        <v>78</v>
      </c>
      <c r="AW971" s="12" t="s">
        <v>32</v>
      </c>
      <c r="AX971" s="12" t="s">
        <v>70</v>
      </c>
      <c r="AY971" s="145" t="s">
        <v>155</v>
      </c>
    </row>
    <row r="972" spans="2:65" s="13" customFormat="1" ht="11.25">
      <c r="B972" s="149"/>
      <c r="D972" s="144" t="s">
        <v>166</v>
      </c>
      <c r="E972" s="150" t="s">
        <v>3</v>
      </c>
      <c r="F972" s="151" t="s">
        <v>330</v>
      </c>
      <c r="H972" s="152">
        <v>4</v>
      </c>
      <c r="L972" s="149"/>
      <c r="M972" s="153"/>
      <c r="T972" s="154"/>
      <c r="AT972" s="150" t="s">
        <v>166</v>
      </c>
      <c r="AU972" s="150" t="s">
        <v>80</v>
      </c>
      <c r="AV972" s="13" t="s">
        <v>80</v>
      </c>
      <c r="AW972" s="13" t="s">
        <v>32</v>
      </c>
      <c r="AX972" s="13" t="s">
        <v>78</v>
      </c>
      <c r="AY972" s="150" t="s">
        <v>155</v>
      </c>
    </row>
    <row r="973" spans="2:65" s="1" customFormat="1" ht="24.2" customHeight="1">
      <c r="B973" s="127"/>
      <c r="C973" s="128" t="s">
        <v>1276</v>
      </c>
      <c r="D973" s="128" t="s">
        <v>157</v>
      </c>
      <c r="E973" s="129" t="s">
        <v>1277</v>
      </c>
      <c r="F973" s="130" t="s">
        <v>1278</v>
      </c>
      <c r="G973" s="131" t="s">
        <v>320</v>
      </c>
      <c r="H973" s="132">
        <v>1</v>
      </c>
      <c r="I973" s="133"/>
      <c r="J973" s="133">
        <f>ROUND(I973*H973,2)</f>
        <v>0</v>
      </c>
      <c r="K973" s="130" t="s">
        <v>161</v>
      </c>
      <c r="L973" s="29"/>
      <c r="M973" s="134" t="s">
        <v>3</v>
      </c>
      <c r="N973" s="135" t="s">
        <v>41</v>
      </c>
      <c r="O973" s="136">
        <v>0.84599999999999997</v>
      </c>
      <c r="P973" s="136">
        <f>O973*H973</f>
        <v>0.84599999999999997</v>
      </c>
      <c r="Q973" s="136">
        <v>0</v>
      </c>
      <c r="R973" s="136">
        <f>Q973*H973</f>
        <v>0</v>
      </c>
      <c r="S973" s="136">
        <v>7.3999999999999996E-2</v>
      </c>
      <c r="T973" s="137">
        <f>S973*H973</f>
        <v>7.3999999999999996E-2</v>
      </c>
      <c r="AR973" s="138" t="s">
        <v>162</v>
      </c>
      <c r="AT973" s="138" t="s">
        <v>157</v>
      </c>
      <c r="AU973" s="138" t="s">
        <v>80</v>
      </c>
      <c r="AY973" s="17" t="s">
        <v>155</v>
      </c>
      <c r="BE973" s="139">
        <f>IF(N973="základní",J973,0)</f>
        <v>0</v>
      </c>
      <c r="BF973" s="139">
        <f>IF(N973="snížená",J973,0)</f>
        <v>0</v>
      </c>
      <c r="BG973" s="139">
        <f>IF(N973="zákl. přenesená",J973,0)</f>
        <v>0</v>
      </c>
      <c r="BH973" s="139">
        <f>IF(N973="sníž. přenesená",J973,0)</f>
        <v>0</v>
      </c>
      <c r="BI973" s="139">
        <f>IF(N973="nulová",J973,0)</f>
        <v>0</v>
      </c>
      <c r="BJ973" s="17" t="s">
        <v>78</v>
      </c>
      <c r="BK973" s="139">
        <f>ROUND(I973*H973,2)</f>
        <v>0</v>
      </c>
      <c r="BL973" s="17" t="s">
        <v>162</v>
      </c>
      <c r="BM973" s="138" t="s">
        <v>1279</v>
      </c>
    </row>
    <row r="974" spans="2:65" s="1" customFormat="1" ht="11.25">
      <c r="B974" s="29"/>
      <c r="D974" s="140" t="s">
        <v>164</v>
      </c>
      <c r="F974" s="141" t="s">
        <v>1280</v>
      </c>
      <c r="L974" s="29"/>
      <c r="M974" s="142"/>
      <c r="T974" s="50"/>
      <c r="AT974" s="17" t="s">
        <v>164</v>
      </c>
      <c r="AU974" s="17" t="s">
        <v>80</v>
      </c>
    </row>
    <row r="975" spans="2:65" s="12" customFormat="1" ht="11.25">
      <c r="B975" s="143"/>
      <c r="D975" s="144" t="s">
        <v>166</v>
      </c>
      <c r="E975" s="145" t="s">
        <v>3</v>
      </c>
      <c r="F975" s="146" t="s">
        <v>323</v>
      </c>
      <c r="H975" s="145" t="s">
        <v>3</v>
      </c>
      <c r="L975" s="143"/>
      <c r="M975" s="147"/>
      <c r="T975" s="148"/>
      <c r="AT975" s="145" t="s">
        <v>166</v>
      </c>
      <c r="AU975" s="145" t="s">
        <v>80</v>
      </c>
      <c r="AV975" s="12" t="s">
        <v>78</v>
      </c>
      <c r="AW975" s="12" t="s">
        <v>32</v>
      </c>
      <c r="AX975" s="12" t="s">
        <v>70</v>
      </c>
      <c r="AY975" s="145" t="s">
        <v>155</v>
      </c>
    </row>
    <row r="976" spans="2:65" s="13" customFormat="1" ht="11.25">
      <c r="B976" s="149"/>
      <c r="D976" s="144" t="s">
        <v>166</v>
      </c>
      <c r="E976" s="150" t="s">
        <v>3</v>
      </c>
      <c r="F976" s="151" t="s">
        <v>78</v>
      </c>
      <c r="H976" s="152">
        <v>1</v>
      </c>
      <c r="L976" s="149"/>
      <c r="M976" s="153"/>
      <c r="T976" s="154"/>
      <c r="AT976" s="150" t="s">
        <v>166</v>
      </c>
      <c r="AU976" s="150" t="s">
        <v>80</v>
      </c>
      <c r="AV976" s="13" t="s">
        <v>80</v>
      </c>
      <c r="AW976" s="13" t="s">
        <v>32</v>
      </c>
      <c r="AX976" s="13" t="s">
        <v>78</v>
      </c>
      <c r="AY976" s="150" t="s">
        <v>155</v>
      </c>
    </row>
    <row r="977" spans="2:65" s="1" customFormat="1" ht="24.2" customHeight="1">
      <c r="B977" s="127"/>
      <c r="C977" s="128" t="s">
        <v>1281</v>
      </c>
      <c r="D977" s="128" t="s">
        <v>157</v>
      </c>
      <c r="E977" s="129" t="s">
        <v>1282</v>
      </c>
      <c r="F977" s="130" t="s">
        <v>1283</v>
      </c>
      <c r="G977" s="131" t="s">
        <v>320</v>
      </c>
      <c r="H977" s="132">
        <v>3</v>
      </c>
      <c r="I977" s="133"/>
      <c r="J977" s="133">
        <f>ROUND(I977*H977,2)</f>
        <v>0</v>
      </c>
      <c r="K977" s="130" t="s">
        <v>161</v>
      </c>
      <c r="L977" s="29"/>
      <c r="M977" s="134" t="s">
        <v>3</v>
      </c>
      <c r="N977" s="135" t="s">
        <v>41</v>
      </c>
      <c r="O977" s="136">
        <v>1.611</v>
      </c>
      <c r="P977" s="136">
        <f>O977*H977</f>
        <v>4.8330000000000002</v>
      </c>
      <c r="Q977" s="136">
        <v>0</v>
      </c>
      <c r="R977" s="136">
        <f>Q977*H977</f>
        <v>0</v>
      </c>
      <c r="S977" s="136">
        <v>0.124</v>
      </c>
      <c r="T977" s="137">
        <f>S977*H977</f>
        <v>0.372</v>
      </c>
      <c r="AR977" s="138" t="s">
        <v>162</v>
      </c>
      <c r="AT977" s="138" t="s">
        <v>157</v>
      </c>
      <c r="AU977" s="138" t="s">
        <v>80</v>
      </c>
      <c r="AY977" s="17" t="s">
        <v>155</v>
      </c>
      <c r="BE977" s="139">
        <f>IF(N977="základní",J977,0)</f>
        <v>0</v>
      </c>
      <c r="BF977" s="139">
        <f>IF(N977="snížená",J977,0)</f>
        <v>0</v>
      </c>
      <c r="BG977" s="139">
        <f>IF(N977="zákl. přenesená",J977,0)</f>
        <v>0</v>
      </c>
      <c r="BH977" s="139">
        <f>IF(N977="sníž. přenesená",J977,0)</f>
        <v>0</v>
      </c>
      <c r="BI977" s="139">
        <f>IF(N977="nulová",J977,0)</f>
        <v>0</v>
      </c>
      <c r="BJ977" s="17" t="s">
        <v>78</v>
      </c>
      <c r="BK977" s="139">
        <f>ROUND(I977*H977,2)</f>
        <v>0</v>
      </c>
      <c r="BL977" s="17" t="s">
        <v>162</v>
      </c>
      <c r="BM977" s="138" t="s">
        <v>1284</v>
      </c>
    </row>
    <row r="978" spans="2:65" s="1" customFormat="1" ht="11.25">
      <c r="B978" s="29"/>
      <c r="D978" s="140" t="s">
        <v>164</v>
      </c>
      <c r="F978" s="141" t="s">
        <v>1285</v>
      </c>
      <c r="L978" s="29"/>
      <c r="M978" s="142"/>
      <c r="T978" s="50"/>
      <c r="AT978" s="17" t="s">
        <v>164</v>
      </c>
      <c r="AU978" s="17" t="s">
        <v>80</v>
      </c>
    </row>
    <row r="979" spans="2:65" s="12" customFormat="1" ht="11.25">
      <c r="B979" s="143"/>
      <c r="D979" s="144" t="s">
        <v>166</v>
      </c>
      <c r="E979" s="145" t="s">
        <v>3</v>
      </c>
      <c r="F979" s="146" t="s">
        <v>336</v>
      </c>
      <c r="H979" s="145" t="s">
        <v>3</v>
      </c>
      <c r="L979" s="143"/>
      <c r="M979" s="147"/>
      <c r="T979" s="148"/>
      <c r="AT979" s="145" t="s">
        <v>166</v>
      </c>
      <c r="AU979" s="145" t="s">
        <v>80</v>
      </c>
      <c r="AV979" s="12" t="s">
        <v>78</v>
      </c>
      <c r="AW979" s="12" t="s">
        <v>32</v>
      </c>
      <c r="AX979" s="12" t="s">
        <v>70</v>
      </c>
      <c r="AY979" s="145" t="s">
        <v>155</v>
      </c>
    </row>
    <row r="980" spans="2:65" s="13" customFormat="1" ht="11.25">
      <c r="B980" s="149"/>
      <c r="D980" s="144" t="s">
        <v>166</v>
      </c>
      <c r="E980" s="150" t="s">
        <v>3</v>
      </c>
      <c r="F980" s="151" t="s">
        <v>337</v>
      </c>
      <c r="H980" s="152">
        <v>3</v>
      </c>
      <c r="L980" s="149"/>
      <c r="M980" s="153"/>
      <c r="T980" s="154"/>
      <c r="AT980" s="150" t="s">
        <v>166</v>
      </c>
      <c r="AU980" s="150" t="s">
        <v>80</v>
      </c>
      <c r="AV980" s="13" t="s">
        <v>80</v>
      </c>
      <c r="AW980" s="13" t="s">
        <v>32</v>
      </c>
      <c r="AX980" s="13" t="s">
        <v>78</v>
      </c>
      <c r="AY980" s="150" t="s">
        <v>155</v>
      </c>
    </row>
    <row r="981" spans="2:65" s="1" customFormat="1" ht="24.2" customHeight="1">
      <c r="B981" s="127"/>
      <c r="C981" s="128" t="s">
        <v>1286</v>
      </c>
      <c r="D981" s="128" t="s">
        <v>157</v>
      </c>
      <c r="E981" s="129" t="s">
        <v>1287</v>
      </c>
      <c r="F981" s="130" t="s">
        <v>1288</v>
      </c>
      <c r="G981" s="131" t="s">
        <v>320</v>
      </c>
      <c r="H981" s="132">
        <v>1</v>
      </c>
      <c r="I981" s="133"/>
      <c r="J981" s="133">
        <f>ROUND(I981*H981,2)</f>
        <v>0</v>
      </c>
      <c r="K981" s="130" t="s">
        <v>161</v>
      </c>
      <c r="L981" s="29"/>
      <c r="M981" s="134" t="s">
        <v>3</v>
      </c>
      <c r="N981" s="135" t="s">
        <v>41</v>
      </c>
      <c r="O981" s="136">
        <v>2.3079999999999998</v>
      </c>
      <c r="P981" s="136">
        <f>O981*H981</f>
        <v>2.3079999999999998</v>
      </c>
      <c r="Q981" s="136">
        <v>0</v>
      </c>
      <c r="R981" s="136">
        <f>Q981*H981</f>
        <v>0</v>
      </c>
      <c r="S981" s="136">
        <v>0.14899999999999999</v>
      </c>
      <c r="T981" s="137">
        <f>S981*H981</f>
        <v>0.14899999999999999</v>
      </c>
      <c r="AR981" s="138" t="s">
        <v>162</v>
      </c>
      <c r="AT981" s="138" t="s">
        <v>157</v>
      </c>
      <c r="AU981" s="138" t="s">
        <v>80</v>
      </c>
      <c r="AY981" s="17" t="s">
        <v>155</v>
      </c>
      <c r="BE981" s="139">
        <f>IF(N981="základní",J981,0)</f>
        <v>0</v>
      </c>
      <c r="BF981" s="139">
        <f>IF(N981="snížená",J981,0)</f>
        <v>0</v>
      </c>
      <c r="BG981" s="139">
        <f>IF(N981="zákl. přenesená",J981,0)</f>
        <v>0</v>
      </c>
      <c r="BH981" s="139">
        <f>IF(N981="sníž. přenesená",J981,0)</f>
        <v>0</v>
      </c>
      <c r="BI981" s="139">
        <f>IF(N981="nulová",J981,0)</f>
        <v>0</v>
      </c>
      <c r="BJ981" s="17" t="s">
        <v>78</v>
      </c>
      <c r="BK981" s="139">
        <f>ROUND(I981*H981,2)</f>
        <v>0</v>
      </c>
      <c r="BL981" s="17" t="s">
        <v>162</v>
      </c>
      <c r="BM981" s="138" t="s">
        <v>1289</v>
      </c>
    </row>
    <row r="982" spans="2:65" s="1" customFormat="1" ht="11.25">
      <c r="B982" s="29"/>
      <c r="D982" s="140" t="s">
        <v>164</v>
      </c>
      <c r="F982" s="141" t="s">
        <v>1290</v>
      </c>
      <c r="L982" s="29"/>
      <c r="M982" s="142"/>
      <c r="T982" s="50"/>
      <c r="AT982" s="17" t="s">
        <v>164</v>
      </c>
      <c r="AU982" s="17" t="s">
        <v>80</v>
      </c>
    </row>
    <row r="983" spans="2:65" s="12" customFormat="1" ht="11.25">
      <c r="B983" s="143"/>
      <c r="D983" s="144" t="s">
        <v>166</v>
      </c>
      <c r="E983" s="145" t="s">
        <v>3</v>
      </c>
      <c r="F983" s="146" t="s">
        <v>343</v>
      </c>
      <c r="H983" s="145" t="s">
        <v>3</v>
      </c>
      <c r="L983" s="143"/>
      <c r="M983" s="147"/>
      <c r="T983" s="148"/>
      <c r="AT983" s="145" t="s">
        <v>166</v>
      </c>
      <c r="AU983" s="145" t="s">
        <v>80</v>
      </c>
      <c r="AV983" s="12" t="s">
        <v>78</v>
      </c>
      <c r="AW983" s="12" t="s">
        <v>32</v>
      </c>
      <c r="AX983" s="12" t="s">
        <v>70</v>
      </c>
      <c r="AY983" s="145" t="s">
        <v>155</v>
      </c>
    </row>
    <row r="984" spans="2:65" s="13" customFormat="1" ht="11.25">
      <c r="B984" s="149"/>
      <c r="D984" s="144" t="s">
        <v>166</v>
      </c>
      <c r="E984" s="150" t="s">
        <v>3</v>
      </c>
      <c r="F984" s="151" t="s">
        <v>78</v>
      </c>
      <c r="H984" s="152">
        <v>1</v>
      </c>
      <c r="L984" s="149"/>
      <c r="M984" s="153"/>
      <c r="T984" s="154"/>
      <c r="AT984" s="150" t="s">
        <v>166</v>
      </c>
      <c r="AU984" s="150" t="s">
        <v>80</v>
      </c>
      <c r="AV984" s="13" t="s">
        <v>80</v>
      </c>
      <c r="AW984" s="13" t="s">
        <v>32</v>
      </c>
      <c r="AX984" s="13" t="s">
        <v>78</v>
      </c>
      <c r="AY984" s="150" t="s">
        <v>155</v>
      </c>
    </row>
    <row r="985" spans="2:65" s="1" customFormat="1" ht="24.2" customHeight="1">
      <c r="B985" s="127"/>
      <c r="C985" s="128" t="s">
        <v>1291</v>
      </c>
      <c r="D985" s="128" t="s">
        <v>157</v>
      </c>
      <c r="E985" s="129" t="s">
        <v>1292</v>
      </c>
      <c r="F985" s="130" t="s">
        <v>1293</v>
      </c>
      <c r="G985" s="131" t="s">
        <v>320</v>
      </c>
      <c r="H985" s="132">
        <v>4</v>
      </c>
      <c r="I985" s="133"/>
      <c r="J985" s="133">
        <f>ROUND(I985*H985,2)</f>
        <v>0</v>
      </c>
      <c r="K985" s="130" t="s">
        <v>161</v>
      </c>
      <c r="L985" s="29"/>
      <c r="M985" s="134" t="s">
        <v>3</v>
      </c>
      <c r="N985" s="135" t="s">
        <v>41</v>
      </c>
      <c r="O985" s="136">
        <v>2.024</v>
      </c>
      <c r="P985" s="136">
        <f>O985*H985</f>
        <v>8.0960000000000001</v>
      </c>
      <c r="Q985" s="136">
        <v>0</v>
      </c>
      <c r="R985" s="136">
        <f>Q985*H985</f>
        <v>0</v>
      </c>
      <c r="S985" s="136">
        <v>0.27600000000000002</v>
      </c>
      <c r="T985" s="137">
        <f>S985*H985</f>
        <v>1.1040000000000001</v>
      </c>
      <c r="AR985" s="138" t="s">
        <v>162</v>
      </c>
      <c r="AT985" s="138" t="s">
        <v>157</v>
      </c>
      <c r="AU985" s="138" t="s">
        <v>80</v>
      </c>
      <c r="AY985" s="17" t="s">
        <v>155</v>
      </c>
      <c r="BE985" s="139">
        <f>IF(N985="základní",J985,0)</f>
        <v>0</v>
      </c>
      <c r="BF985" s="139">
        <f>IF(N985="snížená",J985,0)</f>
        <v>0</v>
      </c>
      <c r="BG985" s="139">
        <f>IF(N985="zákl. přenesená",J985,0)</f>
        <v>0</v>
      </c>
      <c r="BH985" s="139">
        <f>IF(N985="sníž. přenesená",J985,0)</f>
        <v>0</v>
      </c>
      <c r="BI985" s="139">
        <f>IF(N985="nulová",J985,0)</f>
        <v>0</v>
      </c>
      <c r="BJ985" s="17" t="s">
        <v>78</v>
      </c>
      <c r="BK985" s="139">
        <f>ROUND(I985*H985,2)</f>
        <v>0</v>
      </c>
      <c r="BL985" s="17" t="s">
        <v>162</v>
      </c>
      <c r="BM985" s="138" t="s">
        <v>1294</v>
      </c>
    </row>
    <row r="986" spans="2:65" s="1" customFormat="1" ht="11.25">
      <c r="B986" s="29"/>
      <c r="D986" s="140" t="s">
        <v>164</v>
      </c>
      <c r="F986" s="141" t="s">
        <v>1295</v>
      </c>
      <c r="L986" s="29"/>
      <c r="M986" s="142"/>
      <c r="T986" s="50"/>
      <c r="AT986" s="17" t="s">
        <v>164</v>
      </c>
      <c r="AU986" s="17" t="s">
        <v>80</v>
      </c>
    </row>
    <row r="987" spans="2:65" s="12" customFormat="1" ht="11.25">
      <c r="B987" s="143"/>
      <c r="D987" s="144" t="s">
        <v>166</v>
      </c>
      <c r="E987" s="145" t="s">
        <v>3</v>
      </c>
      <c r="F987" s="146" t="s">
        <v>329</v>
      </c>
      <c r="H987" s="145" t="s">
        <v>3</v>
      </c>
      <c r="L987" s="143"/>
      <c r="M987" s="147"/>
      <c r="T987" s="148"/>
      <c r="AT987" s="145" t="s">
        <v>166</v>
      </c>
      <c r="AU987" s="145" t="s">
        <v>80</v>
      </c>
      <c r="AV987" s="12" t="s">
        <v>78</v>
      </c>
      <c r="AW987" s="12" t="s">
        <v>32</v>
      </c>
      <c r="AX987" s="12" t="s">
        <v>70</v>
      </c>
      <c r="AY987" s="145" t="s">
        <v>155</v>
      </c>
    </row>
    <row r="988" spans="2:65" s="13" customFormat="1" ht="11.25">
      <c r="B988" s="149"/>
      <c r="D988" s="144" t="s">
        <v>166</v>
      </c>
      <c r="E988" s="150" t="s">
        <v>3</v>
      </c>
      <c r="F988" s="151" t="s">
        <v>330</v>
      </c>
      <c r="H988" s="152">
        <v>4</v>
      </c>
      <c r="L988" s="149"/>
      <c r="M988" s="153"/>
      <c r="T988" s="154"/>
      <c r="AT988" s="150" t="s">
        <v>166</v>
      </c>
      <c r="AU988" s="150" t="s">
        <v>80</v>
      </c>
      <c r="AV988" s="13" t="s">
        <v>80</v>
      </c>
      <c r="AW988" s="13" t="s">
        <v>32</v>
      </c>
      <c r="AX988" s="13" t="s">
        <v>78</v>
      </c>
      <c r="AY988" s="150" t="s">
        <v>155</v>
      </c>
    </row>
    <row r="989" spans="2:65" s="1" customFormat="1" ht="24.2" customHeight="1">
      <c r="B989" s="127"/>
      <c r="C989" s="128" t="s">
        <v>1296</v>
      </c>
      <c r="D989" s="128" t="s">
        <v>157</v>
      </c>
      <c r="E989" s="129" t="s">
        <v>1297</v>
      </c>
      <c r="F989" s="130" t="s">
        <v>1298</v>
      </c>
      <c r="G989" s="131" t="s">
        <v>190</v>
      </c>
      <c r="H989" s="132">
        <v>0.51</v>
      </c>
      <c r="I989" s="133"/>
      <c r="J989" s="133">
        <f>ROUND(I989*H989,2)</f>
        <v>0</v>
      </c>
      <c r="K989" s="130" t="s">
        <v>161</v>
      </c>
      <c r="L989" s="29"/>
      <c r="M989" s="134" t="s">
        <v>3</v>
      </c>
      <c r="N989" s="135" t="s">
        <v>41</v>
      </c>
      <c r="O989" s="136">
        <v>3.1960000000000002</v>
      </c>
      <c r="P989" s="136">
        <f>O989*H989</f>
        <v>1.6299600000000001</v>
      </c>
      <c r="Q989" s="136">
        <v>0</v>
      </c>
      <c r="R989" s="136">
        <f>Q989*H989</f>
        <v>0</v>
      </c>
      <c r="S989" s="136">
        <v>1.8</v>
      </c>
      <c r="T989" s="137">
        <f>S989*H989</f>
        <v>0.91800000000000004</v>
      </c>
      <c r="AR989" s="138" t="s">
        <v>162</v>
      </c>
      <c r="AT989" s="138" t="s">
        <v>157</v>
      </c>
      <c r="AU989" s="138" t="s">
        <v>80</v>
      </c>
      <c r="AY989" s="17" t="s">
        <v>155</v>
      </c>
      <c r="BE989" s="139">
        <f>IF(N989="základní",J989,0)</f>
        <v>0</v>
      </c>
      <c r="BF989" s="139">
        <f>IF(N989="snížená",J989,0)</f>
        <v>0</v>
      </c>
      <c r="BG989" s="139">
        <f>IF(N989="zákl. přenesená",J989,0)</f>
        <v>0</v>
      </c>
      <c r="BH989" s="139">
        <f>IF(N989="sníž. přenesená",J989,0)</f>
        <v>0</v>
      </c>
      <c r="BI989" s="139">
        <f>IF(N989="nulová",J989,0)</f>
        <v>0</v>
      </c>
      <c r="BJ989" s="17" t="s">
        <v>78</v>
      </c>
      <c r="BK989" s="139">
        <f>ROUND(I989*H989,2)</f>
        <v>0</v>
      </c>
      <c r="BL989" s="17" t="s">
        <v>162</v>
      </c>
      <c r="BM989" s="138" t="s">
        <v>1299</v>
      </c>
    </row>
    <row r="990" spans="2:65" s="1" customFormat="1" ht="11.25">
      <c r="B990" s="29"/>
      <c r="D990" s="140" t="s">
        <v>164</v>
      </c>
      <c r="F990" s="141" t="s">
        <v>1300</v>
      </c>
      <c r="L990" s="29"/>
      <c r="M990" s="142"/>
      <c r="T990" s="50"/>
      <c r="AT990" s="17" t="s">
        <v>164</v>
      </c>
      <c r="AU990" s="17" t="s">
        <v>80</v>
      </c>
    </row>
    <row r="991" spans="2:65" s="12" customFormat="1" ht="11.25">
      <c r="B991" s="143"/>
      <c r="D991" s="144" t="s">
        <v>166</v>
      </c>
      <c r="E991" s="145" t="s">
        <v>3</v>
      </c>
      <c r="F991" s="146" t="s">
        <v>639</v>
      </c>
      <c r="H991" s="145" t="s">
        <v>3</v>
      </c>
      <c r="L991" s="143"/>
      <c r="M991" s="147"/>
      <c r="T991" s="148"/>
      <c r="AT991" s="145" t="s">
        <v>166</v>
      </c>
      <c r="AU991" s="145" t="s">
        <v>80</v>
      </c>
      <c r="AV991" s="12" t="s">
        <v>78</v>
      </c>
      <c r="AW991" s="12" t="s">
        <v>32</v>
      </c>
      <c r="AX991" s="12" t="s">
        <v>70</v>
      </c>
      <c r="AY991" s="145" t="s">
        <v>155</v>
      </c>
    </row>
    <row r="992" spans="2:65" s="13" customFormat="1" ht="11.25">
      <c r="B992" s="149"/>
      <c r="D992" s="144" t="s">
        <v>166</v>
      </c>
      <c r="E992" s="150" t="s">
        <v>3</v>
      </c>
      <c r="F992" s="151" t="s">
        <v>1301</v>
      </c>
      <c r="H992" s="152">
        <v>0.51</v>
      </c>
      <c r="L992" s="149"/>
      <c r="M992" s="153"/>
      <c r="T992" s="154"/>
      <c r="AT992" s="150" t="s">
        <v>166</v>
      </c>
      <c r="AU992" s="150" t="s">
        <v>80</v>
      </c>
      <c r="AV992" s="13" t="s">
        <v>80</v>
      </c>
      <c r="AW992" s="13" t="s">
        <v>32</v>
      </c>
      <c r="AX992" s="13" t="s">
        <v>78</v>
      </c>
      <c r="AY992" s="150" t="s">
        <v>155</v>
      </c>
    </row>
    <row r="993" spans="2:65" s="1" customFormat="1" ht="24.2" customHeight="1">
      <c r="B993" s="127"/>
      <c r="C993" s="128" t="s">
        <v>1302</v>
      </c>
      <c r="D993" s="128" t="s">
        <v>157</v>
      </c>
      <c r="E993" s="129" t="s">
        <v>1303</v>
      </c>
      <c r="F993" s="130" t="s">
        <v>1304</v>
      </c>
      <c r="G993" s="131" t="s">
        <v>190</v>
      </c>
      <c r="H993" s="132">
        <v>2.2749999999999999</v>
      </c>
      <c r="I993" s="133"/>
      <c r="J993" s="133">
        <f>ROUND(I993*H993,2)</f>
        <v>0</v>
      </c>
      <c r="K993" s="130" t="s">
        <v>161</v>
      </c>
      <c r="L993" s="29"/>
      <c r="M993" s="134" t="s">
        <v>3</v>
      </c>
      <c r="N993" s="135" t="s">
        <v>41</v>
      </c>
      <c r="O993" s="136">
        <v>3.6080000000000001</v>
      </c>
      <c r="P993" s="136">
        <f>O993*H993</f>
        <v>8.2081999999999997</v>
      </c>
      <c r="Q993" s="136">
        <v>0</v>
      </c>
      <c r="R993" s="136">
        <f>Q993*H993</f>
        <v>0</v>
      </c>
      <c r="S993" s="136">
        <v>1.8</v>
      </c>
      <c r="T993" s="137">
        <f>S993*H993</f>
        <v>4.0949999999999998</v>
      </c>
      <c r="AR993" s="138" t="s">
        <v>162</v>
      </c>
      <c r="AT993" s="138" t="s">
        <v>157</v>
      </c>
      <c r="AU993" s="138" t="s">
        <v>80</v>
      </c>
      <c r="AY993" s="17" t="s">
        <v>155</v>
      </c>
      <c r="BE993" s="139">
        <f>IF(N993="základní",J993,0)</f>
        <v>0</v>
      </c>
      <c r="BF993" s="139">
        <f>IF(N993="snížená",J993,0)</f>
        <v>0</v>
      </c>
      <c r="BG993" s="139">
        <f>IF(N993="zákl. přenesená",J993,0)</f>
        <v>0</v>
      </c>
      <c r="BH993" s="139">
        <f>IF(N993="sníž. přenesená",J993,0)</f>
        <v>0</v>
      </c>
      <c r="BI993" s="139">
        <f>IF(N993="nulová",J993,0)</f>
        <v>0</v>
      </c>
      <c r="BJ993" s="17" t="s">
        <v>78</v>
      </c>
      <c r="BK993" s="139">
        <f>ROUND(I993*H993,2)</f>
        <v>0</v>
      </c>
      <c r="BL993" s="17" t="s">
        <v>162</v>
      </c>
      <c r="BM993" s="138" t="s">
        <v>1305</v>
      </c>
    </row>
    <row r="994" spans="2:65" s="1" customFormat="1" ht="11.25">
      <c r="B994" s="29"/>
      <c r="D994" s="140" t="s">
        <v>164</v>
      </c>
      <c r="F994" s="141" t="s">
        <v>1306</v>
      </c>
      <c r="L994" s="29"/>
      <c r="M994" s="142"/>
      <c r="T994" s="50"/>
      <c r="AT994" s="17" t="s">
        <v>164</v>
      </c>
      <c r="AU994" s="17" t="s">
        <v>80</v>
      </c>
    </row>
    <row r="995" spans="2:65" s="13" customFormat="1" ht="11.25">
      <c r="B995" s="149"/>
      <c r="D995" s="144" t="s">
        <v>166</v>
      </c>
      <c r="E995" s="150" t="s">
        <v>3</v>
      </c>
      <c r="F995" s="151" t="s">
        <v>1307</v>
      </c>
      <c r="H995" s="152">
        <v>0.83199999999999996</v>
      </c>
      <c r="L995" s="149"/>
      <c r="M995" s="153"/>
      <c r="T995" s="154"/>
      <c r="AT995" s="150" t="s">
        <v>166</v>
      </c>
      <c r="AU995" s="150" t="s">
        <v>80</v>
      </c>
      <c r="AV995" s="13" t="s">
        <v>80</v>
      </c>
      <c r="AW995" s="13" t="s">
        <v>32</v>
      </c>
      <c r="AX995" s="13" t="s">
        <v>70</v>
      </c>
      <c r="AY995" s="150" t="s">
        <v>155</v>
      </c>
    </row>
    <row r="996" spans="2:65" s="13" customFormat="1" ht="11.25">
      <c r="B996" s="149"/>
      <c r="D996" s="144" t="s">
        <v>166</v>
      </c>
      <c r="E996" s="150" t="s">
        <v>3</v>
      </c>
      <c r="F996" s="151" t="s">
        <v>1308</v>
      </c>
      <c r="H996" s="152">
        <v>1.4430000000000001</v>
      </c>
      <c r="L996" s="149"/>
      <c r="M996" s="153"/>
      <c r="T996" s="154"/>
      <c r="AT996" s="150" t="s">
        <v>166</v>
      </c>
      <c r="AU996" s="150" t="s">
        <v>80</v>
      </c>
      <c r="AV996" s="13" t="s">
        <v>80</v>
      </c>
      <c r="AW996" s="13" t="s">
        <v>32</v>
      </c>
      <c r="AX996" s="13" t="s">
        <v>70</v>
      </c>
      <c r="AY996" s="150" t="s">
        <v>155</v>
      </c>
    </row>
    <row r="997" spans="2:65" s="14" customFormat="1" ht="11.25">
      <c r="B997" s="155"/>
      <c r="D997" s="144" t="s">
        <v>166</v>
      </c>
      <c r="E997" s="156" t="s">
        <v>3</v>
      </c>
      <c r="F997" s="157" t="s">
        <v>205</v>
      </c>
      <c r="H997" s="158">
        <v>2.2749999999999999</v>
      </c>
      <c r="L997" s="155"/>
      <c r="M997" s="159"/>
      <c r="T997" s="160"/>
      <c r="AT997" s="156" t="s">
        <v>166</v>
      </c>
      <c r="AU997" s="156" t="s">
        <v>80</v>
      </c>
      <c r="AV997" s="14" t="s">
        <v>162</v>
      </c>
      <c r="AW997" s="14" t="s">
        <v>32</v>
      </c>
      <c r="AX997" s="14" t="s">
        <v>78</v>
      </c>
      <c r="AY997" s="156" t="s">
        <v>155</v>
      </c>
    </row>
    <row r="998" spans="2:65" s="1" customFormat="1" ht="24.2" customHeight="1">
      <c r="B998" s="127"/>
      <c r="C998" s="128" t="s">
        <v>1309</v>
      </c>
      <c r="D998" s="128" t="s">
        <v>157</v>
      </c>
      <c r="E998" s="129" t="s">
        <v>1310</v>
      </c>
      <c r="F998" s="130" t="s">
        <v>1311</v>
      </c>
      <c r="G998" s="131" t="s">
        <v>178</v>
      </c>
      <c r="H998" s="132">
        <v>7.9</v>
      </c>
      <c r="I998" s="133"/>
      <c r="J998" s="133">
        <f>ROUND(I998*H998,2)</f>
        <v>0</v>
      </c>
      <c r="K998" s="130" t="s">
        <v>161</v>
      </c>
      <c r="L998" s="29"/>
      <c r="M998" s="134" t="s">
        <v>3</v>
      </c>
      <c r="N998" s="135" t="s">
        <v>41</v>
      </c>
      <c r="O998" s="136">
        <v>0.71499999999999997</v>
      </c>
      <c r="P998" s="136">
        <f>O998*H998</f>
        <v>5.6485000000000003</v>
      </c>
      <c r="Q998" s="136">
        <v>0</v>
      </c>
      <c r="R998" s="136">
        <f>Q998*H998</f>
        <v>0</v>
      </c>
      <c r="S998" s="136">
        <v>4.2000000000000003E-2</v>
      </c>
      <c r="T998" s="137">
        <f>S998*H998</f>
        <v>0.33180000000000004</v>
      </c>
      <c r="AR998" s="138" t="s">
        <v>162</v>
      </c>
      <c r="AT998" s="138" t="s">
        <v>157</v>
      </c>
      <c r="AU998" s="138" t="s">
        <v>80</v>
      </c>
      <c r="AY998" s="17" t="s">
        <v>155</v>
      </c>
      <c r="BE998" s="139">
        <f>IF(N998="základní",J998,0)</f>
        <v>0</v>
      </c>
      <c r="BF998" s="139">
        <f>IF(N998="snížená",J998,0)</f>
        <v>0</v>
      </c>
      <c r="BG998" s="139">
        <f>IF(N998="zákl. přenesená",J998,0)</f>
        <v>0</v>
      </c>
      <c r="BH998" s="139">
        <f>IF(N998="sníž. přenesená",J998,0)</f>
        <v>0</v>
      </c>
      <c r="BI998" s="139">
        <f>IF(N998="nulová",J998,0)</f>
        <v>0</v>
      </c>
      <c r="BJ998" s="17" t="s">
        <v>78</v>
      </c>
      <c r="BK998" s="139">
        <f>ROUND(I998*H998,2)</f>
        <v>0</v>
      </c>
      <c r="BL998" s="17" t="s">
        <v>162</v>
      </c>
      <c r="BM998" s="138" t="s">
        <v>1312</v>
      </c>
    </row>
    <row r="999" spans="2:65" s="1" customFormat="1" ht="11.25">
      <c r="B999" s="29"/>
      <c r="D999" s="140" t="s">
        <v>164</v>
      </c>
      <c r="F999" s="141" t="s">
        <v>1313</v>
      </c>
      <c r="L999" s="29"/>
      <c r="M999" s="142"/>
      <c r="T999" s="50"/>
      <c r="AT999" s="17" t="s">
        <v>164</v>
      </c>
      <c r="AU999" s="17" t="s">
        <v>80</v>
      </c>
    </row>
    <row r="1000" spans="2:65" s="12" customFormat="1" ht="11.25">
      <c r="B1000" s="143"/>
      <c r="D1000" s="144" t="s">
        <v>166</v>
      </c>
      <c r="E1000" s="145" t="s">
        <v>3</v>
      </c>
      <c r="F1000" s="146" t="s">
        <v>443</v>
      </c>
      <c r="H1000" s="145" t="s">
        <v>3</v>
      </c>
      <c r="L1000" s="143"/>
      <c r="M1000" s="147"/>
      <c r="T1000" s="148"/>
      <c r="AT1000" s="145" t="s">
        <v>166</v>
      </c>
      <c r="AU1000" s="145" t="s">
        <v>80</v>
      </c>
      <c r="AV1000" s="12" t="s">
        <v>78</v>
      </c>
      <c r="AW1000" s="12" t="s">
        <v>32</v>
      </c>
      <c r="AX1000" s="12" t="s">
        <v>70</v>
      </c>
      <c r="AY1000" s="145" t="s">
        <v>155</v>
      </c>
    </row>
    <row r="1001" spans="2:65" s="13" customFormat="1" ht="11.25">
      <c r="B1001" s="149"/>
      <c r="D1001" s="144" t="s">
        <v>166</v>
      </c>
      <c r="E1001" s="150" t="s">
        <v>3</v>
      </c>
      <c r="F1001" s="151" t="s">
        <v>1314</v>
      </c>
      <c r="H1001" s="152">
        <v>7.9</v>
      </c>
      <c r="L1001" s="149"/>
      <c r="M1001" s="153"/>
      <c r="T1001" s="154"/>
      <c r="AT1001" s="150" t="s">
        <v>166</v>
      </c>
      <c r="AU1001" s="150" t="s">
        <v>80</v>
      </c>
      <c r="AV1001" s="13" t="s">
        <v>80</v>
      </c>
      <c r="AW1001" s="13" t="s">
        <v>32</v>
      </c>
      <c r="AX1001" s="13" t="s">
        <v>78</v>
      </c>
      <c r="AY1001" s="150" t="s">
        <v>155</v>
      </c>
    </row>
    <row r="1002" spans="2:65" s="1" customFormat="1" ht="24.2" customHeight="1">
      <c r="B1002" s="127"/>
      <c r="C1002" s="128" t="s">
        <v>1315</v>
      </c>
      <c r="D1002" s="128" t="s">
        <v>157</v>
      </c>
      <c r="E1002" s="129" t="s">
        <v>1316</v>
      </c>
      <c r="F1002" s="130" t="s">
        <v>1317</v>
      </c>
      <c r="G1002" s="131" t="s">
        <v>178</v>
      </c>
      <c r="H1002" s="132">
        <v>38.4</v>
      </c>
      <c r="I1002" s="133"/>
      <c r="J1002" s="133">
        <f>ROUND(I1002*H1002,2)</f>
        <v>0</v>
      </c>
      <c r="K1002" s="130" t="s">
        <v>161</v>
      </c>
      <c r="L1002" s="29"/>
      <c r="M1002" s="134" t="s">
        <v>3</v>
      </c>
      <c r="N1002" s="135" t="s">
        <v>41</v>
      </c>
      <c r="O1002" s="136">
        <v>0.93</v>
      </c>
      <c r="P1002" s="136">
        <f>O1002*H1002</f>
        <v>35.712000000000003</v>
      </c>
      <c r="Q1002" s="136">
        <v>0</v>
      </c>
      <c r="R1002" s="136">
        <f>Q1002*H1002</f>
        <v>0</v>
      </c>
      <c r="S1002" s="136">
        <v>6.5000000000000002E-2</v>
      </c>
      <c r="T1002" s="137">
        <f>S1002*H1002</f>
        <v>2.496</v>
      </c>
      <c r="AR1002" s="138" t="s">
        <v>162</v>
      </c>
      <c r="AT1002" s="138" t="s">
        <v>157</v>
      </c>
      <c r="AU1002" s="138" t="s">
        <v>80</v>
      </c>
      <c r="AY1002" s="17" t="s">
        <v>155</v>
      </c>
      <c r="BE1002" s="139">
        <f>IF(N1002="základní",J1002,0)</f>
        <v>0</v>
      </c>
      <c r="BF1002" s="139">
        <f>IF(N1002="snížená",J1002,0)</f>
        <v>0</v>
      </c>
      <c r="BG1002" s="139">
        <f>IF(N1002="zákl. přenesená",J1002,0)</f>
        <v>0</v>
      </c>
      <c r="BH1002" s="139">
        <f>IF(N1002="sníž. přenesená",J1002,0)</f>
        <v>0</v>
      </c>
      <c r="BI1002" s="139">
        <f>IF(N1002="nulová",J1002,0)</f>
        <v>0</v>
      </c>
      <c r="BJ1002" s="17" t="s">
        <v>78</v>
      </c>
      <c r="BK1002" s="139">
        <f>ROUND(I1002*H1002,2)</f>
        <v>0</v>
      </c>
      <c r="BL1002" s="17" t="s">
        <v>162</v>
      </c>
      <c r="BM1002" s="138" t="s">
        <v>1318</v>
      </c>
    </row>
    <row r="1003" spans="2:65" s="1" customFormat="1" ht="11.25">
      <c r="B1003" s="29"/>
      <c r="D1003" s="140" t="s">
        <v>164</v>
      </c>
      <c r="F1003" s="141" t="s">
        <v>1319</v>
      </c>
      <c r="L1003" s="29"/>
      <c r="M1003" s="142"/>
      <c r="T1003" s="50"/>
      <c r="AT1003" s="17" t="s">
        <v>164</v>
      </c>
      <c r="AU1003" s="17" t="s">
        <v>80</v>
      </c>
    </row>
    <row r="1004" spans="2:65" s="12" customFormat="1" ht="11.25">
      <c r="B1004" s="143"/>
      <c r="D1004" s="144" t="s">
        <v>166</v>
      </c>
      <c r="E1004" s="145" t="s">
        <v>3</v>
      </c>
      <c r="F1004" s="146" t="s">
        <v>449</v>
      </c>
      <c r="H1004" s="145" t="s">
        <v>3</v>
      </c>
      <c r="L1004" s="143"/>
      <c r="M1004" s="147"/>
      <c r="T1004" s="148"/>
      <c r="AT1004" s="145" t="s">
        <v>166</v>
      </c>
      <c r="AU1004" s="145" t="s">
        <v>80</v>
      </c>
      <c r="AV1004" s="12" t="s">
        <v>78</v>
      </c>
      <c r="AW1004" s="12" t="s">
        <v>32</v>
      </c>
      <c r="AX1004" s="12" t="s">
        <v>70</v>
      </c>
      <c r="AY1004" s="145" t="s">
        <v>155</v>
      </c>
    </row>
    <row r="1005" spans="2:65" s="13" customFormat="1" ht="11.25">
      <c r="B1005" s="149"/>
      <c r="D1005" s="144" t="s">
        <v>166</v>
      </c>
      <c r="E1005" s="150" t="s">
        <v>3</v>
      </c>
      <c r="F1005" s="151" t="s">
        <v>1320</v>
      </c>
      <c r="H1005" s="152">
        <v>38.4</v>
      </c>
      <c r="L1005" s="149"/>
      <c r="M1005" s="153"/>
      <c r="T1005" s="154"/>
      <c r="AT1005" s="150" t="s">
        <v>166</v>
      </c>
      <c r="AU1005" s="150" t="s">
        <v>80</v>
      </c>
      <c r="AV1005" s="13" t="s">
        <v>80</v>
      </c>
      <c r="AW1005" s="13" t="s">
        <v>32</v>
      </c>
      <c r="AX1005" s="13" t="s">
        <v>78</v>
      </c>
      <c r="AY1005" s="150" t="s">
        <v>155</v>
      </c>
    </row>
    <row r="1006" spans="2:65" s="1" customFormat="1" ht="16.5" customHeight="1">
      <c r="B1006" s="127"/>
      <c r="C1006" s="128" t="s">
        <v>1321</v>
      </c>
      <c r="D1006" s="128" t="s">
        <v>157</v>
      </c>
      <c r="E1006" s="129" t="s">
        <v>1322</v>
      </c>
      <c r="F1006" s="130" t="s">
        <v>1323</v>
      </c>
      <c r="G1006" s="131" t="s">
        <v>178</v>
      </c>
      <c r="H1006" s="132">
        <v>2.6</v>
      </c>
      <c r="I1006" s="133"/>
      <c r="J1006" s="133">
        <f>ROUND(I1006*H1006,2)</f>
        <v>0</v>
      </c>
      <c r="K1006" s="130" t="s">
        <v>161</v>
      </c>
      <c r="L1006" s="29"/>
      <c r="M1006" s="134" t="s">
        <v>3</v>
      </c>
      <c r="N1006" s="135" t="s">
        <v>41</v>
      </c>
      <c r="O1006" s="136">
        <v>0.76500000000000001</v>
      </c>
      <c r="P1006" s="136">
        <f>O1006*H1006</f>
        <v>1.9890000000000001</v>
      </c>
      <c r="Q1006" s="136">
        <v>4.9350000000000002E-6</v>
      </c>
      <c r="R1006" s="136">
        <f>Q1006*H1006</f>
        <v>1.2831000000000001E-5</v>
      </c>
      <c r="S1006" s="136">
        <v>0</v>
      </c>
      <c r="T1006" s="137">
        <f>S1006*H1006</f>
        <v>0</v>
      </c>
      <c r="AR1006" s="138" t="s">
        <v>162</v>
      </c>
      <c r="AT1006" s="138" t="s">
        <v>157</v>
      </c>
      <c r="AU1006" s="138" t="s">
        <v>80</v>
      </c>
      <c r="AY1006" s="17" t="s">
        <v>155</v>
      </c>
      <c r="BE1006" s="139">
        <f>IF(N1006="základní",J1006,0)</f>
        <v>0</v>
      </c>
      <c r="BF1006" s="139">
        <f>IF(N1006="snížená",J1006,0)</f>
        <v>0</v>
      </c>
      <c r="BG1006" s="139">
        <f>IF(N1006="zákl. přenesená",J1006,0)</f>
        <v>0</v>
      </c>
      <c r="BH1006" s="139">
        <f>IF(N1006="sníž. přenesená",J1006,0)</f>
        <v>0</v>
      </c>
      <c r="BI1006" s="139">
        <f>IF(N1006="nulová",J1006,0)</f>
        <v>0</v>
      </c>
      <c r="BJ1006" s="17" t="s">
        <v>78</v>
      </c>
      <c r="BK1006" s="139">
        <f>ROUND(I1006*H1006,2)</f>
        <v>0</v>
      </c>
      <c r="BL1006" s="17" t="s">
        <v>162</v>
      </c>
      <c r="BM1006" s="138" t="s">
        <v>1324</v>
      </c>
    </row>
    <row r="1007" spans="2:65" s="1" customFormat="1" ht="11.25">
      <c r="B1007" s="29"/>
      <c r="D1007" s="140" t="s">
        <v>164</v>
      </c>
      <c r="F1007" s="141" t="s">
        <v>1325</v>
      </c>
      <c r="L1007" s="29"/>
      <c r="M1007" s="142"/>
      <c r="T1007" s="50"/>
      <c r="AT1007" s="17" t="s">
        <v>164</v>
      </c>
      <c r="AU1007" s="17" t="s">
        <v>80</v>
      </c>
    </row>
    <row r="1008" spans="2:65" s="12" customFormat="1" ht="11.25">
      <c r="B1008" s="143"/>
      <c r="D1008" s="144" t="s">
        <v>166</v>
      </c>
      <c r="E1008" s="145" t="s">
        <v>3</v>
      </c>
      <c r="F1008" s="146" t="s">
        <v>217</v>
      </c>
      <c r="H1008" s="145" t="s">
        <v>3</v>
      </c>
      <c r="L1008" s="143"/>
      <c r="M1008" s="147"/>
      <c r="T1008" s="148"/>
      <c r="AT1008" s="145" t="s">
        <v>166</v>
      </c>
      <c r="AU1008" s="145" t="s">
        <v>80</v>
      </c>
      <c r="AV1008" s="12" t="s">
        <v>78</v>
      </c>
      <c r="AW1008" s="12" t="s">
        <v>32</v>
      </c>
      <c r="AX1008" s="12" t="s">
        <v>70</v>
      </c>
      <c r="AY1008" s="145" t="s">
        <v>155</v>
      </c>
    </row>
    <row r="1009" spans="2:65" s="13" customFormat="1" ht="11.25">
      <c r="B1009" s="149"/>
      <c r="D1009" s="144" t="s">
        <v>166</v>
      </c>
      <c r="E1009" s="150" t="s">
        <v>3</v>
      </c>
      <c r="F1009" s="151" t="s">
        <v>1326</v>
      </c>
      <c r="H1009" s="152">
        <v>2.6</v>
      </c>
      <c r="L1009" s="149"/>
      <c r="M1009" s="153"/>
      <c r="T1009" s="154"/>
      <c r="AT1009" s="150" t="s">
        <v>166</v>
      </c>
      <c r="AU1009" s="150" t="s">
        <v>80</v>
      </c>
      <c r="AV1009" s="13" t="s">
        <v>80</v>
      </c>
      <c r="AW1009" s="13" t="s">
        <v>32</v>
      </c>
      <c r="AX1009" s="13" t="s">
        <v>78</v>
      </c>
      <c r="AY1009" s="150" t="s">
        <v>155</v>
      </c>
    </row>
    <row r="1010" spans="2:65" s="1" customFormat="1" ht="24.2" customHeight="1">
      <c r="B1010" s="127"/>
      <c r="C1010" s="128" t="s">
        <v>1327</v>
      </c>
      <c r="D1010" s="128" t="s">
        <v>157</v>
      </c>
      <c r="E1010" s="129" t="s">
        <v>1328</v>
      </c>
      <c r="F1010" s="130" t="s">
        <v>1329</v>
      </c>
      <c r="G1010" s="131" t="s">
        <v>160</v>
      </c>
      <c r="H1010" s="132">
        <v>97.659000000000006</v>
      </c>
      <c r="I1010" s="133"/>
      <c r="J1010" s="133">
        <f>ROUND(I1010*H1010,2)</f>
        <v>0</v>
      </c>
      <c r="K1010" s="130" t="s">
        <v>161</v>
      </c>
      <c r="L1010" s="29"/>
      <c r="M1010" s="134" t="s">
        <v>3</v>
      </c>
      <c r="N1010" s="135" t="s">
        <v>41</v>
      </c>
      <c r="O1010" s="136">
        <v>0.22</v>
      </c>
      <c r="P1010" s="136">
        <f>O1010*H1010</f>
        <v>21.48498</v>
      </c>
      <c r="Q1010" s="136">
        <v>0</v>
      </c>
      <c r="R1010" s="136">
        <f>Q1010*H1010</f>
        <v>0</v>
      </c>
      <c r="S1010" s="136">
        <v>5.8999999999999997E-2</v>
      </c>
      <c r="T1010" s="137">
        <f>S1010*H1010</f>
        <v>5.7618809999999998</v>
      </c>
      <c r="AR1010" s="138" t="s">
        <v>162</v>
      </c>
      <c r="AT1010" s="138" t="s">
        <v>157</v>
      </c>
      <c r="AU1010" s="138" t="s">
        <v>80</v>
      </c>
      <c r="AY1010" s="17" t="s">
        <v>155</v>
      </c>
      <c r="BE1010" s="139">
        <f>IF(N1010="základní",J1010,0)</f>
        <v>0</v>
      </c>
      <c r="BF1010" s="139">
        <f>IF(N1010="snížená",J1010,0)</f>
        <v>0</v>
      </c>
      <c r="BG1010" s="139">
        <f>IF(N1010="zákl. přenesená",J1010,0)</f>
        <v>0</v>
      </c>
      <c r="BH1010" s="139">
        <f>IF(N1010="sníž. přenesená",J1010,0)</f>
        <v>0</v>
      </c>
      <c r="BI1010" s="139">
        <f>IF(N1010="nulová",J1010,0)</f>
        <v>0</v>
      </c>
      <c r="BJ1010" s="17" t="s">
        <v>78</v>
      </c>
      <c r="BK1010" s="139">
        <f>ROUND(I1010*H1010,2)</f>
        <v>0</v>
      </c>
      <c r="BL1010" s="17" t="s">
        <v>162</v>
      </c>
      <c r="BM1010" s="138" t="s">
        <v>1330</v>
      </c>
    </row>
    <row r="1011" spans="2:65" s="1" customFormat="1" ht="11.25">
      <c r="B1011" s="29"/>
      <c r="D1011" s="140" t="s">
        <v>164</v>
      </c>
      <c r="F1011" s="141" t="s">
        <v>1331</v>
      </c>
      <c r="L1011" s="29"/>
      <c r="M1011" s="142"/>
      <c r="T1011" s="50"/>
      <c r="AT1011" s="17" t="s">
        <v>164</v>
      </c>
      <c r="AU1011" s="17" t="s">
        <v>80</v>
      </c>
    </row>
    <row r="1012" spans="2:65" s="12" customFormat="1" ht="11.25">
      <c r="B1012" s="143"/>
      <c r="D1012" s="144" t="s">
        <v>166</v>
      </c>
      <c r="E1012" s="145" t="s">
        <v>3</v>
      </c>
      <c r="F1012" s="146" t="s">
        <v>1332</v>
      </c>
      <c r="H1012" s="145" t="s">
        <v>3</v>
      </c>
      <c r="L1012" s="143"/>
      <c r="M1012" s="147"/>
      <c r="T1012" s="148"/>
      <c r="AT1012" s="145" t="s">
        <v>166</v>
      </c>
      <c r="AU1012" s="145" t="s">
        <v>80</v>
      </c>
      <c r="AV1012" s="12" t="s">
        <v>78</v>
      </c>
      <c r="AW1012" s="12" t="s">
        <v>32</v>
      </c>
      <c r="AX1012" s="12" t="s">
        <v>70</v>
      </c>
      <c r="AY1012" s="145" t="s">
        <v>155</v>
      </c>
    </row>
    <row r="1013" spans="2:65" s="13" customFormat="1" ht="11.25">
      <c r="B1013" s="149"/>
      <c r="D1013" s="144" t="s">
        <v>166</v>
      </c>
      <c r="E1013" s="150" t="s">
        <v>3</v>
      </c>
      <c r="F1013" s="151" t="s">
        <v>1333</v>
      </c>
      <c r="H1013" s="152">
        <v>97.659000000000006</v>
      </c>
      <c r="L1013" s="149"/>
      <c r="M1013" s="153"/>
      <c r="T1013" s="154"/>
      <c r="AT1013" s="150" t="s">
        <v>166</v>
      </c>
      <c r="AU1013" s="150" t="s">
        <v>80</v>
      </c>
      <c r="AV1013" s="13" t="s">
        <v>80</v>
      </c>
      <c r="AW1013" s="13" t="s">
        <v>32</v>
      </c>
      <c r="AX1013" s="13" t="s">
        <v>78</v>
      </c>
      <c r="AY1013" s="150" t="s">
        <v>155</v>
      </c>
    </row>
    <row r="1014" spans="2:65" s="11" customFormat="1" ht="22.9" customHeight="1">
      <c r="B1014" s="116"/>
      <c r="D1014" s="117" t="s">
        <v>69</v>
      </c>
      <c r="E1014" s="125" t="s">
        <v>1334</v>
      </c>
      <c r="F1014" s="125" t="s">
        <v>1335</v>
      </c>
      <c r="J1014" s="126">
        <f>BK1014</f>
        <v>0</v>
      </c>
      <c r="L1014" s="116"/>
      <c r="M1014" s="120"/>
      <c r="P1014" s="121">
        <f>SUM(P1015:P1023)</f>
        <v>169.49898300000001</v>
      </c>
      <c r="R1014" s="121">
        <f>SUM(R1015:R1023)</f>
        <v>0</v>
      </c>
      <c r="T1014" s="122">
        <f>SUM(T1015:T1023)</f>
        <v>0</v>
      </c>
      <c r="AR1014" s="117" t="s">
        <v>78</v>
      </c>
      <c r="AT1014" s="123" t="s">
        <v>69</v>
      </c>
      <c r="AU1014" s="123" t="s">
        <v>78</v>
      </c>
      <c r="AY1014" s="117" t="s">
        <v>155</v>
      </c>
      <c r="BK1014" s="124">
        <f>SUM(BK1015:BK1023)</f>
        <v>0</v>
      </c>
    </row>
    <row r="1015" spans="2:65" s="1" customFormat="1" ht="24.2" customHeight="1">
      <c r="B1015" s="127"/>
      <c r="C1015" s="128" t="s">
        <v>1336</v>
      </c>
      <c r="D1015" s="128" t="s">
        <v>157</v>
      </c>
      <c r="E1015" s="129" t="s">
        <v>1337</v>
      </c>
      <c r="F1015" s="130" t="s">
        <v>1338</v>
      </c>
      <c r="G1015" s="131" t="s">
        <v>301</v>
      </c>
      <c r="H1015" s="132">
        <v>65.216999999999999</v>
      </c>
      <c r="I1015" s="133"/>
      <c r="J1015" s="133">
        <f>ROUND(I1015*H1015,2)</f>
        <v>0</v>
      </c>
      <c r="K1015" s="130" t="s">
        <v>161</v>
      </c>
      <c r="L1015" s="29"/>
      <c r="M1015" s="134" t="s">
        <v>3</v>
      </c>
      <c r="N1015" s="135" t="s">
        <v>41</v>
      </c>
      <c r="O1015" s="136">
        <v>2.42</v>
      </c>
      <c r="P1015" s="136">
        <f>O1015*H1015</f>
        <v>157.82514</v>
      </c>
      <c r="Q1015" s="136">
        <v>0</v>
      </c>
      <c r="R1015" s="136">
        <f>Q1015*H1015</f>
        <v>0</v>
      </c>
      <c r="S1015" s="136">
        <v>0</v>
      </c>
      <c r="T1015" s="137">
        <f>S1015*H1015</f>
        <v>0</v>
      </c>
      <c r="AR1015" s="138" t="s">
        <v>162</v>
      </c>
      <c r="AT1015" s="138" t="s">
        <v>157</v>
      </c>
      <c r="AU1015" s="138" t="s">
        <v>80</v>
      </c>
      <c r="AY1015" s="17" t="s">
        <v>155</v>
      </c>
      <c r="BE1015" s="139">
        <f>IF(N1015="základní",J1015,0)</f>
        <v>0</v>
      </c>
      <c r="BF1015" s="139">
        <f>IF(N1015="snížená",J1015,0)</f>
        <v>0</v>
      </c>
      <c r="BG1015" s="139">
        <f>IF(N1015="zákl. přenesená",J1015,0)</f>
        <v>0</v>
      </c>
      <c r="BH1015" s="139">
        <f>IF(N1015="sníž. přenesená",J1015,0)</f>
        <v>0</v>
      </c>
      <c r="BI1015" s="139">
        <f>IF(N1015="nulová",J1015,0)</f>
        <v>0</v>
      </c>
      <c r="BJ1015" s="17" t="s">
        <v>78</v>
      </c>
      <c r="BK1015" s="139">
        <f>ROUND(I1015*H1015,2)</f>
        <v>0</v>
      </c>
      <c r="BL1015" s="17" t="s">
        <v>162</v>
      </c>
      <c r="BM1015" s="138" t="s">
        <v>1339</v>
      </c>
    </row>
    <row r="1016" spans="2:65" s="1" customFormat="1" ht="11.25">
      <c r="B1016" s="29"/>
      <c r="D1016" s="140" t="s">
        <v>164</v>
      </c>
      <c r="F1016" s="141" t="s">
        <v>1340</v>
      </c>
      <c r="L1016" s="29"/>
      <c r="M1016" s="142"/>
      <c r="T1016" s="50"/>
      <c r="AT1016" s="17" t="s">
        <v>164</v>
      </c>
      <c r="AU1016" s="17" t="s">
        <v>80</v>
      </c>
    </row>
    <row r="1017" spans="2:65" s="1" customFormat="1" ht="21.75" customHeight="1">
      <c r="B1017" s="127"/>
      <c r="C1017" s="128" t="s">
        <v>1341</v>
      </c>
      <c r="D1017" s="128" t="s">
        <v>157</v>
      </c>
      <c r="E1017" s="129" t="s">
        <v>1342</v>
      </c>
      <c r="F1017" s="130" t="s">
        <v>1343</v>
      </c>
      <c r="G1017" s="131" t="s">
        <v>301</v>
      </c>
      <c r="H1017" s="132">
        <v>65.216999999999999</v>
      </c>
      <c r="I1017" s="133"/>
      <c r="J1017" s="133">
        <f>ROUND(I1017*H1017,2)</f>
        <v>0</v>
      </c>
      <c r="K1017" s="130" t="s">
        <v>161</v>
      </c>
      <c r="L1017" s="29"/>
      <c r="M1017" s="134" t="s">
        <v>3</v>
      </c>
      <c r="N1017" s="135" t="s">
        <v>41</v>
      </c>
      <c r="O1017" s="136">
        <v>0.125</v>
      </c>
      <c r="P1017" s="136">
        <f>O1017*H1017</f>
        <v>8.1521249999999998</v>
      </c>
      <c r="Q1017" s="136">
        <v>0</v>
      </c>
      <c r="R1017" s="136">
        <f>Q1017*H1017</f>
        <v>0</v>
      </c>
      <c r="S1017" s="136">
        <v>0</v>
      </c>
      <c r="T1017" s="137">
        <f>S1017*H1017</f>
        <v>0</v>
      </c>
      <c r="AR1017" s="138" t="s">
        <v>162</v>
      </c>
      <c r="AT1017" s="138" t="s">
        <v>157</v>
      </c>
      <c r="AU1017" s="138" t="s">
        <v>80</v>
      </c>
      <c r="AY1017" s="17" t="s">
        <v>155</v>
      </c>
      <c r="BE1017" s="139">
        <f>IF(N1017="základní",J1017,0)</f>
        <v>0</v>
      </c>
      <c r="BF1017" s="139">
        <f>IF(N1017="snížená",J1017,0)</f>
        <v>0</v>
      </c>
      <c r="BG1017" s="139">
        <f>IF(N1017="zákl. přenesená",J1017,0)</f>
        <v>0</v>
      </c>
      <c r="BH1017" s="139">
        <f>IF(N1017="sníž. přenesená",J1017,0)</f>
        <v>0</v>
      </c>
      <c r="BI1017" s="139">
        <f>IF(N1017="nulová",J1017,0)</f>
        <v>0</v>
      </c>
      <c r="BJ1017" s="17" t="s">
        <v>78</v>
      </c>
      <c r="BK1017" s="139">
        <f>ROUND(I1017*H1017,2)</f>
        <v>0</v>
      </c>
      <c r="BL1017" s="17" t="s">
        <v>162</v>
      </c>
      <c r="BM1017" s="138" t="s">
        <v>1344</v>
      </c>
    </row>
    <row r="1018" spans="2:65" s="1" customFormat="1" ht="11.25">
      <c r="B1018" s="29"/>
      <c r="D1018" s="140" t="s">
        <v>164</v>
      </c>
      <c r="F1018" s="141" t="s">
        <v>1345</v>
      </c>
      <c r="L1018" s="29"/>
      <c r="M1018" s="142"/>
      <c r="T1018" s="50"/>
      <c r="AT1018" s="17" t="s">
        <v>164</v>
      </c>
      <c r="AU1018" s="17" t="s">
        <v>80</v>
      </c>
    </row>
    <row r="1019" spans="2:65" s="1" customFormat="1" ht="24.2" customHeight="1">
      <c r="B1019" s="127"/>
      <c r="C1019" s="128" t="s">
        <v>1346</v>
      </c>
      <c r="D1019" s="128" t="s">
        <v>157</v>
      </c>
      <c r="E1019" s="129" t="s">
        <v>1347</v>
      </c>
      <c r="F1019" s="130" t="s">
        <v>1348</v>
      </c>
      <c r="G1019" s="131" t="s">
        <v>301</v>
      </c>
      <c r="H1019" s="132">
        <v>586.95299999999997</v>
      </c>
      <c r="I1019" s="133"/>
      <c r="J1019" s="133">
        <f>ROUND(I1019*H1019,2)</f>
        <v>0</v>
      </c>
      <c r="K1019" s="130" t="s">
        <v>161</v>
      </c>
      <c r="L1019" s="29"/>
      <c r="M1019" s="134" t="s">
        <v>3</v>
      </c>
      <c r="N1019" s="135" t="s">
        <v>41</v>
      </c>
      <c r="O1019" s="136">
        <v>6.0000000000000001E-3</v>
      </c>
      <c r="P1019" s="136">
        <f>O1019*H1019</f>
        <v>3.5217179999999999</v>
      </c>
      <c r="Q1019" s="136">
        <v>0</v>
      </c>
      <c r="R1019" s="136">
        <f>Q1019*H1019</f>
        <v>0</v>
      </c>
      <c r="S1019" s="136">
        <v>0</v>
      </c>
      <c r="T1019" s="137">
        <f>S1019*H1019</f>
        <v>0</v>
      </c>
      <c r="AR1019" s="138" t="s">
        <v>162</v>
      </c>
      <c r="AT1019" s="138" t="s">
        <v>157</v>
      </c>
      <c r="AU1019" s="138" t="s">
        <v>80</v>
      </c>
      <c r="AY1019" s="17" t="s">
        <v>155</v>
      </c>
      <c r="BE1019" s="139">
        <f>IF(N1019="základní",J1019,0)</f>
        <v>0</v>
      </c>
      <c r="BF1019" s="139">
        <f>IF(N1019="snížená",J1019,0)</f>
        <v>0</v>
      </c>
      <c r="BG1019" s="139">
        <f>IF(N1019="zákl. přenesená",J1019,0)</f>
        <v>0</v>
      </c>
      <c r="BH1019" s="139">
        <f>IF(N1019="sníž. přenesená",J1019,0)</f>
        <v>0</v>
      </c>
      <c r="BI1019" s="139">
        <f>IF(N1019="nulová",J1019,0)</f>
        <v>0</v>
      </c>
      <c r="BJ1019" s="17" t="s">
        <v>78</v>
      </c>
      <c r="BK1019" s="139">
        <f>ROUND(I1019*H1019,2)</f>
        <v>0</v>
      </c>
      <c r="BL1019" s="17" t="s">
        <v>162</v>
      </c>
      <c r="BM1019" s="138" t="s">
        <v>1349</v>
      </c>
    </row>
    <row r="1020" spans="2:65" s="1" customFormat="1" ht="11.25">
      <c r="B1020" s="29"/>
      <c r="D1020" s="140" t="s">
        <v>164</v>
      </c>
      <c r="F1020" s="141" t="s">
        <v>1350</v>
      </c>
      <c r="L1020" s="29"/>
      <c r="M1020" s="142"/>
      <c r="T1020" s="50"/>
      <c r="AT1020" s="17" t="s">
        <v>164</v>
      </c>
      <c r="AU1020" s="17" t="s">
        <v>80</v>
      </c>
    </row>
    <row r="1021" spans="2:65" s="13" customFormat="1" ht="11.25">
      <c r="B1021" s="149"/>
      <c r="D1021" s="144" t="s">
        <v>166</v>
      </c>
      <c r="E1021" s="150" t="s">
        <v>3</v>
      </c>
      <c r="F1021" s="151" t="s">
        <v>1351</v>
      </c>
      <c r="H1021" s="152">
        <v>586.95299999999997</v>
      </c>
      <c r="L1021" s="149"/>
      <c r="M1021" s="153"/>
      <c r="T1021" s="154"/>
      <c r="AT1021" s="150" t="s">
        <v>166</v>
      </c>
      <c r="AU1021" s="150" t="s">
        <v>80</v>
      </c>
      <c r="AV1021" s="13" t="s">
        <v>80</v>
      </c>
      <c r="AW1021" s="13" t="s">
        <v>32</v>
      </c>
      <c r="AX1021" s="13" t="s">
        <v>78</v>
      </c>
      <c r="AY1021" s="150" t="s">
        <v>155</v>
      </c>
    </row>
    <row r="1022" spans="2:65" s="1" customFormat="1" ht="24.2" customHeight="1">
      <c r="B1022" s="127"/>
      <c r="C1022" s="128" t="s">
        <v>1352</v>
      </c>
      <c r="D1022" s="128" t="s">
        <v>157</v>
      </c>
      <c r="E1022" s="129" t="s">
        <v>1353</v>
      </c>
      <c r="F1022" s="130" t="s">
        <v>1354</v>
      </c>
      <c r="G1022" s="131" t="s">
        <v>301</v>
      </c>
      <c r="H1022" s="132">
        <v>65.216999999999999</v>
      </c>
      <c r="I1022" s="133"/>
      <c r="J1022" s="133">
        <f>ROUND(I1022*H1022,2)</f>
        <v>0</v>
      </c>
      <c r="K1022" s="130" t="s">
        <v>161</v>
      </c>
      <c r="L1022" s="29"/>
      <c r="M1022" s="134" t="s">
        <v>3</v>
      </c>
      <c r="N1022" s="135" t="s">
        <v>41</v>
      </c>
      <c r="O1022" s="136">
        <v>0</v>
      </c>
      <c r="P1022" s="136">
        <f>O1022*H1022</f>
        <v>0</v>
      </c>
      <c r="Q1022" s="136">
        <v>0</v>
      </c>
      <c r="R1022" s="136">
        <f>Q1022*H1022</f>
        <v>0</v>
      </c>
      <c r="S1022" s="136">
        <v>0</v>
      </c>
      <c r="T1022" s="137">
        <f>S1022*H1022</f>
        <v>0</v>
      </c>
      <c r="AR1022" s="138" t="s">
        <v>162</v>
      </c>
      <c r="AT1022" s="138" t="s">
        <v>157</v>
      </c>
      <c r="AU1022" s="138" t="s">
        <v>80</v>
      </c>
      <c r="AY1022" s="17" t="s">
        <v>155</v>
      </c>
      <c r="BE1022" s="139">
        <f>IF(N1022="základní",J1022,0)</f>
        <v>0</v>
      </c>
      <c r="BF1022" s="139">
        <f>IF(N1022="snížená",J1022,0)</f>
        <v>0</v>
      </c>
      <c r="BG1022" s="139">
        <f>IF(N1022="zákl. přenesená",J1022,0)</f>
        <v>0</v>
      </c>
      <c r="BH1022" s="139">
        <f>IF(N1022="sníž. přenesená",J1022,0)</f>
        <v>0</v>
      </c>
      <c r="BI1022" s="139">
        <f>IF(N1022="nulová",J1022,0)</f>
        <v>0</v>
      </c>
      <c r="BJ1022" s="17" t="s">
        <v>78</v>
      </c>
      <c r="BK1022" s="139">
        <f>ROUND(I1022*H1022,2)</f>
        <v>0</v>
      </c>
      <c r="BL1022" s="17" t="s">
        <v>162</v>
      </c>
      <c r="BM1022" s="138" t="s">
        <v>1355</v>
      </c>
    </row>
    <row r="1023" spans="2:65" s="1" customFormat="1" ht="11.25">
      <c r="B1023" s="29"/>
      <c r="D1023" s="140" t="s">
        <v>164</v>
      </c>
      <c r="F1023" s="141" t="s">
        <v>1356</v>
      </c>
      <c r="L1023" s="29"/>
      <c r="M1023" s="142"/>
      <c r="T1023" s="50"/>
      <c r="AT1023" s="17" t="s">
        <v>164</v>
      </c>
      <c r="AU1023" s="17" t="s">
        <v>80</v>
      </c>
    </row>
    <row r="1024" spans="2:65" s="11" customFormat="1" ht="22.9" customHeight="1">
      <c r="B1024" s="116"/>
      <c r="D1024" s="117" t="s">
        <v>69</v>
      </c>
      <c r="E1024" s="125" t="s">
        <v>1357</v>
      </c>
      <c r="F1024" s="125" t="s">
        <v>1358</v>
      </c>
      <c r="J1024" s="126">
        <f>BK1024</f>
        <v>0</v>
      </c>
      <c r="L1024" s="116"/>
      <c r="M1024" s="120"/>
      <c r="P1024" s="121">
        <f>SUM(P1025:P1026)</f>
        <v>314.95149299999997</v>
      </c>
      <c r="R1024" s="121">
        <f>SUM(R1025:R1026)</f>
        <v>0</v>
      </c>
      <c r="T1024" s="122">
        <f>SUM(T1025:T1026)</f>
        <v>0</v>
      </c>
      <c r="AR1024" s="117" t="s">
        <v>78</v>
      </c>
      <c r="AT1024" s="123" t="s">
        <v>69</v>
      </c>
      <c r="AU1024" s="123" t="s">
        <v>78</v>
      </c>
      <c r="AY1024" s="117" t="s">
        <v>155</v>
      </c>
      <c r="BK1024" s="124">
        <f>SUM(BK1025:BK1026)</f>
        <v>0</v>
      </c>
    </row>
    <row r="1025" spans="2:65" s="1" customFormat="1" ht="33" customHeight="1">
      <c r="B1025" s="127"/>
      <c r="C1025" s="128" t="s">
        <v>1359</v>
      </c>
      <c r="D1025" s="128" t="s">
        <v>157</v>
      </c>
      <c r="E1025" s="129" t="s">
        <v>1360</v>
      </c>
      <c r="F1025" s="130" t="s">
        <v>1361</v>
      </c>
      <c r="G1025" s="131" t="s">
        <v>301</v>
      </c>
      <c r="H1025" s="132">
        <v>379.00299999999999</v>
      </c>
      <c r="I1025" s="133"/>
      <c r="J1025" s="133">
        <f>ROUND(I1025*H1025,2)</f>
        <v>0</v>
      </c>
      <c r="K1025" s="130" t="s">
        <v>161</v>
      </c>
      <c r="L1025" s="29"/>
      <c r="M1025" s="134" t="s">
        <v>3</v>
      </c>
      <c r="N1025" s="135" t="s">
        <v>41</v>
      </c>
      <c r="O1025" s="136">
        <v>0.83099999999999996</v>
      </c>
      <c r="P1025" s="136">
        <f>O1025*H1025</f>
        <v>314.95149299999997</v>
      </c>
      <c r="Q1025" s="136">
        <v>0</v>
      </c>
      <c r="R1025" s="136">
        <f>Q1025*H1025</f>
        <v>0</v>
      </c>
      <c r="S1025" s="136">
        <v>0</v>
      </c>
      <c r="T1025" s="137">
        <f>S1025*H1025</f>
        <v>0</v>
      </c>
      <c r="AR1025" s="138" t="s">
        <v>162</v>
      </c>
      <c r="AT1025" s="138" t="s">
        <v>157</v>
      </c>
      <c r="AU1025" s="138" t="s">
        <v>80</v>
      </c>
      <c r="AY1025" s="17" t="s">
        <v>155</v>
      </c>
      <c r="BE1025" s="139">
        <f>IF(N1025="základní",J1025,0)</f>
        <v>0</v>
      </c>
      <c r="BF1025" s="139">
        <f>IF(N1025="snížená",J1025,0)</f>
        <v>0</v>
      </c>
      <c r="BG1025" s="139">
        <f>IF(N1025="zákl. přenesená",J1025,0)</f>
        <v>0</v>
      </c>
      <c r="BH1025" s="139">
        <f>IF(N1025="sníž. přenesená",J1025,0)</f>
        <v>0</v>
      </c>
      <c r="BI1025" s="139">
        <f>IF(N1025="nulová",J1025,0)</f>
        <v>0</v>
      </c>
      <c r="BJ1025" s="17" t="s">
        <v>78</v>
      </c>
      <c r="BK1025" s="139">
        <f>ROUND(I1025*H1025,2)</f>
        <v>0</v>
      </c>
      <c r="BL1025" s="17" t="s">
        <v>162</v>
      </c>
      <c r="BM1025" s="138" t="s">
        <v>1362</v>
      </c>
    </row>
    <row r="1026" spans="2:65" s="1" customFormat="1" ht="11.25">
      <c r="B1026" s="29"/>
      <c r="D1026" s="140" t="s">
        <v>164</v>
      </c>
      <c r="F1026" s="141" t="s">
        <v>1363</v>
      </c>
      <c r="L1026" s="29"/>
      <c r="M1026" s="142"/>
      <c r="T1026" s="50"/>
      <c r="AT1026" s="17" t="s">
        <v>164</v>
      </c>
      <c r="AU1026" s="17" t="s">
        <v>80</v>
      </c>
    </row>
    <row r="1027" spans="2:65" s="11" customFormat="1" ht="25.9" customHeight="1">
      <c r="B1027" s="116"/>
      <c r="D1027" s="117" t="s">
        <v>69</v>
      </c>
      <c r="E1027" s="118" t="s">
        <v>1364</v>
      </c>
      <c r="F1027" s="118" t="s">
        <v>1365</v>
      </c>
      <c r="J1027" s="119">
        <f>BK1027</f>
        <v>0</v>
      </c>
      <c r="L1027" s="116"/>
      <c r="M1027" s="120"/>
      <c r="P1027" s="121">
        <f>P1028+P1093+P1153+P1236+P1256+P1309+P1340+P1434+P1540+P1616+P1656+P1745+P1802+P1823</f>
        <v>980.61340499999994</v>
      </c>
      <c r="R1027" s="121">
        <f>R1028+R1093+R1153+R1236+R1256+R1309+R1340+R1434+R1540+R1616+R1656+R1745+R1802+R1823</f>
        <v>11.660826428309502</v>
      </c>
      <c r="T1027" s="122">
        <f>T1028+T1093+T1153+T1236+T1256+T1309+T1340+T1434+T1540+T1616+T1656+T1745+T1802+T1823</f>
        <v>7.8005920000000006E-2</v>
      </c>
      <c r="AR1027" s="117" t="s">
        <v>80</v>
      </c>
      <c r="AT1027" s="123" t="s">
        <v>69</v>
      </c>
      <c r="AU1027" s="123" t="s">
        <v>70</v>
      </c>
      <c r="AY1027" s="117" t="s">
        <v>155</v>
      </c>
      <c r="BK1027" s="124">
        <f>BK1028+BK1093+BK1153+BK1236+BK1256+BK1309+BK1340+BK1434+BK1540+BK1616+BK1656+BK1745+BK1802+BK1823</f>
        <v>0</v>
      </c>
    </row>
    <row r="1028" spans="2:65" s="11" customFormat="1" ht="22.9" customHeight="1">
      <c r="B1028" s="116"/>
      <c r="D1028" s="117" t="s">
        <v>69</v>
      </c>
      <c r="E1028" s="125" t="s">
        <v>1366</v>
      </c>
      <c r="F1028" s="125" t="s">
        <v>1367</v>
      </c>
      <c r="J1028" s="126">
        <f>BK1028</f>
        <v>0</v>
      </c>
      <c r="L1028" s="116"/>
      <c r="M1028" s="120"/>
      <c r="P1028" s="121">
        <f>SUM(P1029:P1092)</f>
        <v>81.129800000000003</v>
      </c>
      <c r="R1028" s="121">
        <f>SUM(R1029:R1092)</f>
        <v>1.6965521750000001</v>
      </c>
      <c r="T1028" s="122">
        <f>SUM(T1029:T1092)</f>
        <v>0</v>
      </c>
      <c r="AR1028" s="117" t="s">
        <v>80</v>
      </c>
      <c r="AT1028" s="123" t="s">
        <v>69</v>
      </c>
      <c r="AU1028" s="123" t="s">
        <v>78</v>
      </c>
      <c r="AY1028" s="117" t="s">
        <v>155</v>
      </c>
      <c r="BK1028" s="124">
        <f>SUM(BK1029:BK1092)</f>
        <v>0</v>
      </c>
    </row>
    <row r="1029" spans="2:65" s="1" customFormat="1" ht="21.75" customHeight="1">
      <c r="B1029" s="127"/>
      <c r="C1029" s="128" t="s">
        <v>1368</v>
      </c>
      <c r="D1029" s="128" t="s">
        <v>157</v>
      </c>
      <c r="E1029" s="129" t="s">
        <v>1369</v>
      </c>
      <c r="F1029" s="130" t="s">
        <v>1370</v>
      </c>
      <c r="G1029" s="131" t="s">
        <v>160</v>
      </c>
      <c r="H1029" s="132">
        <v>126.25</v>
      </c>
      <c r="I1029" s="133"/>
      <c r="J1029" s="133">
        <f>ROUND(I1029*H1029,2)</f>
        <v>0</v>
      </c>
      <c r="K1029" s="130" t="s">
        <v>161</v>
      </c>
      <c r="L1029" s="29"/>
      <c r="M1029" s="134" t="s">
        <v>3</v>
      </c>
      <c r="N1029" s="135" t="s">
        <v>41</v>
      </c>
      <c r="O1029" s="136">
        <v>2.4E-2</v>
      </c>
      <c r="P1029" s="136">
        <f>O1029*H1029</f>
        <v>3.0300000000000002</v>
      </c>
      <c r="Q1029" s="136">
        <v>0</v>
      </c>
      <c r="R1029" s="136">
        <f>Q1029*H1029</f>
        <v>0</v>
      </c>
      <c r="S1029" s="136">
        <v>0</v>
      </c>
      <c r="T1029" s="137">
        <f>S1029*H1029</f>
        <v>0</v>
      </c>
      <c r="AR1029" s="138" t="s">
        <v>264</v>
      </c>
      <c r="AT1029" s="138" t="s">
        <v>157</v>
      </c>
      <c r="AU1029" s="138" t="s">
        <v>80</v>
      </c>
      <c r="AY1029" s="17" t="s">
        <v>155</v>
      </c>
      <c r="BE1029" s="139">
        <f>IF(N1029="základní",J1029,0)</f>
        <v>0</v>
      </c>
      <c r="BF1029" s="139">
        <f>IF(N1029="snížená",J1029,0)</f>
        <v>0</v>
      </c>
      <c r="BG1029" s="139">
        <f>IF(N1029="zákl. přenesená",J1029,0)</f>
        <v>0</v>
      </c>
      <c r="BH1029" s="139">
        <f>IF(N1029="sníž. přenesená",J1029,0)</f>
        <v>0</v>
      </c>
      <c r="BI1029" s="139">
        <f>IF(N1029="nulová",J1029,0)</f>
        <v>0</v>
      </c>
      <c r="BJ1029" s="17" t="s">
        <v>78</v>
      </c>
      <c r="BK1029" s="139">
        <f>ROUND(I1029*H1029,2)</f>
        <v>0</v>
      </c>
      <c r="BL1029" s="17" t="s">
        <v>264</v>
      </c>
      <c r="BM1029" s="138" t="s">
        <v>1371</v>
      </c>
    </row>
    <row r="1030" spans="2:65" s="1" customFormat="1" ht="11.25">
      <c r="B1030" s="29"/>
      <c r="D1030" s="140" t="s">
        <v>164</v>
      </c>
      <c r="F1030" s="141" t="s">
        <v>1372</v>
      </c>
      <c r="L1030" s="29"/>
      <c r="M1030" s="142"/>
      <c r="T1030" s="50"/>
      <c r="AT1030" s="17" t="s">
        <v>164</v>
      </c>
      <c r="AU1030" s="17" t="s">
        <v>80</v>
      </c>
    </row>
    <row r="1031" spans="2:65" s="12" customFormat="1" ht="11.25">
      <c r="B1031" s="143"/>
      <c r="D1031" s="144" t="s">
        <v>166</v>
      </c>
      <c r="E1031" s="145" t="s">
        <v>3</v>
      </c>
      <c r="F1031" s="146" t="s">
        <v>991</v>
      </c>
      <c r="H1031" s="145" t="s">
        <v>3</v>
      </c>
      <c r="L1031" s="143"/>
      <c r="M1031" s="147"/>
      <c r="T1031" s="148"/>
      <c r="AT1031" s="145" t="s">
        <v>166</v>
      </c>
      <c r="AU1031" s="145" t="s">
        <v>80</v>
      </c>
      <c r="AV1031" s="12" t="s">
        <v>78</v>
      </c>
      <c r="AW1031" s="12" t="s">
        <v>32</v>
      </c>
      <c r="AX1031" s="12" t="s">
        <v>70</v>
      </c>
      <c r="AY1031" s="145" t="s">
        <v>155</v>
      </c>
    </row>
    <row r="1032" spans="2:65" s="13" customFormat="1" ht="11.25">
      <c r="B1032" s="149"/>
      <c r="D1032" s="144" t="s">
        <v>166</v>
      </c>
      <c r="E1032" s="150" t="s">
        <v>3</v>
      </c>
      <c r="F1032" s="151" t="s">
        <v>1029</v>
      </c>
      <c r="H1032" s="152">
        <v>8.1</v>
      </c>
      <c r="L1032" s="149"/>
      <c r="M1032" s="153"/>
      <c r="T1032" s="154"/>
      <c r="AT1032" s="150" t="s">
        <v>166</v>
      </c>
      <c r="AU1032" s="150" t="s">
        <v>80</v>
      </c>
      <c r="AV1032" s="13" t="s">
        <v>80</v>
      </c>
      <c r="AW1032" s="13" t="s">
        <v>32</v>
      </c>
      <c r="AX1032" s="13" t="s">
        <v>70</v>
      </c>
      <c r="AY1032" s="150" t="s">
        <v>155</v>
      </c>
    </row>
    <row r="1033" spans="2:65" s="12" customFormat="1" ht="11.25">
      <c r="B1033" s="143"/>
      <c r="D1033" s="144" t="s">
        <v>166</v>
      </c>
      <c r="E1033" s="145" t="s">
        <v>3</v>
      </c>
      <c r="F1033" s="146" t="s">
        <v>993</v>
      </c>
      <c r="H1033" s="145" t="s">
        <v>3</v>
      </c>
      <c r="L1033" s="143"/>
      <c r="M1033" s="147"/>
      <c r="T1033" s="148"/>
      <c r="AT1033" s="145" t="s">
        <v>166</v>
      </c>
      <c r="AU1033" s="145" t="s">
        <v>80</v>
      </c>
      <c r="AV1033" s="12" t="s">
        <v>78</v>
      </c>
      <c r="AW1033" s="12" t="s">
        <v>32</v>
      </c>
      <c r="AX1033" s="12" t="s">
        <v>70</v>
      </c>
      <c r="AY1033" s="145" t="s">
        <v>155</v>
      </c>
    </row>
    <row r="1034" spans="2:65" s="13" customFormat="1" ht="11.25">
      <c r="B1034" s="149"/>
      <c r="D1034" s="144" t="s">
        <v>166</v>
      </c>
      <c r="E1034" s="150" t="s">
        <v>3</v>
      </c>
      <c r="F1034" s="151" t="s">
        <v>1030</v>
      </c>
      <c r="H1034" s="152">
        <v>118.15</v>
      </c>
      <c r="L1034" s="149"/>
      <c r="M1034" s="153"/>
      <c r="T1034" s="154"/>
      <c r="AT1034" s="150" t="s">
        <v>166</v>
      </c>
      <c r="AU1034" s="150" t="s">
        <v>80</v>
      </c>
      <c r="AV1034" s="13" t="s">
        <v>80</v>
      </c>
      <c r="AW1034" s="13" t="s">
        <v>32</v>
      </c>
      <c r="AX1034" s="13" t="s">
        <v>70</v>
      </c>
      <c r="AY1034" s="150" t="s">
        <v>155</v>
      </c>
    </row>
    <row r="1035" spans="2:65" s="14" customFormat="1" ht="11.25">
      <c r="B1035" s="155"/>
      <c r="D1035" s="144" t="s">
        <v>166</v>
      </c>
      <c r="E1035" s="156" t="s">
        <v>3</v>
      </c>
      <c r="F1035" s="157" t="s">
        <v>205</v>
      </c>
      <c r="H1035" s="158">
        <v>126.25</v>
      </c>
      <c r="L1035" s="155"/>
      <c r="M1035" s="159"/>
      <c r="T1035" s="160"/>
      <c r="AT1035" s="156" t="s">
        <v>166</v>
      </c>
      <c r="AU1035" s="156" t="s">
        <v>80</v>
      </c>
      <c r="AV1035" s="14" t="s">
        <v>162</v>
      </c>
      <c r="AW1035" s="14" t="s">
        <v>32</v>
      </c>
      <c r="AX1035" s="14" t="s">
        <v>78</v>
      </c>
      <c r="AY1035" s="156" t="s">
        <v>155</v>
      </c>
    </row>
    <row r="1036" spans="2:65" s="1" customFormat="1" ht="16.5" customHeight="1">
      <c r="B1036" s="127"/>
      <c r="C1036" s="161" t="s">
        <v>1373</v>
      </c>
      <c r="D1036" s="161" t="s">
        <v>248</v>
      </c>
      <c r="E1036" s="162" t="s">
        <v>1374</v>
      </c>
      <c r="F1036" s="163" t="s">
        <v>1375</v>
      </c>
      <c r="G1036" s="164" t="s">
        <v>301</v>
      </c>
      <c r="H1036" s="165">
        <v>3.7999999999999999E-2</v>
      </c>
      <c r="I1036" s="166"/>
      <c r="J1036" s="166">
        <f>ROUND(I1036*H1036,2)</f>
        <v>0</v>
      </c>
      <c r="K1036" s="163" t="s">
        <v>161</v>
      </c>
      <c r="L1036" s="167"/>
      <c r="M1036" s="168" t="s">
        <v>3</v>
      </c>
      <c r="N1036" s="169" t="s">
        <v>41</v>
      </c>
      <c r="O1036" s="136">
        <v>0</v>
      </c>
      <c r="P1036" s="136">
        <f>O1036*H1036</f>
        <v>0</v>
      </c>
      <c r="Q1036" s="136">
        <v>1</v>
      </c>
      <c r="R1036" s="136">
        <f>Q1036*H1036</f>
        <v>3.7999999999999999E-2</v>
      </c>
      <c r="S1036" s="136">
        <v>0</v>
      </c>
      <c r="T1036" s="137">
        <f>S1036*H1036</f>
        <v>0</v>
      </c>
      <c r="AR1036" s="138" t="s">
        <v>391</v>
      </c>
      <c r="AT1036" s="138" t="s">
        <v>248</v>
      </c>
      <c r="AU1036" s="138" t="s">
        <v>80</v>
      </c>
      <c r="AY1036" s="17" t="s">
        <v>155</v>
      </c>
      <c r="BE1036" s="139">
        <f>IF(N1036="základní",J1036,0)</f>
        <v>0</v>
      </c>
      <c r="BF1036" s="139">
        <f>IF(N1036="snížená",J1036,0)</f>
        <v>0</v>
      </c>
      <c r="BG1036" s="139">
        <f>IF(N1036="zákl. přenesená",J1036,0)</f>
        <v>0</v>
      </c>
      <c r="BH1036" s="139">
        <f>IF(N1036="sníž. přenesená",J1036,0)</f>
        <v>0</v>
      </c>
      <c r="BI1036" s="139">
        <f>IF(N1036="nulová",J1036,0)</f>
        <v>0</v>
      </c>
      <c r="BJ1036" s="17" t="s">
        <v>78</v>
      </c>
      <c r="BK1036" s="139">
        <f>ROUND(I1036*H1036,2)</f>
        <v>0</v>
      </c>
      <c r="BL1036" s="17" t="s">
        <v>264</v>
      </c>
      <c r="BM1036" s="138" t="s">
        <v>1376</v>
      </c>
    </row>
    <row r="1037" spans="2:65" s="13" customFormat="1" ht="11.25">
      <c r="B1037" s="149"/>
      <c r="D1037" s="144" t="s">
        <v>166</v>
      </c>
      <c r="E1037" s="150" t="s">
        <v>3</v>
      </c>
      <c r="F1037" s="151" t="s">
        <v>1377</v>
      </c>
      <c r="H1037" s="152">
        <v>3.7999999999999999E-2</v>
      </c>
      <c r="L1037" s="149"/>
      <c r="M1037" s="153"/>
      <c r="T1037" s="154"/>
      <c r="AT1037" s="150" t="s">
        <v>166</v>
      </c>
      <c r="AU1037" s="150" t="s">
        <v>80</v>
      </c>
      <c r="AV1037" s="13" t="s">
        <v>80</v>
      </c>
      <c r="AW1037" s="13" t="s">
        <v>32</v>
      </c>
      <c r="AX1037" s="13" t="s">
        <v>78</v>
      </c>
      <c r="AY1037" s="150" t="s">
        <v>155</v>
      </c>
    </row>
    <row r="1038" spans="2:65" s="1" customFormat="1" ht="16.5" customHeight="1">
      <c r="B1038" s="127"/>
      <c r="C1038" s="128" t="s">
        <v>1378</v>
      </c>
      <c r="D1038" s="128" t="s">
        <v>157</v>
      </c>
      <c r="E1038" s="129" t="s">
        <v>1379</v>
      </c>
      <c r="F1038" s="130" t="s">
        <v>1380</v>
      </c>
      <c r="G1038" s="131" t="s">
        <v>160</v>
      </c>
      <c r="H1038" s="132">
        <v>252.5</v>
      </c>
      <c r="I1038" s="133"/>
      <c r="J1038" s="133">
        <f>ROUND(I1038*H1038,2)</f>
        <v>0</v>
      </c>
      <c r="K1038" s="130" t="s">
        <v>161</v>
      </c>
      <c r="L1038" s="29"/>
      <c r="M1038" s="134" t="s">
        <v>3</v>
      </c>
      <c r="N1038" s="135" t="s">
        <v>41</v>
      </c>
      <c r="O1038" s="136">
        <v>0.222</v>
      </c>
      <c r="P1038" s="136">
        <f>O1038*H1038</f>
        <v>56.055</v>
      </c>
      <c r="Q1038" s="136">
        <v>3.9825E-4</v>
      </c>
      <c r="R1038" s="136">
        <f>Q1038*H1038</f>
        <v>0.100558125</v>
      </c>
      <c r="S1038" s="136">
        <v>0</v>
      </c>
      <c r="T1038" s="137">
        <f>S1038*H1038</f>
        <v>0</v>
      </c>
      <c r="AR1038" s="138" t="s">
        <v>264</v>
      </c>
      <c r="AT1038" s="138" t="s">
        <v>157</v>
      </c>
      <c r="AU1038" s="138" t="s">
        <v>80</v>
      </c>
      <c r="AY1038" s="17" t="s">
        <v>155</v>
      </c>
      <c r="BE1038" s="139">
        <f>IF(N1038="základní",J1038,0)</f>
        <v>0</v>
      </c>
      <c r="BF1038" s="139">
        <f>IF(N1038="snížená",J1038,0)</f>
        <v>0</v>
      </c>
      <c r="BG1038" s="139">
        <f>IF(N1038="zákl. přenesená",J1038,0)</f>
        <v>0</v>
      </c>
      <c r="BH1038" s="139">
        <f>IF(N1038="sníž. přenesená",J1038,0)</f>
        <v>0</v>
      </c>
      <c r="BI1038" s="139">
        <f>IF(N1038="nulová",J1038,0)</f>
        <v>0</v>
      </c>
      <c r="BJ1038" s="17" t="s">
        <v>78</v>
      </c>
      <c r="BK1038" s="139">
        <f>ROUND(I1038*H1038,2)</f>
        <v>0</v>
      </c>
      <c r="BL1038" s="17" t="s">
        <v>264</v>
      </c>
      <c r="BM1038" s="138" t="s">
        <v>1381</v>
      </c>
    </row>
    <row r="1039" spans="2:65" s="1" customFormat="1" ht="11.25">
      <c r="B1039" s="29"/>
      <c r="D1039" s="140" t="s">
        <v>164</v>
      </c>
      <c r="F1039" s="141" t="s">
        <v>1382</v>
      </c>
      <c r="L1039" s="29"/>
      <c r="M1039" s="142"/>
      <c r="T1039" s="50"/>
      <c r="AT1039" s="17" t="s">
        <v>164</v>
      </c>
      <c r="AU1039" s="17" t="s">
        <v>80</v>
      </c>
    </row>
    <row r="1040" spans="2:65" s="12" customFormat="1" ht="11.25">
      <c r="B1040" s="143"/>
      <c r="D1040" s="144" t="s">
        <v>166</v>
      </c>
      <c r="E1040" s="145" t="s">
        <v>3</v>
      </c>
      <c r="F1040" s="146" t="s">
        <v>991</v>
      </c>
      <c r="H1040" s="145" t="s">
        <v>3</v>
      </c>
      <c r="L1040" s="143"/>
      <c r="M1040" s="147"/>
      <c r="T1040" s="148"/>
      <c r="AT1040" s="145" t="s">
        <v>166</v>
      </c>
      <c r="AU1040" s="145" t="s">
        <v>80</v>
      </c>
      <c r="AV1040" s="12" t="s">
        <v>78</v>
      </c>
      <c r="AW1040" s="12" t="s">
        <v>32</v>
      </c>
      <c r="AX1040" s="12" t="s">
        <v>70</v>
      </c>
      <c r="AY1040" s="145" t="s">
        <v>155</v>
      </c>
    </row>
    <row r="1041" spans="2:65" s="13" customFormat="1" ht="11.25">
      <c r="B1041" s="149"/>
      <c r="D1041" s="144" t="s">
        <v>166</v>
      </c>
      <c r="E1041" s="150" t="s">
        <v>3</v>
      </c>
      <c r="F1041" s="151" t="s">
        <v>1383</v>
      </c>
      <c r="H1041" s="152">
        <v>16.2</v>
      </c>
      <c r="L1041" s="149"/>
      <c r="M1041" s="153"/>
      <c r="T1041" s="154"/>
      <c r="AT1041" s="150" t="s">
        <v>166</v>
      </c>
      <c r="AU1041" s="150" t="s">
        <v>80</v>
      </c>
      <c r="AV1041" s="13" t="s">
        <v>80</v>
      </c>
      <c r="AW1041" s="13" t="s">
        <v>32</v>
      </c>
      <c r="AX1041" s="13" t="s">
        <v>70</v>
      </c>
      <c r="AY1041" s="150" t="s">
        <v>155</v>
      </c>
    </row>
    <row r="1042" spans="2:65" s="12" customFormat="1" ht="11.25">
      <c r="B1042" s="143"/>
      <c r="D1042" s="144" t="s">
        <v>166</v>
      </c>
      <c r="E1042" s="145" t="s">
        <v>3</v>
      </c>
      <c r="F1042" s="146" t="s">
        <v>993</v>
      </c>
      <c r="H1042" s="145" t="s">
        <v>3</v>
      </c>
      <c r="L1042" s="143"/>
      <c r="M1042" s="147"/>
      <c r="T1042" s="148"/>
      <c r="AT1042" s="145" t="s">
        <v>166</v>
      </c>
      <c r="AU1042" s="145" t="s">
        <v>80</v>
      </c>
      <c r="AV1042" s="12" t="s">
        <v>78</v>
      </c>
      <c r="AW1042" s="12" t="s">
        <v>32</v>
      </c>
      <c r="AX1042" s="12" t="s">
        <v>70</v>
      </c>
      <c r="AY1042" s="145" t="s">
        <v>155</v>
      </c>
    </row>
    <row r="1043" spans="2:65" s="13" customFormat="1" ht="11.25">
      <c r="B1043" s="149"/>
      <c r="D1043" s="144" t="s">
        <v>166</v>
      </c>
      <c r="E1043" s="150" t="s">
        <v>3</v>
      </c>
      <c r="F1043" s="151" t="s">
        <v>1384</v>
      </c>
      <c r="H1043" s="152">
        <v>236.3</v>
      </c>
      <c r="L1043" s="149"/>
      <c r="M1043" s="153"/>
      <c r="T1043" s="154"/>
      <c r="AT1043" s="150" t="s">
        <v>166</v>
      </c>
      <c r="AU1043" s="150" t="s">
        <v>80</v>
      </c>
      <c r="AV1043" s="13" t="s">
        <v>80</v>
      </c>
      <c r="AW1043" s="13" t="s">
        <v>32</v>
      </c>
      <c r="AX1043" s="13" t="s">
        <v>70</v>
      </c>
      <c r="AY1043" s="150" t="s">
        <v>155</v>
      </c>
    </row>
    <row r="1044" spans="2:65" s="14" customFormat="1" ht="11.25">
      <c r="B1044" s="155"/>
      <c r="D1044" s="144" t="s">
        <v>166</v>
      </c>
      <c r="E1044" s="156" t="s">
        <v>3</v>
      </c>
      <c r="F1044" s="157" t="s">
        <v>205</v>
      </c>
      <c r="H1044" s="158">
        <v>252.5</v>
      </c>
      <c r="L1044" s="155"/>
      <c r="M1044" s="159"/>
      <c r="T1044" s="160"/>
      <c r="AT1044" s="156" t="s">
        <v>166</v>
      </c>
      <c r="AU1044" s="156" t="s">
        <v>80</v>
      </c>
      <c r="AV1044" s="14" t="s">
        <v>162</v>
      </c>
      <c r="AW1044" s="14" t="s">
        <v>32</v>
      </c>
      <c r="AX1044" s="14" t="s">
        <v>78</v>
      </c>
      <c r="AY1044" s="156" t="s">
        <v>155</v>
      </c>
    </row>
    <row r="1045" spans="2:65" s="1" customFormat="1" ht="24.2" customHeight="1">
      <c r="B1045" s="127"/>
      <c r="C1045" s="161" t="s">
        <v>1385</v>
      </c>
      <c r="D1045" s="161" t="s">
        <v>248</v>
      </c>
      <c r="E1045" s="162" t="s">
        <v>1386</v>
      </c>
      <c r="F1045" s="163" t="s">
        <v>1387</v>
      </c>
      <c r="G1045" s="164" t="s">
        <v>160</v>
      </c>
      <c r="H1045" s="165">
        <v>145.18799999999999</v>
      </c>
      <c r="I1045" s="166"/>
      <c r="J1045" s="166">
        <f>ROUND(I1045*H1045,2)</f>
        <v>0</v>
      </c>
      <c r="K1045" s="163" t="s">
        <v>161</v>
      </c>
      <c r="L1045" s="167"/>
      <c r="M1045" s="168" t="s">
        <v>3</v>
      </c>
      <c r="N1045" s="169" t="s">
        <v>41</v>
      </c>
      <c r="O1045" s="136">
        <v>0</v>
      </c>
      <c r="P1045" s="136">
        <f>O1045*H1045</f>
        <v>0</v>
      </c>
      <c r="Q1045" s="136">
        <v>5.4000000000000003E-3</v>
      </c>
      <c r="R1045" s="136">
        <f>Q1045*H1045</f>
        <v>0.78401520000000002</v>
      </c>
      <c r="S1045" s="136">
        <v>0</v>
      </c>
      <c r="T1045" s="137">
        <f>S1045*H1045</f>
        <v>0</v>
      </c>
      <c r="AR1045" s="138" t="s">
        <v>391</v>
      </c>
      <c r="AT1045" s="138" t="s">
        <v>248</v>
      </c>
      <c r="AU1045" s="138" t="s">
        <v>80</v>
      </c>
      <c r="AY1045" s="17" t="s">
        <v>155</v>
      </c>
      <c r="BE1045" s="139">
        <f>IF(N1045="základní",J1045,0)</f>
        <v>0</v>
      </c>
      <c r="BF1045" s="139">
        <f>IF(N1045="snížená",J1045,0)</f>
        <v>0</v>
      </c>
      <c r="BG1045" s="139">
        <f>IF(N1045="zákl. přenesená",J1045,0)</f>
        <v>0</v>
      </c>
      <c r="BH1045" s="139">
        <f>IF(N1045="sníž. přenesená",J1045,0)</f>
        <v>0</v>
      </c>
      <c r="BI1045" s="139">
        <f>IF(N1045="nulová",J1045,0)</f>
        <v>0</v>
      </c>
      <c r="BJ1045" s="17" t="s">
        <v>78</v>
      </c>
      <c r="BK1045" s="139">
        <f>ROUND(I1045*H1045,2)</f>
        <v>0</v>
      </c>
      <c r="BL1045" s="17" t="s">
        <v>264</v>
      </c>
      <c r="BM1045" s="138" t="s">
        <v>1388</v>
      </c>
    </row>
    <row r="1046" spans="2:65" s="12" customFormat="1" ht="11.25">
      <c r="B1046" s="143"/>
      <c r="D1046" s="144" t="s">
        <v>166</v>
      </c>
      <c r="E1046" s="145" t="s">
        <v>3</v>
      </c>
      <c r="F1046" s="146" t="s">
        <v>991</v>
      </c>
      <c r="H1046" s="145" t="s">
        <v>3</v>
      </c>
      <c r="L1046" s="143"/>
      <c r="M1046" s="147"/>
      <c r="T1046" s="148"/>
      <c r="AT1046" s="145" t="s">
        <v>166</v>
      </c>
      <c r="AU1046" s="145" t="s">
        <v>80</v>
      </c>
      <c r="AV1046" s="12" t="s">
        <v>78</v>
      </c>
      <c r="AW1046" s="12" t="s">
        <v>32</v>
      </c>
      <c r="AX1046" s="12" t="s">
        <v>70</v>
      </c>
      <c r="AY1046" s="145" t="s">
        <v>155</v>
      </c>
    </row>
    <row r="1047" spans="2:65" s="13" customFormat="1" ht="11.25">
      <c r="B1047" s="149"/>
      <c r="D1047" s="144" t="s">
        <v>166</v>
      </c>
      <c r="E1047" s="150" t="s">
        <v>3</v>
      </c>
      <c r="F1047" s="151" t="s">
        <v>1389</v>
      </c>
      <c r="H1047" s="152">
        <v>9.3149999999999995</v>
      </c>
      <c r="L1047" s="149"/>
      <c r="M1047" s="153"/>
      <c r="T1047" s="154"/>
      <c r="AT1047" s="150" t="s">
        <v>166</v>
      </c>
      <c r="AU1047" s="150" t="s">
        <v>80</v>
      </c>
      <c r="AV1047" s="13" t="s">
        <v>80</v>
      </c>
      <c r="AW1047" s="13" t="s">
        <v>32</v>
      </c>
      <c r="AX1047" s="13" t="s">
        <v>70</v>
      </c>
      <c r="AY1047" s="150" t="s">
        <v>155</v>
      </c>
    </row>
    <row r="1048" spans="2:65" s="12" customFormat="1" ht="11.25">
      <c r="B1048" s="143"/>
      <c r="D1048" s="144" t="s">
        <v>166</v>
      </c>
      <c r="E1048" s="145" t="s">
        <v>3</v>
      </c>
      <c r="F1048" s="146" t="s">
        <v>993</v>
      </c>
      <c r="H1048" s="145" t="s">
        <v>3</v>
      </c>
      <c r="L1048" s="143"/>
      <c r="M1048" s="147"/>
      <c r="T1048" s="148"/>
      <c r="AT1048" s="145" t="s">
        <v>166</v>
      </c>
      <c r="AU1048" s="145" t="s">
        <v>80</v>
      </c>
      <c r="AV1048" s="12" t="s">
        <v>78</v>
      </c>
      <c r="AW1048" s="12" t="s">
        <v>32</v>
      </c>
      <c r="AX1048" s="12" t="s">
        <v>70</v>
      </c>
      <c r="AY1048" s="145" t="s">
        <v>155</v>
      </c>
    </row>
    <row r="1049" spans="2:65" s="13" customFormat="1" ht="11.25">
      <c r="B1049" s="149"/>
      <c r="D1049" s="144" t="s">
        <v>166</v>
      </c>
      <c r="E1049" s="150" t="s">
        <v>3</v>
      </c>
      <c r="F1049" s="151" t="s">
        <v>1390</v>
      </c>
      <c r="H1049" s="152">
        <v>135.87299999999999</v>
      </c>
      <c r="L1049" s="149"/>
      <c r="M1049" s="153"/>
      <c r="T1049" s="154"/>
      <c r="AT1049" s="150" t="s">
        <v>166</v>
      </c>
      <c r="AU1049" s="150" t="s">
        <v>80</v>
      </c>
      <c r="AV1049" s="13" t="s">
        <v>80</v>
      </c>
      <c r="AW1049" s="13" t="s">
        <v>32</v>
      </c>
      <c r="AX1049" s="13" t="s">
        <v>70</v>
      </c>
      <c r="AY1049" s="150" t="s">
        <v>155</v>
      </c>
    </row>
    <row r="1050" spans="2:65" s="14" customFormat="1" ht="11.25">
      <c r="B1050" s="155"/>
      <c r="D1050" s="144" t="s">
        <v>166</v>
      </c>
      <c r="E1050" s="156" t="s">
        <v>3</v>
      </c>
      <c r="F1050" s="157" t="s">
        <v>205</v>
      </c>
      <c r="H1050" s="158">
        <v>145.18799999999999</v>
      </c>
      <c r="L1050" s="155"/>
      <c r="M1050" s="159"/>
      <c r="T1050" s="160"/>
      <c r="AT1050" s="156" t="s">
        <v>166</v>
      </c>
      <c r="AU1050" s="156" t="s">
        <v>80</v>
      </c>
      <c r="AV1050" s="14" t="s">
        <v>162</v>
      </c>
      <c r="AW1050" s="14" t="s">
        <v>32</v>
      </c>
      <c r="AX1050" s="14" t="s">
        <v>78</v>
      </c>
      <c r="AY1050" s="156" t="s">
        <v>155</v>
      </c>
    </row>
    <row r="1051" spans="2:65" s="1" customFormat="1" ht="24.2" customHeight="1">
      <c r="B1051" s="127"/>
      <c r="C1051" s="161" t="s">
        <v>1391</v>
      </c>
      <c r="D1051" s="161" t="s">
        <v>248</v>
      </c>
      <c r="E1051" s="162" t="s">
        <v>1392</v>
      </c>
      <c r="F1051" s="163" t="s">
        <v>1393</v>
      </c>
      <c r="G1051" s="164" t="s">
        <v>160</v>
      </c>
      <c r="H1051" s="165">
        <v>145.18799999999999</v>
      </c>
      <c r="I1051" s="166"/>
      <c r="J1051" s="166">
        <f>ROUND(I1051*H1051,2)</f>
        <v>0</v>
      </c>
      <c r="K1051" s="163" t="s">
        <v>161</v>
      </c>
      <c r="L1051" s="167"/>
      <c r="M1051" s="168" t="s">
        <v>3</v>
      </c>
      <c r="N1051" s="169" t="s">
        <v>41</v>
      </c>
      <c r="O1051" s="136">
        <v>0</v>
      </c>
      <c r="P1051" s="136">
        <f>O1051*H1051</f>
        <v>0</v>
      </c>
      <c r="Q1051" s="136">
        <v>4.7000000000000002E-3</v>
      </c>
      <c r="R1051" s="136">
        <f>Q1051*H1051</f>
        <v>0.68238359999999998</v>
      </c>
      <c r="S1051" s="136">
        <v>0</v>
      </c>
      <c r="T1051" s="137">
        <f>S1051*H1051</f>
        <v>0</v>
      </c>
      <c r="AR1051" s="138" t="s">
        <v>391</v>
      </c>
      <c r="AT1051" s="138" t="s">
        <v>248</v>
      </c>
      <c r="AU1051" s="138" t="s">
        <v>80</v>
      </c>
      <c r="AY1051" s="17" t="s">
        <v>155</v>
      </c>
      <c r="BE1051" s="139">
        <f>IF(N1051="základní",J1051,0)</f>
        <v>0</v>
      </c>
      <c r="BF1051" s="139">
        <f>IF(N1051="snížená",J1051,0)</f>
        <v>0</v>
      </c>
      <c r="BG1051" s="139">
        <f>IF(N1051="zákl. přenesená",J1051,0)</f>
        <v>0</v>
      </c>
      <c r="BH1051" s="139">
        <f>IF(N1051="sníž. přenesená",J1051,0)</f>
        <v>0</v>
      </c>
      <c r="BI1051" s="139">
        <f>IF(N1051="nulová",J1051,0)</f>
        <v>0</v>
      </c>
      <c r="BJ1051" s="17" t="s">
        <v>78</v>
      </c>
      <c r="BK1051" s="139">
        <f>ROUND(I1051*H1051,2)</f>
        <v>0</v>
      </c>
      <c r="BL1051" s="17" t="s">
        <v>264</v>
      </c>
      <c r="BM1051" s="138" t="s">
        <v>1394</v>
      </c>
    </row>
    <row r="1052" spans="2:65" s="12" customFormat="1" ht="11.25">
      <c r="B1052" s="143"/>
      <c r="D1052" s="144" t="s">
        <v>166</v>
      </c>
      <c r="E1052" s="145" t="s">
        <v>3</v>
      </c>
      <c r="F1052" s="146" t="s">
        <v>991</v>
      </c>
      <c r="H1052" s="145" t="s">
        <v>3</v>
      </c>
      <c r="L1052" s="143"/>
      <c r="M1052" s="147"/>
      <c r="T1052" s="148"/>
      <c r="AT1052" s="145" t="s">
        <v>166</v>
      </c>
      <c r="AU1052" s="145" t="s">
        <v>80</v>
      </c>
      <c r="AV1052" s="12" t="s">
        <v>78</v>
      </c>
      <c r="AW1052" s="12" t="s">
        <v>32</v>
      </c>
      <c r="AX1052" s="12" t="s">
        <v>70</v>
      </c>
      <c r="AY1052" s="145" t="s">
        <v>155</v>
      </c>
    </row>
    <row r="1053" spans="2:65" s="13" customFormat="1" ht="11.25">
      <c r="B1053" s="149"/>
      <c r="D1053" s="144" t="s">
        <v>166</v>
      </c>
      <c r="E1053" s="150" t="s">
        <v>3</v>
      </c>
      <c r="F1053" s="151" t="s">
        <v>1389</v>
      </c>
      <c r="H1053" s="152">
        <v>9.3149999999999995</v>
      </c>
      <c r="L1053" s="149"/>
      <c r="M1053" s="153"/>
      <c r="T1053" s="154"/>
      <c r="AT1053" s="150" t="s">
        <v>166</v>
      </c>
      <c r="AU1053" s="150" t="s">
        <v>80</v>
      </c>
      <c r="AV1053" s="13" t="s">
        <v>80</v>
      </c>
      <c r="AW1053" s="13" t="s">
        <v>32</v>
      </c>
      <c r="AX1053" s="13" t="s">
        <v>70</v>
      </c>
      <c r="AY1053" s="150" t="s">
        <v>155</v>
      </c>
    </row>
    <row r="1054" spans="2:65" s="12" customFormat="1" ht="11.25">
      <c r="B1054" s="143"/>
      <c r="D1054" s="144" t="s">
        <v>166</v>
      </c>
      <c r="E1054" s="145" t="s">
        <v>3</v>
      </c>
      <c r="F1054" s="146" t="s">
        <v>993</v>
      </c>
      <c r="H1054" s="145" t="s">
        <v>3</v>
      </c>
      <c r="L1054" s="143"/>
      <c r="M1054" s="147"/>
      <c r="T1054" s="148"/>
      <c r="AT1054" s="145" t="s">
        <v>166</v>
      </c>
      <c r="AU1054" s="145" t="s">
        <v>80</v>
      </c>
      <c r="AV1054" s="12" t="s">
        <v>78</v>
      </c>
      <c r="AW1054" s="12" t="s">
        <v>32</v>
      </c>
      <c r="AX1054" s="12" t="s">
        <v>70</v>
      </c>
      <c r="AY1054" s="145" t="s">
        <v>155</v>
      </c>
    </row>
    <row r="1055" spans="2:65" s="13" customFormat="1" ht="11.25">
      <c r="B1055" s="149"/>
      <c r="D1055" s="144" t="s">
        <v>166</v>
      </c>
      <c r="E1055" s="150" t="s">
        <v>3</v>
      </c>
      <c r="F1055" s="151" t="s">
        <v>1390</v>
      </c>
      <c r="H1055" s="152">
        <v>135.87299999999999</v>
      </c>
      <c r="L1055" s="149"/>
      <c r="M1055" s="153"/>
      <c r="T1055" s="154"/>
      <c r="AT1055" s="150" t="s">
        <v>166</v>
      </c>
      <c r="AU1055" s="150" t="s">
        <v>80</v>
      </c>
      <c r="AV1055" s="13" t="s">
        <v>80</v>
      </c>
      <c r="AW1055" s="13" t="s">
        <v>32</v>
      </c>
      <c r="AX1055" s="13" t="s">
        <v>70</v>
      </c>
      <c r="AY1055" s="150" t="s">
        <v>155</v>
      </c>
    </row>
    <row r="1056" spans="2:65" s="14" customFormat="1" ht="11.25">
      <c r="B1056" s="155"/>
      <c r="D1056" s="144" t="s">
        <v>166</v>
      </c>
      <c r="E1056" s="156" t="s">
        <v>3</v>
      </c>
      <c r="F1056" s="157" t="s">
        <v>205</v>
      </c>
      <c r="H1056" s="158">
        <v>145.18799999999999</v>
      </c>
      <c r="L1056" s="155"/>
      <c r="M1056" s="159"/>
      <c r="T1056" s="160"/>
      <c r="AT1056" s="156" t="s">
        <v>166</v>
      </c>
      <c r="AU1056" s="156" t="s">
        <v>80</v>
      </c>
      <c r="AV1056" s="14" t="s">
        <v>162</v>
      </c>
      <c r="AW1056" s="14" t="s">
        <v>32</v>
      </c>
      <c r="AX1056" s="14" t="s">
        <v>78</v>
      </c>
      <c r="AY1056" s="156" t="s">
        <v>155</v>
      </c>
    </row>
    <row r="1057" spans="2:65" s="1" customFormat="1" ht="16.5" customHeight="1">
      <c r="B1057" s="127"/>
      <c r="C1057" s="128" t="s">
        <v>1395</v>
      </c>
      <c r="D1057" s="128" t="s">
        <v>157</v>
      </c>
      <c r="E1057" s="129" t="s">
        <v>1396</v>
      </c>
      <c r="F1057" s="130" t="s">
        <v>1397</v>
      </c>
      <c r="G1057" s="131" t="s">
        <v>160</v>
      </c>
      <c r="H1057" s="132">
        <v>185.75</v>
      </c>
      <c r="I1057" s="133"/>
      <c r="J1057" s="133">
        <f>ROUND(I1057*H1057,2)</f>
        <v>0</v>
      </c>
      <c r="K1057" s="130" t="s">
        <v>161</v>
      </c>
      <c r="L1057" s="29"/>
      <c r="M1057" s="134" t="s">
        <v>3</v>
      </c>
      <c r="N1057" s="135" t="s">
        <v>41</v>
      </c>
      <c r="O1057" s="136">
        <v>2.4E-2</v>
      </c>
      <c r="P1057" s="136">
        <f>O1057*H1057</f>
        <v>4.4580000000000002</v>
      </c>
      <c r="Q1057" s="136">
        <v>0</v>
      </c>
      <c r="R1057" s="136">
        <f>Q1057*H1057</f>
        <v>0</v>
      </c>
      <c r="S1057" s="136">
        <v>0</v>
      </c>
      <c r="T1057" s="137">
        <f>S1057*H1057</f>
        <v>0</v>
      </c>
      <c r="AR1057" s="138" t="s">
        <v>264</v>
      </c>
      <c r="AT1057" s="138" t="s">
        <v>157</v>
      </c>
      <c r="AU1057" s="138" t="s">
        <v>80</v>
      </c>
      <c r="AY1057" s="17" t="s">
        <v>155</v>
      </c>
      <c r="BE1057" s="139">
        <f>IF(N1057="základní",J1057,0)</f>
        <v>0</v>
      </c>
      <c r="BF1057" s="139">
        <f>IF(N1057="snížená",J1057,0)</f>
        <v>0</v>
      </c>
      <c r="BG1057" s="139">
        <f>IF(N1057="zákl. přenesená",J1057,0)</f>
        <v>0</v>
      </c>
      <c r="BH1057" s="139">
        <f>IF(N1057="sníž. přenesená",J1057,0)</f>
        <v>0</v>
      </c>
      <c r="BI1057" s="139">
        <f>IF(N1057="nulová",J1057,0)</f>
        <v>0</v>
      </c>
      <c r="BJ1057" s="17" t="s">
        <v>78</v>
      </c>
      <c r="BK1057" s="139">
        <f>ROUND(I1057*H1057,2)</f>
        <v>0</v>
      </c>
      <c r="BL1057" s="17" t="s">
        <v>264</v>
      </c>
      <c r="BM1057" s="138" t="s">
        <v>1398</v>
      </c>
    </row>
    <row r="1058" spans="2:65" s="1" customFormat="1" ht="11.25">
      <c r="B1058" s="29"/>
      <c r="D1058" s="140" t="s">
        <v>164</v>
      </c>
      <c r="F1058" s="141" t="s">
        <v>1399</v>
      </c>
      <c r="L1058" s="29"/>
      <c r="M1058" s="142"/>
      <c r="T1058" s="50"/>
      <c r="AT1058" s="17" t="s">
        <v>164</v>
      </c>
      <c r="AU1058" s="17" t="s">
        <v>80</v>
      </c>
    </row>
    <row r="1059" spans="2:65" s="12" customFormat="1" ht="11.25">
      <c r="B1059" s="143"/>
      <c r="D1059" s="144" t="s">
        <v>166</v>
      </c>
      <c r="E1059" s="145" t="s">
        <v>3</v>
      </c>
      <c r="F1059" s="146" t="s">
        <v>991</v>
      </c>
      <c r="H1059" s="145" t="s">
        <v>3</v>
      </c>
      <c r="L1059" s="143"/>
      <c r="M1059" s="147"/>
      <c r="T1059" s="148"/>
      <c r="AT1059" s="145" t="s">
        <v>166</v>
      </c>
      <c r="AU1059" s="145" t="s">
        <v>80</v>
      </c>
      <c r="AV1059" s="12" t="s">
        <v>78</v>
      </c>
      <c r="AW1059" s="12" t="s">
        <v>32</v>
      </c>
      <c r="AX1059" s="12" t="s">
        <v>70</v>
      </c>
      <c r="AY1059" s="145" t="s">
        <v>155</v>
      </c>
    </row>
    <row r="1060" spans="2:65" s="13" customFormat="1" ht="11.25">
      <c r="B1060" s="149"/>
      <c r="D1060" s="144" t="s">
        <v>166</v>
      </c>
      <c r="E1060" s="150" t="s">
        <v>3</v>
      </c>
      <c r="F1060" s="151" t="s">
        <v>1029</v>
      </c>
      <c r="H1060" s="152">
        <v>8.1</v>
      </c>
      <c r="L1060" s="149"/>
      <c r="M1060" s="153"/>
      <c r="T1060" s="154"/>
      <c r="AT1060" s="150" t="s">
        <v>166</v>
      </c>
      <c r="AU1060" s="150" t="s">
        <v>80</v>
      </c>
      <c r="AV1060" s="13" t="s">
        <v>80</v>
      </c>
      <c r="AW1060" s="13" t="s">
        <v>32</v>
      </c>
      <c r="AX1060" s="13" t="s">
        <v>70</v>
      </c>
      <c r="AY1060" s="150" t="s">
        <v>155</v>
      </c>
    </row>
    <row r="1061" spans="2:65" s="12" customFormat="1" ht="11.25">
      <c r="B1061" s="143"/>
      <c r="D1061" s="144" t="s">
        <v>166</v>
      </c>
      <c r="E1061" s="145" t="s">
        <v>3</v>
      </c>
      <c r="F1061" s="146" t="s">
        <v>993</v>
      </c>
      <c r="H1061" s="145" t="s">
        <v>3</v>
      </c>
      <c r="L1061" s="143"/>
      <c r="M1061" s="147"/>
      <c r="T1061" s="148"/>
      <c r="AT1061" s="145" t="s">
        <v>166</v>
      </c>
      <c r="AU1061" s="145" t="s">
        <v>80</v>
      </c>
      <c r="AV1061" s="12" t="s">
        <v>78</v>
      </c>
      <c r="AW1061" s="12" t="s">
        <v>32</v>
      </c>
      <c r="AX1061" s="12" t="s">
        <v>70</v>
      </c>
      <c r="AY1061" s="145" t="s">
        <v>155</v>
      </c>
    </row>
    <row r="1062" spans="2:65" s="13" customFormat="1" ht="11.25">
      <c r="B1062" s="149"/>
      <c r="D1062" s="144" t="s">
        <v>166</v>
      </c>
      <c r="E1062" s="150" t="s">
        <v>3</v>
      </c>
      <c r="F1062" s="151" t="s">
        <v>1030</v>
      </c>
      <c r="H1062" s="152">
        <v>118.15</v>
      </c>
      <c r="L1062" s="149"/>
      <c r="M1062" s="153"/>
      <c r="T1062" s="154"/>
      <c r="AT1062" s="150" t="s">
        <v>166</v>
      </c>
      <c r="AU1062" s="150" t="s">
        <v>80</v>
      </c>
      <c r="AV1062" s="13" t="s">
        <v>80</v>
      </c>
      <c r="AW1062" s="13" t="s">
        <v>32</v>
      </c>
      <c r="AX1062" s="13" t="s">
        <v>70</v>
      </c>
      <c r="AY1062" s="150" t="s">
        <v>155</v>
      </c>
    </row>
    <row r="1063" spans="2:65" s="12" customFormat="1" ht="11.25">
      <c r="B1063" s="143"/>
      <c r="D1063" s="144" t="s">
        <v>166</v>
      </c>
      <c r="E1063" s="145" t="s">
        <v>3</v>
      </c>
      <c r="F1063" s="146" t="s">
        <v>1400</v>
      </c>
      <c r="H1063" s="145" t="s">
        <v>3</v>
      </c>
      <c r="L1063" s="143"/>
      <c r="M1063" s="147"/>
      <c r="T1063" s="148"/>
      <c r="AT1063" s="145" t="s">
        <v>166</v>
      </c>
      <c r="AU1063" s="145" t="s">
        <v>80</v>
      </c>
      <c r="AV1063" s="12" t="s">
        <v>78</v>
      </c>
      <c r="AW1063" s="12" t="s">
        <v>32</v>
      </c>
      <c r="AX1063" s="12" t="s">
        <v>70</v>
      </c>
      <c r="AY1063" s="145" t="s">
        <v>155</v>
      </c>
    </row>
    <row r="1064" spans="2:65" s="13" customFormat="1" ht="11.25">
      <c r="B1064" s="149"/>
      <c r="D1064" s="144" t="s">
        <v>166</v>
      </c>
      <c r="E1064" s="150" t="s">
        <v>3</v>
      </c>
      <c r="F1064" s="151" t="s">
        <v>1401</v>
      </c>
      <c r="H1064" s="152">
        <v>53.7</v>
      </c>
      <c r="L1064" s="149"/>
      <c r="M1064" s="153"/>
      <c r="T1064" s="154"/>
      <c r="AT1064" s="150" t="s">
        <v>166</v>
      </c>
      <c r="AU1064" s="150" t="s">
        <v>80</v>
      </c>
      <c r="AV1064" s="13" t="s">
        <v>80</v>
      </c>
      <c r="AW1064" s="13" t="s">
        <v>32</v>
      </c>
      <c r="AX1064" s="13" t="s">
        <v>70</v>
      </c>
      <c r="AY1064" s="150" t="s">
        <v>155</v>
      </c>
    </row>
    <row r="1065" spans="2:65" s="12" customFormat="1" ht="11.25">
      <c r="B1065" s="143"/>
      <c r="D1065" s="144" t="s">
        <v>166</v>
      </c>
      <c r="E1065" s="145" t="s">
        <v>3</v>
      </c>
      <c r="F1065" s="146" t="s">
        <v>1402</v>
      </c>
      <c r="H1065" s="145" t="s">
        <v>3</v>
      </c>
      <c r="L1065" s="143"/>
      <c r="M1065" s="147"/>
      <c r="T1065" s="148"/>
      <c r="AT1065" s="145" t="s">
        <v>166</v>
      </c>
      <c r="AU1065" s="145" t="s">
        <v>80</v>
      </c>
      <c r="AV1065" s="12" t="s">
        <v>78</v>
      </c>
      <c r="AW1065" s="12" t="s">
        <v>32</v>
      </c>
      <c r="AX1065" s="12" t="s">
        <v>70</v>
      </c>
      <c r="AY1065" s="145" t="s">
        <v>155</v>
      </c>
    </row>
    <row r="1066" spans="2:65" s="13" customFormat="1" ht="11.25">
      <c r="B1066" s="149"/>
      <c r="D1066" s="144" t="s">
        <v>166</v>
      </c>
      <c r="E1066" s="150" t="s">
        <v>3</v>
      </c>
      <c r="F1066" s="151" t="s">
        <v>1403</v>
      </c>
      <c r="H1066" s="152">
        <v>5.8</v>
      </c>
      <c r="L1066" s="149"/>
      <c r="M1066" s="153"/>
      <c r="T1066" s="154"/>
      <c r="AT1066" s="150" t="s">
        <v>166</v>
      </c>
      <c r="AU1066" s="150" t="s">
        <v>80</v>
      </c>
      <c r="AV1066" s="13" t="s">
        <v>80</v>
      </c>
      <c r="AW1066" s="13" t="s">
        <v>32</v>
      </c>
      <c r="AX1066" s="13" t="s">
        <v>70</v>
      </c>
      <c r="AY1066" s="150" t="s">
        <v>155</v>
      </c>
    </row>
    <row r="1067" spans="2:65" s="14" customFormat="1" ht="11.25">
      <c r="B1067" s="155"/>
      <c r="D1067" s="144" t="s">
        <v>166</v>
      </c>
      <c r="E1067" s="156" t="s">
        <v>3</v>
      </c>
      <c r="F1067" s="157" t="s">
        <v>205</v>
      </c>
      <c r="H1067" s="158">
        <v>185.75</v>
      </c>
      <c r="L1067" s="155"/>
      <c r="M1067" s="159"/>
      <c r="T1067" s="160"/>
      <c r="AT1067" s="156" t="s">
        <v>166</v>
      </c>
      <c r="AU1067" s="156" t="s">
        <v>80</v>
      </c>
      <c r="AV1067" s="14" t="s">
        <v>162</v>
      </c>
      <c r="AW1067" s="14" t="s">
        <v>32</v>
      </c>
      <c r="AX1067" s="14" t="s">
        <v>78</v>
      </c>
      <c r="AY1067" s="156" t="s">
        <v>155</v>
      </c>
    </row>
    <row r="1068" spans="2:65" s="1" customFormat="1" ht="16.5" customHeight="1">
      <c r="B1068" s="127"/>
      <c r="C1068" s="161" t="s">
        <v>1404</v>
      </c>
      <c r="D1068" s="161" t="s">
        <v>248</v>
      </c>
      <c r="E1068" s="162" t="s">
        <v>1405</v>
      </c>
      <c r="F1068" s="163" t="s">
        <v>1406</v>
      </c>
      <c r="G1068" s="164" t="s">
        <v>251</v>
      </c>
      <c r="H1068" s="165">
        <v>21.919</v>
      </c>
      <c r="I1068" s="166"/>
      <c r="J1068" s="166">
        <f>ROUND(I1068*H1068,2)</f>
        <v>0</v>
      </c>
      <c r="K1068" s="163" t="s">
        <v>161</v>
      </c>
      <c r="L1068" s="167"/>
      <c r="M1068" s="168" t="s">
        <v>3</v>
      </c>
      <c r="N1068" s="169" t="s">
        <v>41</v>
      </c>
      <c r="O1068" s="136">
        <v>0</v>
      </c>
      <c r="P1068" s="136">
        <f>O1068*H1068</f>
        <v>0</v>
      </c>
      <c r="Q1068" s="136">
        <v>1E-3</v>
      </c>
      <c r="R1068" s="136">
        <f>Q1068*H1068</f>
        <v>2.1919000000000001E-2</v>
      </c>
      <c r="S1068" s="136">
        <v>0</v>
      </c>
      <c r="T1068" s="137">
        <f>S1068*H1068</f>
        <v>0</v>
      </c>
      <c r="AR1068" s="138" t="s">
        <v>391</v>
      </c>
      <c r="AT1068" s="138" t="s">
        <v>248</v>
      </c>
      <c r="AU1068" s="138" t="s">
        <v>80</v>
      </c>
      <c r="AY1068" s="17" t="s">
        <v>155</v>
      </c>
      <c r="BE1068" s="139">
        <f>IF(N1068="základní",J1068,0)</f>
        <v>0</v>
      </c>
      <c r="BF1068" s="139">
        <f>IF(N1068="snížená",J1068,0)</f>
        <v>0</v>
      </c>
      <c r="BG1068" s="139">
        <f>IF(N1068="zákl. přenesená",J1068,0)</f>
        <v>0</v>
      </c>
      <c r="BH1068" s="139">
        <f>IF(N1068="sníž. přenesená",J1068,0)</f>
        <v>0</v>
      </c>
      <c r="BI1068" s="139">
        <f>IF(N1068="nulová",J1068,0)</f>
        <v>0</v>
      </c>
      <c r="BJ1068" s="17" t="s">
        <v>78</v>
      </c>
      <c r="BK1068" s="139">
        <f>ROUND(I1068*H1068,2)</f>
        <v>0</v>
      </c>
      <c r="BL1068" s="17" t="s">
        <v>264</v>
      </c>
      <c r="BM1068" s="138" t="s">
        <v>1407</v>
      </c>
    </row>
    <row r="1069" spans="2:65" s="13" customFormat="1" ht="11.25">
      <c r="B1069" s="149"/>
      <c r="D1069" s="144" t="s">
        <v>166</v>
      </c>
      <c r="E1069" s="150" t="s">
        <v>3</v>
      </c>
      <c r="F1069" s="151" t="s">
        <v>1408</v>
      </c>
      <c r="H1069" s="152">
        <v>21.919</v>
      </c>
      <c r="L1069" s="149"/>
      <c r="M1069" s="153"/>
      <c r="T1069" s="154"/>
      <c r="AT1069" s="150" t="s">
        <v>166</v>
      </c>
      <c r="AU1069" s="150" t="s">
        <v>80</v>
      </c>
      <c r="AV1069" s="13" t="s">
        <v>80</v>
      </c>
      <c r="AW1069" s="13" t="s">
        <v>32</v>
      </c>
      <c r="AX1069" s="13" t="s">
        <v>78</v>
      </c>
      <c r="AY1069" s="150" t="s">
        <v>155</v>
      </c>
    </row>
    <row r="1070" spans="2:65" s="1" customFormat="1" ht="24.2" customHeight="1">
      <c r="B1070" s="127"/>
      <c r="C1070" s="128" t="s">
        <v>1409</v>
      </c>
      <c r="D1070" s="128" t="s">
        <v>157</v>
      </c>
      <c r="E1070" s="129" t="s">
        <v>1410</v>
      </c>
      <c r="F1070" s="130" t="s">
        <v>1411</v>
      </c>
      <c r="G1070" s="131" t="s">
        <v>160</v>
      </c>
      <c r="H1070" s="132">
        <v>8.1</v>
      </c>
      <c r="I1070" s="133"/>
      <c r="J1070" s="133">
        <f>ROUND(I1070*H1070,2)</f>
        <v>0</v>
      </c>
      <c r="K1070" s="130" t="s">
        <v>161</v>
      </c>
      <c r="L1070" s="29"/>
      <c r="M1070" s="134" t="s">
        <v>3</v>
      </c>
      <c r="N1070" s="135" t="s">
        <v>41</v>
      </c>
      <c r="O1070" s="136">
        <v>6.0000000000000001E-3</v>
      </c>
      <c r="P1070" s="136">
        <f>O1070*H1070</f>
        <v>4.8599999999999997E-2</v>
      </c>
      <c r="Q1070" s="136">
        <v>0</v>
      </c>
      <c r="R1070" s="136">
        <f>Q1070*H1070</f>
        <v>0</v>
      </c>
      <c r="S1070" s="136">
        <v>0</v>
      </c>
      <c r="T1070" s="137">
        <f>S1070*H1070</f>
        <v>0</v>
      </c>
      <c r="AR1070" s="138" t="s">
        <v>264</v>
      </c>
      <c r="AT1070" s="138" t="s">
        <v>157</v>
      </c>
      <c r="AU1070" s="138" t="s">
        <v>80</v>
      </c>
      <c r="AY1070" s="17" t="s">
        <v>155</v>
      </c>
      <c r="BE1070" s="139">
        <f>IF(N1070="základní",J1070,0)</f>
        <v>0</v>
      </c>
      <c r="BF1070" s="139">
        <f>IF(N1070="snížená",J1070,0)</f>
        <v>0</v>
      </c>
      <c r="BG1070" s="139">
        <f>IF(N1070="zákl. přenesená",J1070,0)</f>
        <v>0</v>
      </c>
      <c r="BH1070" s="139">
        <f>IF(N1070="sníž. přenesená",J1070,0)</f>
        <v>0</v>
      </c>
      <c r="BI1070" s="139">
        <f>IF(N1070="nulová",J1070,0)</f>
        <v>0</v>
      </c>
      <c r="BJ1070" s="17" t="s">
        <v>78</v>
      </c>
      <c r="BK1070" s="139">
        <f>ROUND(I1070*H1070,2)</f>
        <v>0</v>
      </c>
      <c r="BL1070" s="17" t="s">
        <v>264</v>
      </c>
      <c r="BM1070" s="138" t="s">
        <v>1412</v>
      </c>
    </row>
    <row r="1071" spans="2:65" s="1" customFormat="1" ht="11.25">
      <c r="B1071" s="29"/>
      <c r="D1071" s="140" t="s">
        <v>164</v>
      </c>
      <c r="F1071" s="141" t="s">
        <v>1413</v>
      </c>
      <c r="L1071" s="29"/>
      <c r="M1071" s="142"/>
      <c r="T1071" s="50"/>
      <c r="AT1071" s="17" t="s">
        <v>164</v>
      </c>
      <c r="AU1071" s="17" t="s">
        <v>80</v>
      </c>
    </row>
    <row r="1072" spans="2:65" s="12" customFormat="1" ht="11.25">
      <c r="B1072" s="143"/>
      <c r="D1072" s="144" t="s">
        <v>166</v>
      </c>
      <c r="E1072" s="145" t="s">
        <v>3</v>
      </c>
      <c r="F1072" s="146" t="s">
        <v>991</v>
      </c>
      <c r="H1072" s="145" t="s">
        <v>3</v>
      </c>
      <c r="L1072" s="143"/>
      <c r="M1072" s="147"/>
      <c r="T1072" s="148"/>
      <c r="AT1072" s="145" t="s">
        <v>166</v>
      </c>
      <c r="AU1072" s="145" t="s">
        <v>80</v>
      </c>
      <c r="AV1072" s="12" t="s">
        <v>78</v>
      </c>
      <c r="AW1072" s="12" t="s">
        <v>32</v>
      </c>
      <c r="AX1072" s="12" t="s">
        <v>70</v>
      </c>
      <c r="AY1072" s="145" t="s">
        <v>155</v>
      </c>
    </row>
    <row r="1073" spans="2:65" s="13" customFormat="1" ht="11.25">
      <c r="B1073" s="149"/>
      <c r="D1073" s="144" t="s">
        <v>166</v>
      </c>
      <c r="E1073" s="150" t="s">
        <v>3</v>
      </c>
      <c r="F1073" s="151" t="s">
        <v>1029</v>
      </c>
      <c r="H1073" s="152">
        <v>8.1</v>
      </c>
      <c r="L1073" s="149"/>
      <c r="M1073" s="153"/>
      <c r="T1073" s="154"/>
      <c r="AT1073" s="150" t="s">
        <v>166</v>
      </c>
      <c r="AU1073" s="150" t="s">
        <v>80</v>
      </c>
      <c r="AV1073" s="13" t="s">
        <v>80</v>
      </c>
      <c r="AW1073" s="13" t="s">
        <v>32</v>
      </c>
      <c r="AX1073" s="13" t="s">
        <v>78</v>
      </c>
      <c r="AY1073" s="150" t="s">
        <v>155</v>
      </c>
    </row>
    <row r="1074" spans="2:65" s="1" customFormat="1" ht="24.2" customHeight="1">
      <c r="B1074" s="127"/>
      <c r="C1074" s="128" t="s">
        <v>1414</v>
      </c>
      <c r="D1074" s="128" t="s">
        <v>157</v>
      </c>
      <c r="E1074" s="129" t="s">
        <v>1415</v>
      </c>
      <c r="F1074" s="130" t="s">
        <v>1416</v>
      </c>
      <c r="G1074" s="131" t="s">
        <v>160</v>
      </c>
      <c r="H1074" s="132">
        <v>16.2</v>
      </c>
      <c r="I1074" s="133"/>
      <c r="J1074" s="133">
        <f>ROUND(I1074*H1074,2)</f>
        <v>0</v>
      </c>
      <c r="K1074" s="130" t="s">
        <v>161</v>
      </c>
      <c r="L1074" s="29"/>
      <c r="M1074" s="134" t="s">
        <v>3</v>
      </c>
      <c r="N1074" s="135" t="s">
        <v>41</v>
      </c>
      <c r="O1074" s="136">
        <v>7.4999999999999997E-2</v>
      </c>
      <c r="P1074" s="136">
        <f>O1074*H1074</f>
        <v>1.2149999999999999</v>
      </c>
      <c r="Q1074" s="136">
        <v>0</v>
      </c>
      <c r="R1074" s="136">
        <f>Q1074*H1074</f>
        <v>0</v>
      </c>
      <c r="S1074" s="136">
        <v>0</v>
      </c>
      <c r="T1074" s="137">
        <f>S1074*H1074</f>
        <v>0</v>
      </c>
      <c r="AR1074" s="138" t="s">
        <v>264</v>
      </c>
      <c r="AT1074" s="138" t="s">
        <v>157</v>
      </c>
      <c r="AU1074" s="138" t="s">
        <v>80</v>
      </c>
      <c r="AY1074" s="17" t="s">
        <v>155</v>
      </c>
      <c r="BE1074" s="139">
        <f>IF(N1074="základní",J1074,0)</f>
        <v>0</v>
      </c>
      <c r="BF1074" s="139">
        <f>IF(N1074="snížená",J1074,0)</f>
        <v>0</v>
      </c>
      <c r="BG1074" s="139">
        <f>IF(N1074="zákl. přenesená",J1074,0)</f>
        <v>0</v>
      </c>
      <c r="BH1074" s="139">
        <f>IF(N1074="sníž. přenesená",J1074,0)</f>
        <v>0</v>
      </c>
      <c r="BI1074" s="139">
        <f>IF(N1074="nulová",J1074,0)</f>
        <v>0</v>
      </c>
      <c r="BJ1074" s="17" t="s">
        <v>78</v>
      </c>
      <c r="BK1074" s="139">
        <f>ROUND(I1074*H1074,2)</f>
        <v>0</v>
      </c>
      <c r="BL1074" s="17" t="s">
        <v>264</v>
      </c>
      <c r="BM1074" s="138" t="s">
        <v>1417</v>
      </c>
    </row>
    <row r="1075" spans="2:65" s="1" customFormat="1" ht="11.25">
      <c r="B1075" s="29"/>
      <c r="D1075" s="140" t="s">
        <v>164</v>
      </c>
      <c r="F1075" s="141" t="s">
        <v>1418</v>
      </c>
      <c r="L1075" s="29"/>
      <c r="M1075" s="142"/>
      <c r="T1075" s="50"/>
      <c r="AT1075" s="17" t="s">
        <v>164</v>
      </c>
      <c r="AU1075" s="17" t="s">
        <v>80</v>
      </c>
    </row>
    <row r="1076" spans="2:65" s="12" customFormat="1" ht="11.25">
      <c r="B1076" s="143"/>
      <c r="D1076" s="144" t="s">
        <v>166</v>
      </c>
      <c r="E1076" s="145" t="s">
        <v>3</v>
      </c>
      <c r="F1076" s="146" t="s">
        <v>991</v>
      </c>
      <c r="H1076" s="145" t="s">
        <v>3</v>
      </c>
      <c r="L1076" s="143"/>
      <c r="M1076" s="147"/>
      <c r="T1076" s="148"/>
      <c r="AT1076" s="145" t="s">
        <v>166</v>
      </c>
      <c r="AU1076" s="145" t="s">
        <v>80</v>
      </c>
      <c r="AV1076" s="12" t="s">
        <v>78</v>
      </c>
      <c r="AW1076" s="12" t="s">
        <v>32</v>
      </c>
      <c r="AX1076" s="12" t="s">
        <v>70</v>
      </c>
      <c r="AY1076" s="145" t="s">
        <v>155</v>
      </c>
    </row>
    <row r="1077" spans="2:65" s="13" customFormat="1" ht="11.25">
      <c r="B1077" s="149"/>
      <c r="D1077" s="144" t="s">
        <v>166</v>
      </c>
      <c r="E1077" s="150" t="s">
        <v>3</v>
      </c>
      <c r="F1077" s="151" t="s">
        <v>1383</v>
      </c>
      <c r="H1077" s="152">
        <v>16.2</v>
      </c>
      <c r="L1077" s="149"/>
      <c r="M1077" s="153"/>
      <c r="T1077" s="154"/>
      <c r="AT1077" s="150" t="s">
        <v>166</v>
      </c>
      <c r="AU1077" s="150" t="s">
        <v>80</v>
      </c>
      <c r="AV1077" s="13" t="s">
        <v>80</v>
      </c>
      <c r="AW1077" s="13" t="s">
        <v>32</v>
      </c>
      <c r="AX1077" s="13" t="s">
        <v>78</v>
      </c>
      <c r="AY1077" s="150" t="s">
        <v>155</v>
      </c>
    </row>
    <row r="1078" spans="2:65" s="1" customFormat="1" ht="16.5" customHeight="1">
      <c r="B1078" s="127"/>
      <c r="C1078" s="128" t="s">
        <v>1419</v>
      </c>
      <c r="D1078" s="128" t="s">
        <v>157</v>
      </c>
      <c r="E1078" s="129" t="s">
        <v>1420</v>
      </c>
      <c r="F1078" s="130" t="s">
        <v>1421</v>
      </c>
      <c r="G1078" s="131" t="s">
        <v>160</v>
      </c>
      <c r="H1078" s="132">
        <v>126.25</v>
      </c>
      <c r="I1078" s="133"/>
      <c r="J1078" s="133">
        <f>ROUND(I1078*H1078,2)</f>
        <v>0</v>
      </c>
      <c r="K1078" s="130" t="s">
        <v>161</v>
      </c>
      <c r="L1078" s="29"/>
      <c r="M1078" s="134" t="s">
        <v>3</v>
      </c>
      <c r="N1078" s="135" t="s">
        <v>41</v>
      </c>
      <c r="O1078" s="136">
        <v>0.11</v>
      </c>
      <c r="P1078" s="136">
        <f>O1078*H1078</f>
        <v>13.887499999999999</v>
      </c>
      <c r="Q1078" s="136">
        <v>0</v>
      </c>
      <c r="R1078" s="136">
        <f>Q1078*H1078</f>
        <v>0</v>
      </c>
      <c r="S1078" s="136">
        <v>0</v>
      </c>
      <c r="T1078" s="137">
        <f>S1078*H1078</f>
        <v>0</v>
      </c>
      <c r="AR1078" s="138" t="s">
        <v>264</v>
      </c>
      <c r="AT1078" s="138" t="s">
        <v>157</v>
      </c>
      <c r="AU1078" s="138" t="s">
        <v>80</v>
      </c>
      <c r="AY1078" s="17" t="s">
        <v>155</v>
      </c>
      <c r="BE1078" s="139">
        <f>IF(N1078="základní",J1078,0)</f>
        <v>0</v>
      </c>
      <c r="BF1078" s="139">
        <f>IF(N1078="snížená",J1078,0)</f>
        <v>0</v>
      </c>
      <c r="BG1078" s="139">
        <f>IF(N1078="zákl. přenesená",J1078,0)</f>
        <v>0</v>
      </c>
      <c r="BH1078" s="139">
        <f>IF(N1078="sníž. přenesená",J1078,0)</f>
        <v>0</v>
      </c>
      <c r="BI1078" s="139">
        <f>IF(N1078="nulová",J1078,0)</f>
        <v>0</v>
      </c>
      <c r="BJ1078" s="17" t="s">
        <v>78</v>
      </c>
      <c r="BK1078" s="139">
        <f>ROUND(I1078*H1078,2)</f>
        <v>0</v>
      </c>
      <c r="BL1078" s="17" t="s">
        <v>264</v>
      </c>
      <c r="BM1078" s="138" t="s">
        <v>1422</v>
      </c>
    </row>
    <row r="1079" spans="2:65" s="1" customFormat="1" ht="11.25">
      <c r="B1079" s="29"/>
      <c r="D1079" s="140" t="s">
        <v>164</v>
      </c>
      <c r="F1079" s="141" t="s">
        <v>1423</v>
      </c>
      <c r="L1079" s="29"/>
      <c r="M1079" s="142"/>
      <c r="T1079" s="50"/>
      <c r="AT1079" s="17" t="s">
        <v>164</v>
      </c>
      <c r="AU1079" s="17" t="s">
        <v>80</v>
      </c>
    </row>
    <row r="1080" spans="2:65" s="12" customFormat="1" ht="11.25">
      <c r="B1080" s="143"/>
      <c r="D1080" s="144" t="s">
        <v>166</v>
      </c>
      <c r="E1080" s="145" t="s">
        <v>3</v>
      </c>
      <c r="F1080" s="146" t="s">
        <v>991</v>
      </c>
      <c r="H1080" s="145" t="s">
        <v>3</v>
      </c>
      <c r="L1080" s="143"/>
      <c r="M1080" s="147"/>
      <c r="T1080" s="148"/>
      <c r="AT1080" s="145" t="s">
        <v>166</v>
      </c>
      <c r="AU1080" s="145" t="s">
        <v>80</v>
      </c>
      <c r="AV1080" s="12" t="s">
        <v>78</v>
      </c>
      <c r="AW1080" s="12" t="s">
        <v>32</v>
      </c>
      <c r="AX1080" s="12" t="s">
        <v>70</v>
      </c>
      <c r="AY1080" s="145" t="s">
        <v>155</v>
      </c>
    </row>
    <row r="1081" spans="2:65" s="13" customFormat="1" ht="11.25">
      <c r="B1081" s="149"/>
      <c r="D1081" s="144" t="s">
        <v>166</v>
      </c>
      <c r="E1081" s="150" t="s">
        <v>3</v>
      </c>
      <c r="F1081" s="151" t="s">
        <v>1029</v>
      </c>
      <c r="H1081" s="152">
        <v>8.1</v>
      </c>
      <c r="L1081" s="149"/>
      <c r="M1081" s="153"/>
      <c r="T1081" s="154"/>
      <c r="AT1081" s="150" t="s">
        <v>166</v>
      </c>
      <c r="AU1081" s="150" t="s">
        <v>80</v>
      </c>
      <c r="AV1081" s="13" t="s">
        <v>80</v>
      </c>
      <c r="AW1081" s="13" t="s">
        <v>32</v>
      </c>
      <c r="AX1081" s="13" t="s">
        <v>70</v>
      </c>
      <c r="AY1081" s="150" t="s">
        <v>155</v>
      </c>
    </row>
    <row r="1082" spans="2:65" s="12" customFormat="1" ht="11.25">
      <c r="B1082" s="143"/>
      <c r="D1082" s="144" t="s">
        <v>166</v>
      </c>
      <c r="E1082" s="145" t="s">
        <v>3</v>
      </c>
      <c r="F1082" s="146" t="s">
        <v>993</v>
      </c>
      <c r="H1082" s="145" t="s">
        <v>3</v>
      </c>
      <c r="L1082" s="143"/>
      <c r="M1082" s="147"/>
      <c r="T1082" s="148"/>
      <c r="AT1082" s="145" t="s">
        <v>166</v>
      </c>
      <c r="AU1082" s="145" t="s">
        <v>80</v>
      </c>
      <c r="AV1082" s="12" t="s">
        <v>78</v>
      </c>
      <c r="AW1082" s="12" t="s">
        <v>32</v>
      </c>
      <c r="AX1082" s="12" t="s">
        <v>70</v>
      </c>
      <c r="AY1082" s="145" t="s">
        <v>155</v>
      </c>
    </row>
    <row r="1083" spans="2:65" s="13" customFormat="1" ht="11.25">
      <c r="B1083" s="149"/>
      <c r="D1083" s="144" t="s">
        <v>166</v>
      </c>
      <c r="E1083" s="150" t="s">
        <v>3</v>
      </c>
      <c r="F1083" s="151" t="s">
        <v>1030</v>
      </c>
      <c r="H1083" s="152">
        <v>118.15</v>
      </c>
      <c r="L1083" s="149"/>
      <c r="M1083" s="153"/>
      <c r="T1083" s="154"/>
      <c r="AT1083" s="150" t="s">
        <v>166</v>
      </c>
      <c r="AU1083" s="150" t="s">
        <v>80</v>
      </c>
      <c r="AV1083" s="13" t="s">
        <v>80</v>
      </c>
      <c r="AW1083" s="13" t="s">
        <v>32</v>
      </c>
      <c r="AX1083" s="13" t="s">
        <v>70</v>
      </c>
      <c r="AY1083" s="150" t="s">
        <v>155</v>
      </c>
    </row>
    <row r="1084" spans="2:65" s="14" customFormat="1" ht="11.25">
      <c r="B1084" s="155"/>
      <c r="D1084" s="144" t="s">
        <v>166</v>
      </c>
      <c r="E1084" s="156" t="s">
        <v>3</v>
      </c>
      <c r="F1084" s="157" t="s">
        <v>205</v>
      </c>
      <c r="H1084" s="158">
        <v>126.25</v>
      </c>
      <c r="L1084" s="155"/>
      <c r="M1084" s="159"/>
      <c r="T1084" s="160"/>
      <c r="AT1084" s="156" t="s">
        <v>166</v>
      </c>
      <c r="AU1084" s="156" t="s">
        <v>80</v>
      </c>
      <c r="AV1084" s="14" t="s">
        <v>162</v>
      </c>
      <c r="AW1084" s="14" t="s">
        <v>32</v>
      </c>
      <c r="AX1084" s="14" t="s">
        <v>78</v>
      </c>
      <c r="AY1084" s="156" t="s">
        <v>155</v>
      </c>
    </row>
    <row r="1085" spans="2:65" s="1" customFormat="1" ht="16.5" customHeight="1">
      <c r="B1085" s="127"/>
      <c r="C1085" s="161" t="s">
        <v>1424</v>
      </c>
      <c r="D1085" s="161" t="s">
        <v>248</v>
      </c>
      <c r="E1085" s="162" t="s">
        <v>1425</v>
      </c>
      <c r="F1085" s="163" t="s">
        <v>1426</v>
      </c>
      <c r="G1085" s="164" t="s">
        <v>160</v>
      </c>
      <c r="H1085" s="165">
        <v>132.56299999999999</v>
      </c>
      <c r="I1085" s="166"/>
      <c r="J1085" s="166">
        <f>ROUND(I1085*H1085,2)</f>
        <v>0</v>
      </c>
      <c r="K1085" s="163" t="s">
        <v>161</v>
      </c>
      <c r="L1085" s="167"/>
      <c r="M1085" s="168" t="s">
        <v>3</v>
      </c>
      <c r="N1085" s="169" t="s">
        <v>41</v>
      </c>
      <c r="O1085" s="136">
        <v>0</v>
      </c>
      <c r="P1085" s="136">
        <f>O1085*H1085</f>
        <v>0</v>
      </c>
      <c r="Q1085" s="136">
        <v>2.5000000000000001E-4</v>
      </c>
      <c r="R1085" s="136">
        <f>Q1085*H1085</f>
        <v>3.3140749999999997E-2</v>
      </c>
      <c r="S1085" s="136">
        <v>0</v>
      </c>
      <c r="T1085" s="137">
        <f>S1085*H1085</f>
        <v>0</v>
      </c>
      <c r="AR1085" s="138" t="s">
        <v>391</v>
      </c>
      <c r="AT1085" s="138" t="s">
        <v>248</v>
      </c>
      <c r="AU1085" s="138" t="s">
        <v>80</v>
      </c>
      <c r="AY1085" s="17" t="s">
        <v>155</v>
      </c>
      <c r="BE1085" s="139">
        <f>IF(N1085="základní",J1085,0)</f>
        <v>0</v>
      </c>
      <c r="BF1085" s="139">
        <f>IF(N1085="snížená",J1085,0)</f>
        <v>0</v>
      </c>
      <c r="BG1085" s="139">
        <f>IF(N1085="zákl. přenesená",J1085,0)</f>
        <v>0</v>
      </c>
      <c r="BH1085" s="139">
        <f>IF(N1085="sníž. přenesená",J1085,0)</f>
        <v>0</v>
      </c>
      <c r="BI1085" s="139">
        <f>IF(N1085="nulová",J1085,0)</f>
        <v>0</v>
      </c>
      <c r="BJ1085" s="17" t="s">
        <v>78</v>
      </c>
      <c r="BK1085" s="139">
        <f>ROUND(I1085*H1085,2)</f>
        <v>0</v>
      </c>
      <c r="BL1085" s="17" t="s">
        <v>264</v>
      </c>
      <c r="BM1085" s="138" t="s">
        <v>1427</v>
      </c>
    </row>
    <row r="1086" spans="2:65" s="13" customFormat="1" ht="11.25">
      <c r="B1086" s="149"/>
      <c r="D1086" s="144" t="s">
        <v>166</v>
      </c>
      <c r="E1086" s="150" t="s">
        <v>3</v>
      </c>
      <c r="F1086" s="151" t="s">
        <v>1428</v>
      </c>
      <c r="H1086" s="152">
        <v>132.56299999999999</v>
      </c>
      <c r="L1086" s="149"/>
      <c r="M1086" s="153"/>
      <c r="T1086" s="154"/>
      <c r="AT1086" s="150" t="s">
        <v>166</v>
      </c>
      <c r="AU1086" s="150" t="s">
        <v>80</v>
      </c>
      <c r="AV1086" s="13" t="s">
        <v>80</v>
      </c>
      <c r="AW1086" s="13" t="s">
        <v>32</v>
      </c>
      <c r="AX1086" s="13" t="s">
        <v>78</v>
      </c>
      <c r="AY1086" s="150" t="s">
        <v>155</v>
      </c>
    </row>
    <row r="1087" spans="2:65" s="1" customFormat="1" ht="21.75" customHeight="1">
      <c r="B1087" s="127"/>
      <c r="C1087" s="128" t="s">
        <v>1429</v>
      </c>
      <c r="D1087" s="128" t="s">
        <v>157</v>
      </c>
      <c r="E1087" s="129" t="s">
        <v>1430</v>
      </c>
      <c r="F1087" s="130" t="s">
        <v>1431</v>
      </c>
      <c r="G1087" s="131" t="s">
        <v>160</v>
      </c>
      <c r="H1087" s="132">
        <v>8.1189999999999998</v>
      </c>
      <c r="I1087" s="133"/>
      <c r="J1087" s="133">
        <f>ROUND(I1087*H1087,2)</f>
        <v>0</v>
      </c>
      <c r="K1087" s="130" t="s">
        <v>161</v>
      </c>
      <c r="L1087" s="29"/>
      <c r="M1087" s="134" t="s">
        <v>3</v>
      </c>
      <c r="N1087" s="135" t="s">
        <v>41</v>
      </c>
      <c r="O1087" s="136">
        <v>0.3</v>
      </c>
      <c r="P1087" s="136">
        <f>O1087*H1087</f>
        <v>2.4356999999999998</v>
      </c>
      <c r="Q1087" s="136">
        <v>4.4999999999999997E-3</v>
      </c>
      <c r="R1087" s="136">
        <f>Q1087*H1087</f>
        <v>3.6535499999999999E-2</v>
      </c>
      <c r="S1087" s="136">
        <v>0</v>
      </c>
      <c r="T1087" s="137">
        <f>S1087*H1087</f>
        <v>0</v>
      </c>
      <c r="AR1087" s="138" t="s">
        <v>264</v>
      </c>
      <c r="AT1087" s="138" t="s">
        <v>157</v>
      </c>
      <c r="AU1087" s="138" t="s">
        <v>80</v>
      </c>
      <c r="AY1087" s="17" t="s">
        <v>155</v>
      </c>
      <c r="BE1087" s="139">
        <f>IF(N1087="základní",J1087,0)</f>
        <v>0</v>
      </c>
      <c r="BF1087" s="139">
        <f>IF(N1087="snížená",J1087,0)</f>
        <v>0</v>
      </c>
      <c r="BG1087" s="139">
        <f>IF(N1087="zákl. přenesená",J1087,0)</f>
        <v>0</v>
      </c>
      <c r="BH1087" s="139">
        <f>IF(N1087="sníž. přenesená",J1087,0)</f>
        <v>0</v>
      </c>
      <c r="BI1087" s="139">
        <f>IF(N1087="nulová",J1087,0)</f>
        <v>0</v>
      </c>
      <c r="BJ1087" s="17" t="s">
        <v>78</v>
      </c>
      <c r="BK1087" s="139">
        <f>ROUND(I1087*H1087,2)</f>
        <v>0</v>
      </c>
      <c r="BL1087" s="17" t="s">
        <v>264</v>
      </c>
      <c r="BM1087" s="138" t="s">
        <v>1432</v>
      </c>
    </row>
    <row r="1088" spans="2:65" s="1" customFormat="1" ht="11.25">
      <c r="B1088" s="29"/>
      <c r="D1088" s="140" t="s">
        <v>164</v>
      </c>
      <c r="F1088" s="141" t="s">
        <v>1433</v>
      </c>
      <c r="L1088" s="29"/>
      <c r="M1088" s="142"/>
      <c r="T1088" s="50"/>
      <c r="AT1088" s="17" t="s">
        <v>164</v>
      </c>
      <c r="AU1088" s="17" t="s">
        <v>80</v>
      </c>
    </row>
    <row r="1089" spans="2:65" s="12" customFormat="1" ht="11.25">
      <c r="B1089" s="143"/>
      <c r="D1089" s="144" t="s">
        <v>166</v>
      </c>
      <c r="E1089" s="145" t="s">
        <v>3</v>
      </c>
      <c r="F1089" s="146" t="s">
        <v>684</v>
      </c>
      <c r="H1089" s="145" t="s">
        <v>3</v>
      </c>
      <c r="L1089" s="143"/>
      <c r="M1089" s="147"/>
      <c r="T1089" s="148"/>
      <c r="AT1089" s="145" t="s">
        <v>166</v>
      </c>
      <c r="AU1089" s="145" t="s">
        <v>80</v>
      </c>
      <c r="AV1089" s="12" t="s">
        <v>78</v>
      </c>
      <c r="AW1089" s="12" t="s">
        <v>32</v>
      </c>
      <c r="AX1089" s="12" t="s">
        <v>70</v>
      </c>
      <c r="AY1089" s="145" t="s">
        <v>155</v>
      </c>
    </row>
    <row r="1090" spans="2:65" s="13" customFormat="1" ht="11.25">
      <c r="B1090" s="149"/>
      <c r="D1090" s="144" t="s">
        <v>166</v>
      </c>
      <c r="E1090" s="150" t="s">
        <v>3</v>
      </c>
      <c r="F1090" s="151" t="s">
        <v>1434</v>
      </c>
      <c r="H1090" s="152">
        <v>8.1189999999999998</v>
      </c>
      <c r="L1090" s="149"/>
      <c r="M1090" s="153"/>
      <c r="T1090" s="154"/>
      <c r="AT1090" s="150" t="s">
        <v>166</v>
      </c>
      <c r="AU1090" s="150" t="s">
        <v>80</v>
      </c>
      <c r="AV1090" s="13" t="s">
        <v>80</v>
      </c>
      <c r="AW1090" s="13" t="s">
        <v>32</v>
      </c>
      <c r="AX1090" s="13" t="s">
        <v>78</v>
      </c>
      <c r="AY1090" s="150" t="s">
        <v>155</v>
      </c>
    </row>
    <row r="1091" spans="2:65" s="1" customFormat="1" ht="24.2" customHeight="1">
      <c r="B1091" s="127"/>
      <c r="C1091" s="128" t="s">
        <v>1435</v>
      </c>
      <c r="D1091" s="128" t="s">
        <v>157</v>
      </c>
      <c r="E1091" s="129" t="s">
        <v>1436</v>
      </c>
      <c r="F1091" s="130" t="s">
        <v>1437</v>
      </c>
      <c r="G1091" s="131" t="s">
        <v>1438</v>
      </c>
      <c r="H1091" s="132">
        <v>984.6</v>
      </c>
      <c r="I1091" s="133"/>
      <c r="J1091" s="133">
        <f>ROUND(I1091*H1091,2)</f>
        <v>0</v>
      </c>
      <c r="K1091" s="130" t="s">
        <v>161</v>
      </c>
      <c r="L1091" s="29"/>
      <c r="M1091" s="134" t="s">
        <v>3</v>
      </c>
      <c r="N1091" s="135" t="s">
        <v>41</v>
      </c>
      <c r="O1091" s="136">
        <v>0</v>
      </c>
      <c r="P1091" s="136">
        <f>O1091*H1091</f>
        <v>0</v>
      </c>
      <c r="Q1091" s="136">
        <v>0</v>
      </c>
      <c r="R1091" s="136">
        <f>Q1091*H1091</f>
        <v>0</v>
      </c>
      <c r="S1091" s="136">
        <v>0</v>
      </c>
      <c r="T1091" s="137">
        <f>S1091*H1091</f>
        <v>0</v>
      </c>
      <c r="AR1091" s="138" t="s">
        <v>264</v>
      </c>
      <c r="AT1091" s="138" t="s">
        <v>157</v>
      </c>
      <c r="AU1091" s="138" t="s">
        <v>80</v>
      </c>
      <c r="AY1091" s="17" t="s">
        <v>155</v>
      </c>
      <c r="BE1091" s="139">
        <f>IF(N1091="základní",J1091,0)</f>
        <v>0</v>
      </c>
      <c r="BF1091" s="139">
        <f>IF(N1091="snížená",J1091,0)</f>
        <v>0</v>
      </c>
      <c r="BG1091" s="139">
        <f>IF(N1091="zákl. přenesená",J1091,0)</f>
        <v>0</v>
      </c>
      <c r="BH1091" s="139">
        <f>IF(N1091="sníž. přenesená",J1091,0)</f>
        <v>0</v>
      </c>
      <c r="BI1091" s="139">
        <f>IF(N1091="nulová",J1091,0)</f>
        <v>0</v>
      </c>
      <c r="BJ1091" s="17" t="s">
        <v>78</v>
      </c>
      <c r="BK1091" s="139">
        <f>ROUND(I1091*H1091,2)</f>
        <v>0</v>
      </c>
      <c r="BL1091" s="17" t="s">
        <v>264</v>
      </c>
      <c r="BM1091" s="138" t="s">
        <v>1439</v>
      </c>
    </row>
    <row r="1092" spans="2:65" s="1" customFormat="1" ht="11.25">
      <c r="B1092" s="29"/>
      <c r="D1092" s="140" t="s">
        <v>164</v>
      </c>
      <c r="F1092" s="141" t="s">
        <v>1440</v>
      </c>
      <c r="L1092" s="29"/>
      <c r="M1092" s="142"/>
      <c r="T1092" s="50"/>
      <c r="AT1092" s="17" t="s">
        <v>164</v>
      </c>
      <c r="AU1092" s="17" t="s">
        <v>80</v>
      </c>
    </row>
    <row r="1093" spans="2:65" s="11" customFormat="1" ht="22.9" customHeight="1">
      <c r="B1093" s="116"/>
      <c r="D1093" s="117" t="s">
        <v>69</v>
      </c>
      <c r="E1093" s="125" t="s">
        <v>1441</v>
      </c>
      <c r="F1093" s="125" t="s">
        <v>1442</v>
      </c>
      <c r="J1093" s="126">
        <f>BK1093</f>
        <v>0</v>
      </c>
      <c r="L1093" s="116"/>
      <c r="M1093" s="120"/>
      <c r="P1093" s="121">
        <f>SUM(P1094:P1152)</f>
        <v>58.279200000000003</v>
      </c>
      <c r="R1093" s="121">
        <f>SUM(R1094:R1152)</f>
        <v>5.0484388080000011</v>
      </c>
      <c r="T1093" s="122">
        <f>SUM(T1094:T1152)</f>
        <v>0</v>
      </c>
      <c r="AR1093" s="117" t="s">
        <v>80</v>
      </c>
      <c r="AT1093" s="123" t="s">
        <v>69</v>
      </c>
      <c r="AU1093" s="123" t="s">
        <v>78</v>
      </c>
      <c r="AY1093" s="117" t="s">
        <v>155</v>
      </c>
      <c r="BK1093" s="124">
        <f>SUM(BK1094:BK1152)</f>
        <v>0</v>
      </c>
    </row>
    <row r="1094" spans="2:65" s="1" customFormat="1" ht="24.2" customHeight="1">
      <c r="B1094" s="127"/>
      <c r="C1094" s="128" t="s">
        <v>1443</v>
      </c>
      <c r="D1094" s="128" t="s">
        <v>157</v>
      </c>
      <c r="E1094" s="129" t="s">
        <v>1444</v>
      </c>
      <c r="F1094" s="130" t="s">
        <v>1445</v>
      </c>
      <c r="G1094" s="131" t="s">
        <v>160</v>
      </c>
      <c r="H1094" s="132">
        <v>47.6</v>
      </c>
      <c r="I1094" s="133"/>
      <c r="J1094" s="133">
        <f>ROUND(I1094*H1094,2)</f>
        <v>0</v>
      </c>
      <c r="K1094" s="130" t="s">
        <v>161</v>
      </c>
      <c r="L1094" s="29"/>
      <c r="M1094" s="134" t="s">
        <v>3</v>
      </c>
      <c r="N1094" s="135" t="s">
        <v>41</v>
      </c>
      <c r="O1094" s="136">
        <v>2.9000000000000001E-2</v>
      </c>
      <c r="P1094" s="136">
        <f>O1094*H1094</f>
        <v>1.3804000000000001</v>
      </c>
      <c r="Q1094" s="136">
        <v>0</v>
      </c>
      <c r="R1094" s="136">
        <f>Q1094*H1094</f>
        <v>0</v>
      </c>
      <c r="S1094" s="136">
        <v>0</v>
      </c>
      <c r="T1094" s="137">
        <f>S1094*H1094</f>
        <v>0</v>
      </c>
      <c r="AR1094" s="138" t="s">
        <v>264</v>
      </c>
      <c r="AT1094" s="138" t="s">
        <v>157</v>
      </c>
      <c r="AU1094" s="138" t="s">
        <v>80</v>
      </c>
      <c r="AY1094" s="17" t="s">
        <v>155</v>
      </c>
      <c r="BE1094" s="139">
        <f>IF(N1094="základní",J1094,0)</f>
        <v>0</v>
      </c>
      <c r="BF1094" s="139">
        <f>IF(N1094="snížená",J1094,0)</f>
        <v>0</v>
      </c>
      <c r="BG1094" s="139">
        <f>IF(N1094="zákl. přenesená",J1094,0)</f>
        <v>0</v>
      </c>
      <c r="BH1094" s="139">
        <f>IF(N1094="sníž. přenesená",J1094,0)</f>
        <v>0</v>
      </c>
      <c r="BI1094" s="139">
        <f>IF(N1094="nulová",J1094,0)</f>
        <v>0</v>
      </c>
      <c r="BJ1094" s="17" t="s">
        <v>78</v>
      </c>
      <c r="BK1094" s="139">
        <f>ROUND(I1094*H1094,2)</f>
        <v>0</v>
      </c>
      <c r="BL1094" s="17" t="s">
        <v>264</v>
      </c>
      <c r="BM1094" s="138" t="s">
        <v>1446</v>
      </c>
    </row>
    <row r="1095" spans="2:65" s="1" customFormat="1" ht="11.25">
      <c r="B1095" s="29"/>
      <c r="D1095" s="140" t="s">
        <v>164</v>
      </c>
      <c r="F1095" s="141" t="s">
        <v>1447</v>
      </c>
      <c r="L1095" s="29"/>
      <c r="M1095" s="142"/>
      <c r="T1095" s="50"/>
      <c r="AT1095" s="17" t="s">
        <v>164</v>
      </c>
      <c r="AU1095" s="17" t="s">
        <v>80</v>
      </c>
    </row>
    <row r="1096" spans="2:65" s="12" customFormat="1" ht="11.25">
      <c r="B1096" s="143"/>
      <c r="D1096" s="144" t="s">
        <v>166</v>
      </c>
      <c r="E1096" s="145" t="s">
        <v>3</v>
      </c>
      <c r="F1096" s="146" t="s">
        <v>1448</v>
      </c>
      <c r="H1096" s="145" t="s">
        <v>3</v>
      </c>
      <c r="L1096" s="143"/>
      <c r="M1096" s="147"/>
      <c r="T1096" s="148"/>
      <c r="AT1096" s="145" t="s">
        <v>166</v>
      </c>
      <c r="AU1096" s="145" t="s">
        <v>80</v>
      </c>
      <c r="AV1096" s="12" t="s">
        <v>78</v>
      </c>
      <c r="AW1096" s="12" t="s">
        <v>32</v>
      </c>
      <c r="AX1096" s="12" t="s">
        <v>70</v>
      </c>
      <c r="AY1096" s="145" t="s">
        <v>155</v>
      </c>
    </row>
    <row r="1097" spans="2:65" s="13" customFormat="1" ht="11.25">
      <c r="B1097" s="149"/>
      <c r="D1097" s="144" t="s">
        <v>166</v>
      </c>
      <c r="E1097" s="150" t="s">
        <v>3</v>
      </c>
      <c r="F1097" s="151" t="s">
        <v>1449</v>
      </c>
      <c r="H1097" s="152">
        <v>47.6</v>
      </c>
      <c r="L1097" s="149"/>
      <c r="M1097" s="153"/>
      <c r="T1097" s="154"/>
      <c r="AT1097" s="150" t="s">
        <v>166</v>
      </c>
      <c r="AU1097" s="150" t="s">
        <v>80</v>
      </c>
      <c r="AV1097" s="13" t="s">
        <v>80</v>
      </c>
      <c r="AW1097" s="13" t="s">
        <v>32</v>
      </c>
      <c r="AX1097" s="13" t="s">
        <v>78</v>
      </c>
      <c r="AY1097" s="150" t="s">
        <v>155</v>
      </c>
    </row>
    <row r="1098" spans="2:65" s="1" customFormat="1" ht="16.5" customHeight="1">
      <c r="B1098" s="127"/>
      <c r="C1098" s="161" t="s">
        <v>1450</v>
      </c>
      <c r="D1098" s="161" t="s">
        <v>248</v>
      </c>
      <c r="E1098" s="162" t="s">
        <v>1374</v>
      </c>
      <c r="F1098" s="163" t="s">
        <v>1375</v>
      </c>
      <c r="G1098" s="164" t="s">
        <v>301</v>
      </c>
      <c r="H1098" s="165">
        <v>1.4E-2</v>
      </c>
      <c r="I1098" s="166"/>
      <c r="J1098" s="166">
        <f>ROUND(I1098*H1098,2)</f>
        <v>0</v>
      </c>
      <c r="K1098" s="163" t="s">
        <v>161</v>
      </c>
      <c r="L1098" s="167"/>
      <c r="M1098" s="168" t="s">
        <v>3</v>
      </c>
      <c r="N1098" s="169" t="s">
        <v>41</v>
      </c>
      <c r="O1098" s="136">
        <v>0</v>
      </c>
      <c r="P1098" s="136">
        <f>O1098*H1098</f>
        <v>0</v>
      </c>
      <c r="Q1098" s="136">
        <v>1</v>
      </c>
      <c r="R1098" s="136">
        <f>Q1098*H1098</f>
        <v>1.4E-2</v>
      </c>
      <c r="S1098" s="136">
        <v>0</v>
      </c>
      <c r="T1098" s="137">
        <f>S1098*H1098</f>
        <v>0</v>
      </c>
      <c r="AR1098" s="138" t="s">
        <v>391</v>
      </c>
      <c r="AT1098" s="138" t="s">
        <v>248</v>
      </c>
      <c r="AU1098" s="138" t="s">
        <v>80</v>
      </c>
      <c r="AY1098" s="17" t="s">
        <v>155</v>
      </c>
      <c r="BE1098" s="139">
        <f>IF(N1098="základní",J1098,0)</f>
        <v>0</v>
      </c>
      <c r="BF1098" s="139">
        <f>IF(N1098="snížená",J1098,0)</f>
        <v>0</v>
      </c>
      <c r="BG1098" s="139">
        <f>IF(N1098="zákl. přenesená",J1098,0)</f>
        <v>0</v>
      </c>
      <c r="BH1098" s="139">
        <f>IF(N1098="sníž. přenesená",J1098,0)</f>
        <v>0</v>
      </c>
      <c r="BI1098" s="139">
        <f>IF(N1098="nulová",J1098,0)</f>
        <v>0</v>
      </c>
      <c r="BJ1098" s="17" t="s">
        <v>78</v>
      </c>
      <c r="BK1098" s="139">
        <f>ROUND(I1098*H1098,2)</f>
        <v>0</v>
      </c>
      <c r="BL1098" s="17" t="s">
        <v>264</v>
      </c>
      <c r="BM1098" s="138" t="s">
        <v>1451</v>
      </c>
    </row>
    <row r="1099" spans="2:65" s="13" customFormat="1" ht="11.25">
      <c r="B1099" s="149"/>
      <c r="D1099" s="144" t="s">
        <v>166</v>
      </c>
      <c r="E1099" s="150" t="s">
        <v>3</v>
      </c>
      <c r="F1099" s="151" t="s">
        <v>1452</v>
      </c>
      <c r="H1099" s="152">
        <v>1.4E-2</v>
      </c>
      <c r="L1099" s="149"/>
      <c r="M1099" s="153"/>
      <c r="T1099" s="154"/>
      <c r="AT1099" s="150" t="s">
        <v>166</v>
      </c>
      <c r="AU1099" s="150" t="s">
        <v>80</v>
      </c>
      <c r="AV1099" s="13" t="s">
        <v>80</v>
      </c>
      <c r="AW1099" s="13" t="s">
        <v>32</v>
      </c>
      <c r="AX1099" s="13" t="s">
        <v>78</v>
      </c>
      <c r="AY1099" s="150" t="s">
        <v>155</v>
      </c>
    </row>
    <row r="1100" spans="2:65" s="1" customFormat="1" ht="16.5" customHeight="1">
      <c r="B1100" s="127"/>
      <c r="C1100" s="128" t="s">
        <v>1453</v>
      </c>
      <c r="D1100" s="128" t="s">
        <v>157</v>
      </c>
      <c r="E1100" s="129" t="s">
        <v>1454</v>
      </c>
      <c r="F1100" s="130" t="s">
        <v>1455</v>
      </c>
      <c r="G1100" s="131" t="s">
        <v>160</v>
      </c>
      <c r="H1100" s="132">
        <v>47.6</v>
      </c>
      <c r="I1100" s="133"/>
      <c r="J1100" s="133">
        <f>ROUND(I1100*H1100,2)</f>
        <v>0</v>
      </c>
      <c r="K1100" s="130" t="s">
        <v>161</v>
      </c>
      <c r="L1100" s="29"/>
      <c r="M1100" s="134" t="s">
        <v>3</v>
      </c>
      <c r="N1100" s="135" t="s">
        <v>41</v>
      </c>
      <c r="O1100" s="136">
        <v>0.17899999999999999</v>
      </c>
      <c r="P1100" s="136">
        <f>O1100*H1100</f>
        <v>8.5204000000000004</v>
      </c>
      <c r="Q1100" s="136">
        <v>8.8312999999999998E-4</v>
      </c>
      <c r="R1100" s="136">
        <f>Q1100*H1100</f>
        <v>4.2036987999999997E-2</v>
      </c>
      <c r="S1100" s="136">
        <v>0</v>
      </c>
      <c r="T1100" s="137">
        <f>S1100*H1100</f>
        <v>0</v>
      </c>
      <c r="AR1100" s="138" t="s">
        <v>264</v>
      </c>
      <c r="AT1100" s="138" t="s">
        <v>157</v>
      </c>
      <c r="AU1100" s="138" t="s">
        <v>80</v>
      </c>
      <c r="AY1100" s="17" t="s">
        <v>155</v>
      </c>
      <c r="BE1100" s="139">
        <f>IF(N1100="základní",J1100,0)</f>
        <v>0</v>
      </c>
      <c r="BF1100" s="139">
        <f>IF(N1100="snížená",J1100,0)</f>
        <v>0</v>
      </c>
      <c r="BG1100" s="139">
        <f>IF(N1100="zákl. přenesená",J1100,0)</f>
        <v>0</v>
      </c>
      <c r="BH1100" s="139">
        <f>IF(N1100="sníž. přenesená",J1100,0)</f>
        <v>0</v>
      </c>
      <c r="BI1100" s="139">
        <f>IF(N1100="nulová",J1100,0)</f>
        <v>0</v>
      </c>
      <c r="BJ1100" s="17" t="s">
        <v>78</v>
      </c>
      <c r="BK1100" s="139">
        <f>ROUND(I1100*H1100,2)</f>
        <v>0</v>
      </c>
      <c r="BL1100" s="17" t="s">
        <v>264</v>
      </c>
      <c r="BM1100" s="138" t="s">
        <v>1456</v>
      </c>
    </row>
    <row r="1101" spans="2:65" s="1" customFormat="1" ht="11.25">
      <c r="B1101" s="29"/>
      <c r="D1101" s="140" t="s">
        <v>164</v>
      </c>
      <c r="F1101" s="141" t="s">
        <v>1457</v>
      </c>
      <c r="L1101" s="29"/>
      <c r="M1101" s="142"/>
      <c r="T1101" s="50"/>
      <c r="AT1101" s="17" t="s">
        <v>164</v>
      </c>
      <c r="AU1101" s="17" t="s">
        <v>80</v>
      </c>
    </row>
    <row r="1102" spans="2:65" s="12" customFormat="1" ht="11.25">
      <c r="B1102" s="143"/>
      <c r="D1102" s="144" t="s">
        <v>166</v>
      </c>
      <c r="E1102" s="145" t="s">
        <v>3</v>
      </c>
      <c r="F1102" s="146" t="s">
        <v>1448</v>
      </c>
      <c r="H1102" s="145" t="s">
        <v>3</v>
      </c>
      <c r="L1102" s="143"/>
      <c r="M1102" s="147"/>
      <c r="T1102" s="148"/>
      <c r="AT1102" s="145" t="s">
        <v>166</v>
      </c>
      <c r="AU1102" s="145" t="s">
        <v>80</v>
      </c>
      <c r="AV1102" s="12" t="s">
        <v>78</v>
      </c>
      <c r="AW1102" s="12" t="s">
        <v>32</v>
      </c>
      <c r="AX1102" s="12" t="s">
        <v>70</v>
      </c>
      <c r="AY1102" s="145" t="s">
        <v>155</v>
      </c>
    </row>
    <row r="1103" spans="2:65" s="13" customFormat="1" ht="11.25">
      <c r="B1103" s="149"/>
      <c r="D1103" s="144" t="s">
        <v>166</v>
      </c>
      <c r="E1103" s="150" t="s">
        <v>3</v>
      </c>
      <c r="F1103" s="151" t="s">
        <v>1449</v>
      </c>
      <c r="H1103" s="152">
        <v>47.6</v>
      </c>
      <c r="L1103" s="149"/>
      <c r="M1103" s="153"/>
      <c r="T1103" s="154"/>
      <c r="AT1103" s="150" t="s">
        <v>166</v>
      </c>
      <c r="AU1103" s="150" t="s">
        <v>80</v>
      </c>
      <c r="AV1103" s="13" t="s">
        <v>80</v>
      </c>
      <c r="AW1103" s="13" t="s">
        <v>32</v>
      </c>
      <c r="AX1103" s="13" t="s">
        <v>78</v>
      </c>
      <c r="AY1103" s="150" t="s">
        <v>155</v>
      </c>
    </row>
    <row r="1104" spans="2:65" s="1" customFormat="1" ht="24.2" customHeight="1">
      <c r="B1104" s="127"/>
      <c r="C1104" s="161" t="s">
        <v>1458</v>
      </c>
      <c r="D1104" s="161" t="s">
        <v>248</v>
      </c>
      <c r="E1104" s="162" t="s">
        <v>1386</v>
      </c>
      <c r="F1104" s="163" t="s">
        <v>1387</v>
      </c>
      <c r="G1104" s="164" t="s">
        <v>160</v>
      </c>
      <c r="H1104" s="165">
        <v>54.74</v>
      </c>
      <c r="I1104" s="166"/>
      <c r="J1104" s="166">
        <f>ROUND(I1104*H1104,2)</f>
        <v>0</v>
      </c>
      <c r="K1104" s="163" t="s">
        <v>161</v>
      </c>
      <c r="L1104" s="167"/>
      <c r="M1104" s="168" t="s">
        <v>3</v>
      </c>
      <c r="N1104" s="169" t="s">
        <v>41</v>
      </c>
      <c r="O1104" s="136">
        <v>0</v>
      </c>
      <c r="P1104" s="136">
        <f>O1104*H1104</f>
        <v>0</v>
      </c>
      <c r="Q1104" s="136">
        <v>5.4000000000000003E-3</v>
      </c>
      <c r="R1104" s="136">
        <f>Q1104*H1104</f>
        <v>0.29559600000000003</v>
      </c>
      <c r="S1104" s="136">
        <v>0</v>
      </c>
      <c r="T1104" s="137">
        <f>S1104*H1104</f>
        <v>0</v>
      </c>
      <c r="AR1104" s="138" t="s">
        <v>391</v>
      </c>
      <c r="AT1104" s="138" t="s">
        <v>248</v>
      </c>
      <c r="AU1104" s="138" t="s">
        <v>80</v>
      </c>
      <c r="AY1104" s="17" t="s">
        <v>155</v>
      </c>
      <c r="BE1104" s="139">
        <f>IF(N1104="základní",J1104,0)</f>
        <v>0</v>
      </c>
      <c r="BF1104" s="139">
        <f>IF(N1104="snížená",J1104,0)</f>
        <v>0</v>
      </c>
      <c r="BG1104" s="139">
        <f>IF(N1104="zákl. přenesená",J1104,0)</f>
        <v>0</v>
      </c>
      <c r="BH1104" s="139">
        <f>IF(N1104="sníž. přenesená",J1104,0)</f>
        <v>0</v>
      </c>
      <c r="BI1104" s="139">
        <f>IF(N1104="nulová",J1104,0)</f>
        <v>0</v>
      </c>
      <c r="BJ1104" s="17" t="s">
        <v>78</v>
      </c>
      <c r="BK1104" s="139">
        <f>ROUND(I1104*H1104,2)</f>
        <v>0</v>
      </c>
      <c r="BL1104" s="17" t="s">
        <v>264</v>
      </c>
      <c r="BM1104" s="138" t="s">
        <v>1459</v>
      </c>
    </row>
    <row r="1105" spans="2:65" s="13" customFormat="1" ht="11.25">
      <c r="B1105" s="149"/>
      <c r="D1105" s="144" t="s">
        <v>166</v>
      </c>
      <c r="E1105" s="150" t="s">
        <v>3</v>
      </c>
      <c r="F1105" s="151" t="s">
        <v>1460</v>
      </c>
      <c r="H1105" s="152">
        <v>54.74</v>
      </c>
      <c r="L1105" s="149"/>
      <c r="M1105" s="153"/>
      <c r="T1105" s="154"/>
      <c r="AT1105" s="150" t="s">
        <v>166</v>
      </c>
      <c r="AU1105" s="150" t="s">
        <v>80</v>
      </c>
      <c r="AV1105" s="13" t="s">
        <v>80</v>
      </c>
      <c r="AW1105" s="13" t="s">
        <v>32</v>
      </c>
      <c r="AX1105" s="13" t="s">
        <v>78</v>
      </c>
      <c r="AY1105" s="150" t="s">
        <v>155</v>
      </c>
    </row>
    <row r="1106" spans="2:65" s="1" customFormat="1" ht="16.5" customHeight="1">
      <c r="B1106" s="127"/>
      <c r="C1106" s="128" t="s">
        <v>1461</v>
      </c>
      <c r="D1106" s="128" t="s">
        <v>157</v>
      </c>
      <c r="E1106" s="129" t="s">
        <v>1462</v>
      </c>
      <c r="F1106" s="130" t="s">
        <v>1463</v>
      </c>
      <c r="G1106" s="131" t="s">
        <v>160</v>
      </c>
      <c r="H1106" s="132">
        <v>47.6</v>
      </c>
      <c r="I1106" s="133"/>
      <c r="J1106" s="133">
        <f>ROUND(I1106*H1106,2)</f>
        <v>0</v>
      </c>
      <c r="K1106" s="130" t="s">
        <v>161</v>
      </c>
      <c r="L1106" s="29"/>
      <c r="M1106" s="134" t="s">
        <v>3</v>
      </c>
      <c r="N1106" s="135" t="s">
        <v>41</v>
      </c>
      <c r="O1106" s="136">
        <v>0.14099999999999999</v>
      </c>
      <c r="P1106" s="136">
        <f>O1106*H1106</f>
        <v>6.7115999999999998</v>
      </c>
      <c r="Q1106" s="136">
        <v>7.1949999999999998E-4</v>
      </c>
      <c r="R1106" s="136">
        <f>Q1106*H1106</f>
        <v>3.4248199999999999E-2</v>
      </c>
      <c r="S1106" s="136">
        <v>0</v>
      </c>
      <c r="T1106" s="137">
        <f>S1106*H1106</f>
        <v>0</v>
      </c>
      <c r="AR1106" s="138" t="s">
        <v>264</v>
      </c>
      <c r="AT1106" s="138" t="s">
        <v>157</v>
      </c>
      <c r="AU1106" s="138" t="s">
        <v>80</v>
      </c>
      <c r="AY1106" s="17" t="s">
        <v>155</v>
      </c>
      <c r="BE1106" s="139">
        <f>IF(N1106="základní",J1106,0)</f>
        <v>0</v>
      </c>
      <c r="BF1106" s="139">
        <f>IF(N1106="snížená",J1106,0)</f>
        <v>0</v>
      </c>
      <c r="BG1106" s="139">
        <f>IF(N1106="zákl. přenesená",J1106,0)</f>
        <v>0</v>
      </c>
      <c r="BH1106" s="139">
        <f>IF(N1106="sníž. přenesená",J1106,0)</f>
        <v>0</v>
      </c>
      <c r="BI1106" s="139">
        <f>IF(N1106="nulová",J1106,0)</f>
        <v>0</v>
      </c>
      <c r="BJ1106" s="17" t="s">
        <v>78</v>
      </c>
      <c r="BK1106" s="139">
        <f>ROUND(I1106*H1106,2)</f>
        <v>0</v>
      </c>
      <c r="BL1106" s="17" t="s">
        <v>264</v>
      </c>
      <c r="BM1106" s="138" t="s">
        <v>1464</v>
      </c>
    </row>
    <row r="1107" spans="2:65" s="1" customFormat="1" ht="11.25">
      <c r="B1107" s="29"/>
      <c r="D1107" s="140" t="s">
        <v>164</v>
      </c>
      <c r="F1107" s="141" t="s">
        <v>1465</v>
      </c>
      <c r="L1107" s="29"/>
      <c r="M1107" s="142"/>
      <c r="T1107" s="50"/>
      <c r="AT1107" s="17" t="s">
        <v>164</v>
      </c>
      <c r="AU1107" s="17" t="s">
        <v>80</v>
      </c>
    </row>
    <row r="1108" spans="2:65" s="12" customFormat="1" ht="11.25">
      <c r="B1108" s="143"/>
      <c r="D1108" s="144" t="s">
        <v>166</v>
      </c>
      <c r="E1108" s="145" t="s">
        <v>3</v>
      </c>
      <c r="F1108" s="146" t="s">
        <v>1448</v>
      </c>
      <c r="H1108" s="145" t="s">
        <v>3</v>
      </c>
      <c r="L1108" s="143"/>
      <c r="M1108" s="147"/>
      <c r="T1108" s="148"/>
      <c r="AT1108" s="145" t="s">
        <v>166</v>
      </c>
      <c r="AU1108" s="145" t="s">
        <v>80</v>
      </c>
      <c r="AV1108" s="12" t="s">
        <v>78</v>
      </c>
      <c r="AW1108" s="12" t="s">
        <v>32</v>
      </c>
      <c r="AX1108" s="12" t="s">
        <v>70</v>
      </c>
      <c r="AY1108" s="145" t="s">
        <v>155</v>
      </c>
    </row>
    <row r="1109" spans="2:65" s="13" customFormat="1" ht="11.25">
      <c r="B1109" s="149"/>
      <c r="D1109" s="144" t="s">
        <v>166</v>
      </c>
      <c r="E1109" s="150" t="s">
        <v>3</v>
      </c>
      <c r="F1109" s="151" t="s">
        <v>1449</v>
      </c>
      <c r="H1109" s="152">
        <v>47.6</v>
      </c>
      <c r="L1109" s="149"/>
      <c r="M1109" s="153"/>
      <c r="T1109" s="154"/>
      <c r="AT1109" s="150" t="s">
        <v>166</v>
      </c>
      <c r="AU1109" s="150" t="s">
        <v>80</v>
      </c>
      <c r="AV1109" s="13" t="s">
        <v>80</v>
      </c>
      <c r="AW1109" s="13" t="s">
        <v>32</v>
      </c>
      <c r="AX1109" s="13" t="s">
        <v>78</v>
      </c>
      <c r="AY1109" s="150" t="s">
        <v>155</v>
      </c>
    </row>
    <row r="1110" spans="2:65" s="1" customFormat="1" ht="21.75" customHeight="1">
      <c r="B1110" s="127"/>
      <c r="C1110" s="161" t="s">
        <v>1466</v>
      </c>
      <c r="D1110" s="161" t="s">
        <v>248</v>
      </c>
      <c r="E1110" s="162" t="s">
        <v>1467</v>
      </c>
      <c r="F1110" s="163" t="s">
        <v>1468</v>
      </c>
      <c r="G1110" s="164" t="s">
        <v>160</v>
      </c>
      <c r="H1110" s="165">
        <v>54.74</v>
      </c>
      <c r="I1110" s="166"/>
      <c r="J1110" s="166">
        <f>ROUND(I1110*H1110,2)</f>
        <v>0</v>
      </c>
      <c r="K1110" s="163" t="s">
        <v>161</v>
      </c>
      <c r="L1110" s="167"/>
      <c r="M1110" s="168" t="s">
        <v>3</v>
      </c>
      <c r="N1110" s="169" t="s">
        <v>41</v>
      </c>
      <c r="O1110" s="136">
        <v>0</v>
      </c>
      <c r="P1110" s="136">
        <f>O1110*H1110</f>
        <v>0</v>
      </c>
      <c r="Q1110" s="136">
        <v>1.9E-3</v>
      </c>
      <c r="R1110" s="136">
        <f>Q1110*H1110</f>
        <v>0.104006</v>
      </c>
      <c r="S1110" s="136">
        <v>0</v>
      </c>
      <c r="T1110" s="137">
        <f>S1110*H1110</f>
        <v>0</v>
      </c>
      <c r="AR1110" s="138" t="s">
        <v>391</v>
      </c>
      <c r="AT1110" s="138" t="s">
        <v>248</v>
      </c>
      <c r="AU1110" s="138" t="s">
        <v>80</v>
      </c>
      <c r="AY1110" s="17" t="s">
        <v>155</v>
      </c>
      <c r="BE1110" s="139">
        <f>IF(N1110="základní",J1110,0)</f>
        <v>0</v>
      </c>
      <c r="BF1110" s="139">
        <f>IF(N1110="snížená",J1110,0)</f>
        <v>0</v>
      </c>
      <c r="BG1110" s="139">
        <f>IF(N1110="zákl. přenesená",J1110,0)</f>
        <v>0</v>
      </c>
      <c r="BH1110" s="139">
        <f>IF(N1110="sníž. přenesená",J1110,0)</f>
        <v>0</v>
      </c>
      <c r="BI1110" s="139">
        <f>IF(N1110="nulová",J1110,0)</f>
        <v>0</v>
      </c>
      <c r="BJ1110" s="17" t="s">
        <v>78</v>
      </c>
      <c r="BK1110" s="139">
        <f>ROUND(I1110*H1110,2)</f>
        <v>0</v>
      </c>
      <c r="BL1110" s="17" t="s">
        <v>264</v>
      </c>
      <c r="BM1110" s="138" t="s">
        <v>1469</v>
      </c>
    </row>
    <row r="1111" spans="2:65" s="13" customFormat="1" ht="11.25">
      <c r="B1111" s="149"/>
      <c r="D1111" s="144" t="s">
        <v>166</v>
      </c>
      <c r="E1111" s="150" t="s">
        <v>3</v>
      </c>
      <c r="F1111" s="151" t="s">
        <v>1460</v>
      </c>
      <c r="H1111" s="152">
        <v>54.74</v>
      </c>
      <c r="L1111" s="149"/>
      <c r="M1111" s="153"/>
      <c r="T1111" s="154"/>
      <c r="AT1111" s="150" t="s">
        <v>166</v>
      </c>
      <c r="AU1111" s="150" t="s">
        <v>80</v>
      </c>
      <c r="AV1111" s="13" t="s">
        <v>80</v>
      </c>
      <c r="AW1111" s="13" t="s">
        <v>32</v>
      </c>
      <c r="AX1111" s="13" t="s">
        <v>78</v>
      </c>
      <c r="AY1111" s="150" t="s">
        <v>155</v>
      </c>
    </row>
    <row r="1112" spans="2:65" s="1" customFormat="1" ht="21.75" customHeight="1">
      <c r="B1112" s="127"/>
      <c r="C1112" s="128" t="s">
        <v>1470</v>
      </c>
      <c r="D1112" s="128" t="s">
        <v>157</v>
      </c>
      <c r="E1112" s="129" t="s">
        <v>1471</v>
      </c>
      <c r="F1112" s="130" t="s">
        <v>1472</v>
      </c>
      <c r="G1112" s="131" t="s">
        <v>160</v>
      </c>
      <c r="H1112" s="132">
        <v>47.6</v>
      </c>
      <c r="I1112" s="133"/>
      <c r="J1112" s="133">
        <f>ROUND(I1112*H1112,2)</f>
        <v>0</v>
      </c>
      <c r="K1112" s="130" t="s">
        <v>161</v>
      </c>
      <c r="L1112" s="29"/>
      <c r="M1112" s="134" t="s">
        <v>3</v>
      </c>
      <c r="N1112" s="135" t="s">
        <v>41</v>
      </c>
      <c r="O1112" s="136">
        <v>0.09</v>
      </c>
      <c r="P1112" s="136">
        <f>O1112*H1112</f>
        <v>4.2839999999999998</v>
      </c>
      <c r="Q1112" s="136">
        <v>0</v>
      </c>
      <c r="R1112" s="136">
        <f>Q1112*H1112</f>
        <v>0</v>
      </c>
      <c r="S1112" s="136">
        <v>0</v>
      </c>
      <c r="T1112" s="137">
        <f>S1112*H1112</f>
        <v>0</v>
      </c>
      <c r="AR1112" s="138" t="s">
        <v>264</v>
      </c>
      <c r="AT1112" s="138" t="s">
        <v>157</v>
      </c>
      <c r="AU1112" s="138" t="s">
        <v>80</v>
      </c>
      <c r="AY1112" s="17" t="s">
        <v>155</v>
      </c>
      <c r="BE1112" s="139">
        <f>IF(N1112="základní",J1112,0)</f>
        <v>0</v>
      </c>
      <c r="BF1112" s="139">
        <f>IF(N1112="snížená",J1112,0)</f>
        <v>0</v>
      </c>
      <c r="BG1112" s="139">
        <f>IF(N1112="zákl. přenesená",J1112,0)</f>
        <v>0</v>
      </c>
      <c r="BH1112" s="139">
        <f>IF(N1112="sníž. přenesená",J1112,0)</f>
        <v>0</v>
      </c>
      <c r="BI1112" s="139">
        <f>IF(N1112="nulová",J1112,0)</f>
        <v>0</v>
      </c>
      <c r="BJ1112" s="17" t="s">
        <v>78</v>
      </c>
      <c r="BK1112" s="139">
        <f>ROUND(I1112*H1112,2)</f>
        <v>0</v>
      </c>
      <c r="BL1112" s="17" t="s">
        <v>264</v>
      </c>
      <c r="BM1112" s="138" t="s">
        <v>1473</v>
      </c>
    </row>
    <row r="1113" spans="2:65" s="1" customFormat="1" ht="11.25">
      <c r="B1113" s="29"/>
      <c r="D1113" s="140" t="s">
        <v>164</v>
      </c>
      <c r="F1113" s="141" t="s">
        <v>1474</v>
      </c>
      <c r="L1113" s="29"/>
      <c r="M1113" s="142"/>
      <c r="T1113" s="50"/>
      <c r="AT1113" s="17" t="s">
        <v>164</v>
      </c>
      <c r="AU1113" s="17" t="s">
        <v>80</v>
      </c>
    </row>
    <row r="1114" spans="2:65" s="12" customFormat="1" ht="11.25">
      <c r="B1114" s="143"/>
      <c r="D1114" s="144" t="s">
        <v>166</v>
      </c>
      <c r="E1114" s="145" t="s">
        <v>3</v>
      </c>
      <c r="F1114" s="146" t="s">
        <v>1448</v>
      </c>
      <c r="H1114" s="145" t="s">
        <v>3</v>
      </c>
      <c r="L1114" s="143"/>
      <c r="M1114" s="147"/>
      <c r="T1114" s="148"/>
      <c r="AT1114" s="145" t="s">
        <v>166</v>
      </c>
      <c r="AU1114" s="145" t="s">
        <v>80</v>
      </c>
      <c r="AV1114" s="12" t="s">
        <v>78</v>
      </c>
      <c r="AW1114" s="12" t="s">
        <v>32</v>
      </c>
      <c r="AX1114" s="12" t="s">
        <v>70</v>
      </c>
      <c r="AY1114" s="145" t="s">
        <v>155</v>
      </c>
    </row>
    <row r="1115" spans="2:65" s="13" customFormat="1" ht="11.25">
      <c r="B1115" s="149"/>
      <c r="D1115" s="144" t="s">
        <v>166</v>
      </c>
      <c r="E1115" s="150" t="s">
        <v>3</v>
      </c>
      <c r="F1115" s="151" t="s">
        <v>1449</v>
      </c>
      <c r="H1115" s="152">
        <v>47.6</v>
      </c>
      <c r="L1115" s="149"/>
      <c r="M1115" s="153"/>
      <c r="T1115" s="154"/>
      <c r="AT1115" s="150" t="s">
        <v>166</v>
      </c>
      <c r="AU1115" s="150" t="s">
        <v>80</v>
      </c>
      <c r="AV1115" s="13" t="s">
        <v>80</v>
      </c>
      <c r="AW1115" s="13" t="s">
        <v>32</v>
      </c>
      <c r="AX1115" s="13" t="s">
        <v>78</v>
      </c>
      <c r="AY1115" s="150" t="s">
        <v>155</v>
      </c>
    </row>
    <row r="1116" spans="2:65" s="1" customFormat="1" ht="16.5" customHeight="1">
      <c r="B1116" s="127"/>
      <c r="C1116" s="161" t="s">
        <v>1475</v>
      </c>
      <c r="D1116" s="161" t="s">
        <v>248</v>
      </c>
      <c r="E1116" s="162" t="s">
        <v>1476</v>
      </c>
      <c r="F1116" s="163" t="s">
        <v>1477</v>
      </c>
      <c r="G1116" s="164" t="s">
        <v>160</v>
      </c>
      <c r="H1116" s="165">
        <v>54.74</v>
      </c>
      <c r="I1116" s="166"/>
      <c r="J1116" s="166">
        <f>ROUND(I1116*H1116,2)</f>
        <v>0</v>
      </c>
      <c r="K1116" s="163" t="s">
        <v>1105</v>
      </c>
      <c r="L1116" s="167"/>
      <c r="M1116" s="168" t="s">
        <v>3</v>
      </c>
      <c r="N1116" s="169" t="s">
        <v>41</v>
      </c>
      <c r="O1116" s="136">
        <v>0</v>
      </c>
      <c r="P1116" s="136">
        <f>O1116*H1116</f>
        <v>0</v>
      </c>
      <c r="Q1116" s="136">
        <v>2.9999999999999997E-4</v>
      </c>
      <c r="R1116" s="136">
        <f>Q1116*H1116</f>
        <v>1.6421999999999999E-2</v>
      </c>
      <c r="S1116" s="136">
        <v>0</v>
      </c>
      <c r="T1116" s="137">
        <f>S1116*H1116</f>
        <v>0</v>
      </c>
      <c r="AR1116" s="138" t="s">
        <v>391</v>
      </c>
      <c r="AT1116" s="138" t="s">
        <v>248</v>
      </c>
      <c r="AU1116" s="138" t="s">
        <v>80</v>
      </c>
      <c r="AY1116" s="17" t="s">
        <v>155</v>
      </c>
      <c r="BE1116" s="139">
        <f>IF(N1116="základní",J1116,0)</f>
        <v>0</v>
      </c>
      <c r="BF1116" s="139">
        <f>IF(N1116="snížená",J1116,0)</f>
        <v>0</v>
      </c>
      <c r="BG1116" s="139">
        <f>IF(N1116="zákl. přenesená",J1116,0)</f>
        <v>0</v>
      </c>
      <c r="BH1116" s="139">
        <f>IF(N1116="sníž. přenesená",J1116,0)</f>
        <v>0</v>
      </c>
      <c r="BI1116" s="139">
        <f>IF(N1116="nulová",J1116,0)</f>
        <v>0</v>
      </c>
      <c r="BJ1116" s="17" t="s">
        <v>78</v>
      </c>
      <c r="BK1116" s="139">
        <f>ROUND(I1116*H1116,2)</f>
        <v>0</v>
      </c>
      <c r="BL1116" s="17" t="s">
        <v>264</v>
      </c>
      <c r="BM1116" s="138" t="s">
        <v>1478</v>
      </c>
    </row>
    <row r="1117" spans="2:65" s="13" customFormat="1" ht="11.25">
      <c r="B1117" s="149"/>
      <c r="D1117" s="144" t="s">
        <v>166</v>
      </c>
      <c r="E1117" s="150" t="s">
        <v>3</v>
      </c>
      <c r="F1117" s="151" t="s">
        <v>1460</v>
      </c>
      <c r="H1117" s="152">
        <v>54.74</v>
      </c>
      <c r="L1117" s="149"/>
      <c r="M1117" s="153"/>
      <c r="T1117" s="154"/>
      <c r="AT1117" s="150" t="s">
        <v>166</v>
      </c>
      <c r="AU1117" s="150" t="s">
        <v>80</v>
      </c>
      <c r="AV1117" s="13" t="s">
        <v>80</v>
      </c>
      <c r="AW1117" s="13" t="s">
        <v>32</v>
      </c>
      <c r="AX1117" s="13" t="s">
        <v>78</v>
      </c>
      <c r="AY1117" s="150" t="s">
        <v>155</v>
      </c>
    </row>
    <row r="1118" spans="2:65" s="1" customFormat="1" ht="21.75" customHeight="1">
      <c r="B1118" s="127"/>
      <c r="C1118" s="128" t="s">
        <v>1479</v>
      </c>
      <c r="D1118" s="128" t="s">
        <v>157</v>
      </c>
      <c r="E1118" s="129" t="s">
        <v>1480</v>
      </c>
      <c r="F1118" s="130" t="s">
        <v>1481</v>
      </c>
      <c r="G1118" s="131" t="s">
        <v>160</v>
      </c>
      <c r="H1118" s="132">
        <v>47.6</v>
      </c>
      <c r="I1118" s="133"/>
      <c r="J1118" s="133">
        <f>ROUND(I1118*H1118,2)</f>
        <v>0</v>
      </c>
      <c r="K1118" s="130" t="s">
        <v>161</v>
      </c>
      <c r="L1118" s="29"/>
      <c r="M1118" s="134" t="s">
        <v>3</v>
      </c>
      <c r="N1118" s="135" t="s">
        <v>41</v>
      </c>
      <c r="O1118" s="136">
        <v>0.11</v>
      </c>
      <c r="P1118" s="136">
        <f>O1118*H1118</f>
        <v>5.2359999999999998</v>
      </c>
      <c r="Q1118" s="136">
        <v>0</v>
      </c>
      <c r="R1118" s="136">
        <f>Q1118*H1118</f>
        <v>0</v>
      </c>
      <c r="S1118" s="136">
        <v>0</v>
      </c>
      <c r="T1118" s="137">
        <f>S1118*H1118</f>
        <v>0</v>
      </c>
      <c r="AR1118" s="138" t="s">
        <v>264</v>
      </c>
      <c r="AT1118" s="138" t="s">
        <v>157</v>
      </c>
      <c r="AU1118" s="138" t="s">
        <v>80</v>
      </c>
      <c r="AY1118" s="17" t="s">
        <v>155</v>
      </c>
      <c r="BE1118" s="139">
        <f>IF(N1118="základní",J1118,0)</f>
        <v>0</v>
      </c>
      <c r="BF1118" s="139">
        <f>IF(N1118="snížená",J1118,0)</f>
        <v>0</v>
      </c>
      <c r="BG1118" s="139">
        <f>IF(N1118="zákl. přenesená",J1118,0)</f>
        <v>0</v>
      </c>
      <c r="BH1118" s="139">
        <f>IF(N1118="sníž. přenesená",J1118,0)</f>
        <v>0</v>
      </c>
      <c r="BI1118" s="139">
        <f>IF(N1118="nulová",J1118,0)</f>
        <v>0</v>
      </c>
      <c r="BJ1118" s="17" t="s">
        <v>78</v>
      </c>
      <c r="BK1118" s="139">
        <f>ROUND(I1118*H1118,2)</f>
        <v>0</v>
      </c>
      <c r="BL1118" s="17" t="s">
        <v>264</v>
      </c>
      <c r="BM1118" s="138" t="s">
        <v>1482</v>
      </c>
    </row>
    <row r="1119" spans="2:65" s="1" customFormat="1" ht="11.25">
      <c r="B1119" s="29"/>
      <c r="D1119" s="140" t="s">
        <v>164</v>
      </c>
      <c r="F1119" s="141" t="s">
        <v>1483</v>
      </c>
      <c r="L1119" s="29"/>
      <c r="M1119" s="142"/>
      <c r="T1119" s="50"/>
      <c r="AT1119" s="17" t="s">
        <v>164</v>
      </c>
      <c r="AU1119" s="17" t="s">
        <v>80</v>
      </c>
    </row>
    <row r="1120" spans="2:65" s="12" customFormat="1" ht="11.25">
      <c r="B1120" s="143"/>
      <c r="D1120" s="144" t="s">
        <v>166</v>
      </c>
      <c r="E1120" s="145" t="s">
        <v>3</v>
      </c>
      <c r="F1120" s="146" t="s">
        <v>1448</v>
      </c>
      <c r="H1120" s="145" t="s">
        <v>3</v>
      </c>
      <c r="L1120" s="143"/>
      <c r="M1120" s="147"/>
      <c r="T1120" s="148"/>
      <c r="AT1120" s="145" t="s">
        <v>166</v>
      </c>
      <c r="AU1120" s="145" t="s">
        <v>80</v>
      </c>
      <c r="AV1120" s="12" t="s">
        <v>78</v>
      </c>
      <c r="AW1120" s="12" t="s">
        <v>32</v>
      </c>
      <c r="AX1120" s="12" t="s">
        <v>70</v>
      </c>
      <c r="AY1120" s="145" t="s">
        <v>155</v>
      </c>
    </row>
    <row r="1121" spans="2:65" s="13" customFormat="1" ht="11.25">
      <c r="B1121" s="149"/>
      <c r="D1121" s="144" t="s">
        <v>166</v>
      </c>
      <c r="E1121" s="150" t="s">
        <v>3</v>
      </c>
      <c r="F1121" s="151" t="s">
        <v>1449</v>
      </c>
      <c r="H1121" s="152">
        <v>47.6</v>
      </c>
      <c r="L1121" s="149"/>
      <c r="M1121" s="153"/>
      <c r="T1121" s="154"/>
      <c r="AT1121" s="150" t="s">
        <v>166</v>
      </c>
      <c r="AU1121" s="150" t="s">
        <v>80</v>
      </c>
      <c r="AV1121" s="13" t="s">
        <v>80</v>
      </c>
      <c r="AW1121" s="13" t="s">
        <v>32</v>
      </c>
      <c r="AX1121" s="13" t="s">
        <v>78</v>
      </c>
      <c r="AY1121" s="150" t="s">
        <v>155</v>
      </c>
    </row>
    <row r="1122" spans="2:65" s="1" customFormat="1" ht="16.5" customHeight="1">
      <c r="B1122" s="127"/>
      <c r="C1122" s="161" t="s">
        <v>1484</v>
      </c>
      <c r="D1122" s="161" t="s">
        <v>248</v>
      </c>
      <c r="E1122" s="162" t="s">
        <v>1485</v>
      </c>
      <c r="F1122" s="163" t="s">
        <v>1486</v>
      </c>
      <c r="G1122" s="164" t="s">
        <v>160</v>
      </c>
      <c r="H1122" s="165">
        <v>54.74</v>
      </c>
      <c r="I1122" s="166"/>
      <c r="J1122" s="166">
        <f>ROUND(I1122*H1122,2)</f>
        <v>0</v>
      </c>
      <c r="K1122" s="163" t="s">
        <v>161</v>
      </c>
      <c r="L1122" s="167"/>
      <c r="M1122" s="168" t="s">
        <v>3</v>
      </c>
      <c r="N1122" s="169" t="s">
        <v>41</v>
      </c>
      <c r="O1122" s="136">
        <v>0</v>
      </c>
      <c r="P1122" s="136">
        <f>O1122*H1122</f>
        <v>0</v>
      </c>
      <c r="Q1122" s="136">
        <v>5.0000000000000001E-4</v>
      </c>
      <c r="R1122" s="136">
        <f>Q1122*H1122</f>
        <v>2.7370000000000002E-2</v>
      </c>
      <c r="S1122" s="136">
        <v>0</v>
      </c>
      <c r="T1122" s="137">
        <f>S1122*H1122</f>
        <v>0</v>
      </c>
      <c r="AR1122" s="138" t="s">
        <v>391</v>
      </c>
      <c r="AT1122" s="138" t="s">
        <v>248</v>
      </c>
      <c r="AU1122" s="138" t="s">
        <v>80</v>
      </c>
      <c r="AY1122" s="17" t="s">
        <v>155</v>
      </c>
      <c r="BE1122" s="139">
        <f>IF(N1122="základní",J1122,0)</f>
        <v>0</v>
      </c>
      <c r="BF1122" s="139">
        <f>IF(N1122="snížená",J1122,0)</f>
        <v>0</v>
      </c>
      <c r="BG1122" s="139">
        <f>IF(N1122="zákl. přenesená",J1122,0)</f>
        <v>0</v>
      </c>
      <c r="BH1122" s="139">
        <f>IF(N1122="sníž. přenesená",J1122,0)</f>
        <v>0</v>
      </c>
      <c r="BI1122" s="139">
        <f>IF(N1122="nulová",J1122,0)</f>
        <v>0</v>
      </c>
      <c r="BJ1122" s="17" t="s">
        <v>78</v>
      </c>
      <c r="BK1122" s="139">
        <f>ROUND(I1122*H1122,2)</f>
        <v>0</v>
      </c>
      <c r="BL1122" s="17" t="s">
        <v>264</v>
      </c>
      <c r="BM1122" s="138" t="s">
        <v>1487</v>
      </c>
    </row>
    <row r="1123" spans="2:65" s="13" customFormat="1" ht="11.25">
      <c r="B1123" s="149"/>
      <c r="D1123" s="144" t="s">
        <v>166</v>
      </c>
      <c r="E1123" s="150" t="s">
        <v>3</v>
      </c>
      <c r="F1123" s="151" t="s">
        <v>1460</v>
      </c>
      <c r="H1123" s="152">
        <v>54.74</v>
      </c>
      <c r="L1123" s="149"/>
      <c r="M1123" s="153"/>
      <c r="T1123" s="154"/>
      <c r="AT1123" s="150" t="s">
        <v>166</v>
      </c>
      <c r="AU1123" s="150" t="s">
        <v>80</v>
      </c>
      <c r="AV1123" s="13" t="s">
        <v>80</v>
      </c>
      <c r="AW1123" s="13" t="s">
        <v>32</v>
      </c>
      <c r="AX1123" s="13" t="s">
        <v>78</v>
      </c>
      <c r="AY1123" s="150" t="s">
        <v>155</v>
      </c>
    </row>
    <row r="1124" spans="2:65" s="1" customFormat="1" ht="24.2" customHeight="1">
      <c r="B1124" s="127"/>
      <c r="C1124" s="128" t="s">
        <v>1488</v>
      </c>
      <c r="D1124" s="128" t="s">
        <v>157</v>
      </c>
      <c r="E1124" s="129" t="s">
        <v>1489</v>
      </c>
      <c r="F1124" s="130" t="s">
        <v>1490</v>
      </c>
      <c r="G1124" s="131" t="s">
        <v>160</v>
      </c>
      <c r="H1124" s="132">
        <v>47.6</v>
      </c>
      <c r="I1124" s="133"/>
      <c r="J1124" s="133">
        <f>ROUND(I1124*H1124,2)</f>
        <v>0</v>
      </c>
      <c r="K1124" s="130" t="s">
        <v>161</v>
      </c>
      <c r="L1124" s="29"/>
      <c r="M1124" s="134" t="s">
        <v>3</v>
      </c>
      <c r="N1124" s="135" t="s">
        <v>41</v>
      </c>
      <c r="O1124" s="136">
        <v>1.7999999999999999E-2</v>
      </c>
      <c r="P1124" s="136">
        <f>O1124*H1124</f>
        <v>0.85680000000000001</v>
      </c>
      <c r="Q1124" s="136">
        <v>0</v>
      </c>
      <c r="R1124" s="136">
        <f>Q1124*H1124</f>
        <v>0</v>
      </c>
      <c r="S1124" s="136">
        <v>0</v>
      </c>
      <c r="T1124" s="137">
        <f>S1124*H1124</f>
        <v>0</v>
      </c>
      <c r="AR1124" s="138" t="s">
        <v>264</v>
      </c>
      <c r="AT1124" s="138" t="s">
        <v>157</v>
      </c>
      <c r="AU1124" s="138" t="s">
        <v>80</v>
      </c>
      <c r="AY1124" s="17" t="s">
        <v>155</v>
      </c>
      <c r="BE1124" s="139">
        <f>IF(N1124="základní",J1124,0)</f>
        <v>0</v>
      </c>
      <c r="BF1124" s="139">
        <f>IF(N1124="snížená",J1124,0)</f>
        <v>0</v>
      </c>
      <c r="BG1124" s="139">
        <f>IF(N1124="zákl. přenesená",J1124,0)</f>
        <v>0</v>
      </c>
      <c r="BH1124" s="139">
        <f>IF(N1124="sníž. přenesená",J1124,0)</f>
        <v>0</v>
      </c>
      <c r="BI1124" s="139">
        <f>IF(N1124="nulová",J1124,0)</f>
        <v>0</v>
      </c>
      <c r="BJ1124" s="17" t="s">
        <v>78</v>
      </c>
      <c r="BK1124" s="139">
        <f>ROUND(I1124*H1124,2)</f>
        <v>0</v>
      </c>
      <c r="BL1124" s="17" t="s">
        <v>264</v>
      </c>
      <c r="BM1124" s="138" t="s">
        <v>1491</v>
      </c>
    </row>
    <row r="1125" spans="2:65" s="1" customFormat="1" ht="11.25">
      <c r="B1125" s="29"/>
      <c r="D1125" s="140" t="s">
        <v>164</v>
      </c>
      <c r="F1125" s="141" t="s">
        <v>1492</v>
      </c>
      <c r="L1125" s="29"/>
      <c r="M1125" s="142"/>
      <c r="T1125" s="50"/>
      <c r="AT1125" s="17" t="s">
        <v>164</v>
      </c>
      <c r="AU1125" s="17" t="s">
        <v>80</v>
      </c>
    </row>
    <row r="1126" spans="2:65" s="12" customFormat="1" ht="11.25">
      <c r="B1126" s="143"/>
      <c r="D1126" s="144" t="s">
        <v>166</v>
      </c>
      <c r="E1126" s="145" t="s">
        <v>3</v>
      </c>
      <c r="F1126" s="146" t="s">
        <v>1448</v>
      </c>
      <c r="H1126" s="145" t="s">
        <v>3</v>
      </c>
      <c r="L1126" s="143"/>
      <c r="M1126" s="147"/>
      <c r="T1126" s="148"/>
      <c r="AT1126" s="145" t="s">
        <v>166</v>
      </c>
      <c r="AU1126" s="145" t="s">
        <v>80</v>
      </c>
      <c r="AV1126" s="12" t="s">
        <v>78</v>
      </c>
      <c r="AW1126" s="12" t="s">
        <v>32</v>
      </c>
      <c r="AX1126" s="12" t="s">
        <v>70</v>
      </c>
      <c r="AY1126" s="145" t="s">
        <v>155</v>
      </c>
    </row>
    <row r="1127" spans="2:65" s="13" customFormat="1" ht="11.25">
      <c r="B1127" s="149"/>
      <c r="D1127" s="144" t="s">
        <v>166</v>
      </c>
      <c r="E1127" s="150" t="s">
        <v>3</v>
      </c>
      <c r="F1127" s="151" t="s">
        <v>1449</v>
      </c>
      <c r="H1127" s="152">
        <v>47.6</v>
      </c>
      <c r="L1127" s="149"/>
      <c r="M1127" s="153"/>
      <c r="T1127" s="154"/>
      <c r="AT1127" s="150" t="s">
        <v>166</v>
      </c>
      <c r="AU1127" s="150" t="s">
        <v>80</v>
      </c>
      <c r="AV1127" s="13" t="s">
        <v>80</v>
      </c>
      <c r="AW1127" s="13" t="s">
        <v>32</v>
      </c>
      <c r="AX1127" s="13" t="s">
        <v>78</v>
      </c>
      <c r="AY1127" s="150" t="s">
        <v>155</v>
      </c>
    </row>
    <row r="1128" spans="2:65" s="1" customFormat="1" ht="16.5" customHeight="1">
      <c r="B1128" s="127"/>
      <c r="C1128" s="161" t="s">
        <v>1493</v>
      </c>
      <c r="D1128" s="161" t="s">
        <v>248</v>
      </c>
      <c r="E1128" s="162" t="s">
        <v>1494</v>
      </c>
      <c r="F1128" s="163" t="s">
        <v>1495</v>
      </c>
      <c r="G1128" s="164" t="s">
        <v>301</v>
      </c>
      <c r="H1128" s="165">
        <v>3.927</v>
      </c>
      <c r="I1128" s="166"/>
      <c r="J1128" s="166">
        <f>ROUND(I1128*H1128,2)</f>
        <v>0</v>
      </c>
      <c r="K1128" s="163" t="s">
        <v>161</v>
      </c>
      <c r="L1128" s="167"/>
      <c r="M1128" s="168" t="s">
        <v>3</v>
      </c>
      <c r="N1128" s="169" t="s">
        <v>41</v>
      </c>
      <c r="O1128" s="136">
        <v>0</v>
      </c>
      <c r="P1128" s="136">
        <f>O1128*H1128</f>
        <v>0</v>
      </c>
      <c r="Q1128" s="136">
        <v>1</v>
      </c>
      <c r="R1128" s="136">
        <f>Q1128*H1128</f>
        <v>3.927</v>
      </c>
      <c r="S1128" s="136">
        <v>0</v>
      </c>
      <c r="T1128" s="137">
        <f>S1128*H1128</f>
        <v>0</v>
      </c>
      <c r="AR1128" s="138" t="s">
        <v>391</v>
      </c>
      <c r="AT1128" s="138" t="s">
        <v>248</v>
      </c>
      <c r="AU1128" s="138" t="s">
        <v>80</v>
      </c>
      <c r="AY1128" s="17" t="s">
        <v>155</v>
      </c>
      <c r="BE1128" s="139">
        <f>IF(N1128="základní",J1128,0)</f>
        <v>0</v>
      </c>
      <c r="BF1128" s="139">
        <f>IF(N1128="snížená",J1128,0)</f>
        <v>0</v>
      </c>
      <c r="BG1128" s="139">
        <f>IF(N1128="zákl. přenesená",J1128,0)</f>
        <v>0</v>
      </c>
      <c r="BH1128" s="139">
        <f>IF(N1128="sníž. přenesená",J1128,0)</f>
        <v>0</v>
      </c>
      <c r="BI1128" s="139">
        <f>IF(N1128="nulová",J1128,0)</f>
        <v>0</v>
      </c>
      <c r="BJ1128" s="17" t="s">
        <v>78</v>
      </c>
      <c r="BK1128" s="139">
        <f>ROUND(I1128*H1128,2)</f>
        <v>0</v>
      </c>
      <c r="BL1128" s="17" t="s">
        <v>264</v>
      </c>
      <c r="BM1128" s="138" t="s">
        <v>1496</v>
      </c>
    </row>
    <row r="1129" spans="2:65" s="13" customFormat="1" ht="11.25">
      <c r="B1129" s="149"/>
      <c r="D1129" s="144" t="s">
        <v>166</v>
      </c>
      <c r="E1129" s="150" t="s">
        <v>3</v>
      </c>
      <c r="F1129" s="151" t="s">
        <v>1497</v>
      </c>
      <c r="H1129" s="152">
        <v>3.927</v>
      </c>
      <c r="L1129" s="149"/>
      <c r="M1129" s="153"/>
      <c r="T1129" s="154"/>
      <c r="AT1129" s="150" t="s">
        <v>166</v>
      </c>
      <c r="AU1129" s="150" t="s">
        <v>80</v>
      </c>
      <c r="AV1129" s="13" t="s">
        <v>80</v>
      </c>
      <c r="AW1129" s="13" t="s">
        <v>32</v>
      </c>
      <c r="AX1129" s="13" t="s">
        <v>78</v>
      </c>
      <c r="AY1129" s="150" t="s">
        <v>155</v>
      </c>
    </row>
    <row r="1130" spans="2:65" s="1" customFormat="1" ht="24.2" customHeight="1">
      <c r="B1130" s="127"/>
      <c r="C1130" s="128" t="s">
        <v>1498</v>
      </c>
      <c r="D1130" s="128" t="s">
        <v>157</v>
      </c>
      <c r="E1130" s="129" t="s">
        <v>1499</v>
      </c>
      <c r="F1130" s="130" t="s">
        <v>1500</v>
      </c>
      <c r="G1130" s="131" t="s">
        <v>160</v>
      </c>
      <c r="H1130" s="132">
        <v>54</v>
      </c>
      <c r="I1130" s="133"/>
      <c r="J1130" s="133">
        <f>ROUND(I1130*H1130,2)</f>
        <v>0</v>
      </c>
      <c r="K1130" s="130" t="s">
        <v>161</v>
      </c>
      <c r="L1130" s="29"/>
      <c r="M1130" s="134" t="s">
        <v>3</v>
      </c>
      <c r="N1130" s="135" t="s">
        <v>41</v>
      </c>
      <c r="O1130" s="136">
        <v>3.2000000000000001E-2</v>
      </c>
      <c r="P1130" s="136">
        <f>O1130*H1130</f>
        <v>1.728</v>
      </c>
      <c r="Q1130" s="136">
        <v>0</v>
      </c>
      <c r="R1130" s="136">
        <f>Q1130*H1130</f>
        <v>0</v>
      </c>
      <c r="S1130" s="136">
        <v>0</v>
      </c>
      <c r="T1130" s="137">
        <f>S1130*H1130</f>
        <v>0</v>
      </c>
      <c r="AR1130" s="138" t="s">
        <v>264</v>
      </c>
      <c r="AT1130" s="138" t="s">
        <v>157</v>
      </c>
      <c r="AU1130" s="138" t="s">
        <v>80</v>
      </c>
      <c r="AY1130" s="17" t="s">
        <v>155</v>
      </c>
      <c r="BE1130" s="139">
        <f>IF(N1130="základní",J1130,0)</f>
        <v>0</v>
      </c>
      <c r="BF1130" s="139">
        <f>IF(N1130="snížená",J1130,0)</f>
        <v>0</v>
      </c>
      <c r="BG1130" s="139">
        <f>IF(N1130="zákl. přenesená",J1130,0)</f>
        <v>0</v>
      </c>
      <c r="BH1130" s="139">
        <f>IF(N1130="sníž. přenesená",J1130,0)</f>
        <v>0</v>
      </c>
      <c r="BI1130" s="139">
        <f>IF(N1130="nulová",J1130,0)</f>
        <v>0</v>
      </c>
      <c r="BJ1130" s="17" t="s">
        <v>78</v>
      </c>
      <c r="BK1130" s="139">
        <f>ROUND(I1130*H1130,2)</f>
        <v>0</v>
      </c>
      <c r="BL1130" s="17" t="s">
        <v>264</v>
      </c>
      <c r="BM1130" s="138" t="s">
        <v>1501</v>
      </c>
    </row>
    <row r="1131" spans="2:65" s="1" customFormat="1" ht="11.25">
      <c r="B1131" s="29"/>
      <c r="D1131" s="140" t="s">
        <v>164</v>
      </c>
      <c r="F1131" s="141" t="s">
        <v>1502</v>
      </c>
      <c r="L1131" s="29"/>
      <c r="M1131" s="142"/>
      <c r="T1131" s="50"/>
      <c r="AT1131" s="17" t="s">
        <v>164</v>
      </c>
      <c r="AU1131" s="17" t="s">
        <v>80</v>
      </c>
    </row>
    <row r="1132" spans="2:65" s="12" customFormat="1" ht="11.25">
      <c r="B1132" s="143"/>
      <c r="D1132" s="144" t="s">
        <v>166</v>
      </c>
      <c r="E1132" s="145" t="s">
        <v>3</v>
      </c>
      <c r="F1132" s="146" t="s">
        <v>1448</v>
      </c>
      <c r="H1132" s="145" t="s">
        <v>3</v>
      </c>
      <c r="L1132" s="143"/>
      <c r="M1132" s="147"/>
      <c r="T1132" s="148"/>
      <c r="AT1132" s="145" t="s">
        <v>166</v>
      </c>
      <c r="AU1132" s="145" t="s">
        <v>80</v>
      </c>
      <c r="AV1132" s="12" t="s">
        <v>78</v>
      </c>
      <c r="AW1132" s="12" t="s">
        <v>32</v>
      </c>
      <c r="AX1132" s="12" t="s">
        <v>70</v>
      </c>
      <c r="AY1132" s="145" t="s">
        <v>155</v>
      </c>
    </row>
    <row r="1133" spans="2:65" s="13" customFormat="1" ht="11.25">
      <c r="B1133" s="149"/>
      <c r="D1133" s="144" t="s">
        <v>166</v>
      </c>
      <c r="E1133" s="150" t="s">
        <v>3</v>
      </c>
      <c r="F1133" s="151" t="s">
        <v>1503</v>
      </c>
      <c r="H1133" s="152">
        <v>54</v>
      </c>
      <c r="L1133" s="149"/>
      <c r="M1133" s="153"/>
      <c r="T1133" s="154"/>
      <c r="AT1133" s="150" t="s">
        <v>166</v>
      </c>
      <c r="AU1133" s="150" t="s">
        <v>80</v>
      </c>
      <c r="AV1133" s="13" t="s">
        <v>80</v>
      </c>
      <c r="AW1133" s="13" t="s">
        <v>32</v>
      </c>
      <c r="AX1133" s="13" t="s">
        <v>78</v>
      </c>
      <c r="AY1133" s="150" t="s">
        <v>155</v>
      </c>
    </row>
    <row r="1134" spans="2:65" s="1" customFormat="1" ht="16.5" customHeight="1">
      <c r="B1134" s="127"/>
      <c r="C1134" s="161" t="s">
        <v>1504</v>
      </c>
      <c r="D1134" s="161" t="s">
        <v>248</v>
      </c>
      <c r="E1134" s="162" t="s">
        <v>1374</v>
      </c>
      <c r="F1134" s="163" t="s">
        <v>1375</v>
      </c>
      <c r="G1134" s="164" t="s">
        <v>301</v>
      </c>
      <c r="H1134" s="165">
        <v>1.9E-2</v>
      </c>
      <c r="I1134" s="166"/>
      <c r="J1134" s="166">
        <f>ROUND(I1134*H1134,2)</f>
        <v>0</v>
      </c>
      <c r="K1134" s="163" t="s">
        <v>161</v>
      </c>
      <c r="L1134" s="167"/>
      <c r="M1134" s="168" t="s">
        <v>3</v>
      </c>
      <c r="N1134" s="169" t="s">
        <v>41</v>
      </c>
      <c r="O1134" s="136">
        <v>0</v>
      </c>
      <c r="P1134" s="136">
        <f>O1134*H1134</f>
        <v>0</v>
      </c>
      <c r="Q1134" s="136">
        <v>1</v>
      </c>
      <c r="R1134" s="136">
        <f>Q1134*H1134</f>
        <v>1.9E-2</v>
      </c>
      <c r="S1134" s="136">
        <v>0</v>
      </c>
      <c r="T1134" s="137">
        <f>S1134*H1134</f>
        <v>0</v>
      </c>
      <c r="AR1134" s="138" t="s">
        <v>391</v>
      </c>
      <c r="AT1134" s="138" t="s">
        <v>248</v>
      </c>
      <c r="AU1134" s="138" t="s">
        <v>80</v>
      </c>
      <c r="AY1134" s="17" t="s">
        <v>155</v>
      </c>
      <c r="BE1134" s="139">
        <f>IF(N1134="základní",J1134,0)</f>
        <v>0</v>
      </c>
      <c r="BF1134" s="139">
        <f>IF(N1134="snížená",J1134,0)</f>
        <v>0</v>
      </c>
      <c r="BG1134" s="139">
        <f>IF(N1134="zákl. přenesená",J1134,0)</f>
        <v>0</v>
      </c>
      <c r="BH1134" s="139">
        <f>IF(N1134="sníž. přenesená",J1134,0)</f>
        <v>0</v>
      </c>
      <c r="BI1134" s="139">
        <f>IF(N1134="nulová",J1134,0)</f>
        <v>0</v>
      </c>
      <c r="BJ1134" s="17" t="s">
        <v>78</v>
      </c>
      <c r="BK1134" s="139">
        <f>ROUND(I1134*H1134,2)</f>
        <v>0</v>
      </c>
      <c r="BL1134" s="17" t="s">
        <v>264</v>
      </c>
      <c r="BM1134" s="138" t="s">
        <v>1505</v>
      </c>
    </row>
    <row r="1135" spans="2:65" s="13" customFormat="1" ht="11.25">
      <c r="B1135" s="149"/>
      <c r="D1135" s="144" t="s">
        <v>166</v>
      </c>
      <c r="E1135" s="150" t="s">
        <v>3</v>
      </c>
      <c r="F1135" s="151" t="s">
        <v>1506</v>
      </c>
      <c r="H1135" s="152">
        <v>1.9E-2</v>
      </c>
      <c r="L1135" s="149"/>
      <c r="M1135" s="153"/>
      <c r="T1135" s="154"/>
      <c r="AT1135" s="150" t="s">
        <v>166</v>
      </c>
      <c r="AU1135" s="150" t="s">
        <v>80</v>
      </c>
      <c r="AV1135" s="13" t="s">
        <v>80</v>
      </c>
      <c r="AW1135" s="13" t="s">
        <v>32</v>
      </c>
      <c r="AX1135" s="13" t="s">
        <v>78</v>
      </c>
      <c r="AY1135" s="150" t="s">
        <v>155</v>
      </c>
    </row>
    <row r="1136" spans="2:65" s="1" customFormat="1" ht="24.2" customHeight="1">
      <c r="B1136" s="127"/>
      <c r="C1136" s="128" t="s">
        <v>1507</v>
      </c>
      <c r="D1136" s="128" t="s">
        <v>157</v>
      </c>
      <c r="E1136" s="129" t="s">
        <v>1508</v>
      </c>
      <c r="F1136" s="130" t="s">
        <v>1509</v>
      </c>
      <c r="G1136" s="131" t="s">
        <v>160</v>
      </c>
      <c r="H1136" s="132">
        <v>54</v>
      </c>
      <c r="I1136" s="133"/>
      <c r="J1136" s="133">
        <f>ROUND(I1136*H1136,2)</f>
        <v>0</v>
      </c>
      <c r="K1136" s="130" t="s">
        <v>161</v>
      </c>
      <c r="L1136" s="29"/>
      <c r="M1136" s="134" t="s">
        <v>3</v>
      </c>
      <c r="N1136" s="135" t="s">
        <v>41</v>
      </c>
      <c r="O1136" s="136">
        <v>0.25700000000000001</v>
      </c>
      <c r="P1136" s="136">
        <f>O1136*H1136</f>
        <v>13.878</v>
      </c>
      <c r="Q1136" s="136">
        <v>9.4131E-4</v>
      </c>
      <c r="R1136" s="136">
        <f>Q1136*H1136</f>
        <v>5.0830739999999999E-2</v>
      </c>
      <c r="S1136" s="136">
        <v>0</v>
      </c>
      <c r="T1136" s="137">
        <f>S1136*H1136</f>
        <v>0</v>
      </c>
      <c r="AR1136" s="138" t="s">
        <v>264</v>
      </c>
      <c r="AT1136" s="138" t="s">
        <v>157</v>
      </c>
      <c r="AU1136" s="138" t="s">
        <v>80</v>
      </c>
      <c r="AY1136" s="17" t="s">
        <v>155</v>
      </c>
      <c r="BE1136" s="139">
        <f>IF(N1136="základní",J1136,0)</f>
        <v>0</v>
      </c>
      <c r="BF1136" s="139">
        <f>IF(N1136="snížená",J1136,0)</f>
        <v>0</v>
      </c>
      <c r="BG1136" s="139">
        <f>IF(N1136="zákl. přenesená",J1136,0)</f>
        <v>0</v>
      </c>
      <c r="BH1136" s="139">
        <f>IF(N1136="sníž. přenesená",J1136,0)</f>
        <v>0</v>
      </c>
      <c r="BI1136" s="139">
        <f>IF(N1136="nulová",J1136,0)</f>
        <v>0</v>
      </c>
      <c r="BJ1136" s="17" t="s">
        <v>78</v>
      </c>
      <c r="BK1136" s="139">
        <f>ROUND(I1136*H1136,2)</f>
        <v>0</v>
      </c>
      <c r="BL1136" s="17" t="s">
        <v>264</v>
      </c>
      <c r="BM1136" s="138" t="s">
        <v>1510</v>
      </c>
    </row>
    <row r="1137" spans="2:65" s="1" customFormat="1" ht="11.25">
      <c r="B1137" s="29"/>
      <c r="D1137" s="140" t="s">
        <v>164</v>
      </c>
      <c r="F1137" s="141" t="s">
        <v>1511</v>
      </c>
      <c r="L1137" s="29"/>
      <c r="M1137" s="142"/>
      <c r="T1137" s="50"/>
      <c r="AT1137" s="17" t="s">
        <v>164</v>
      </c>
      <c r="AU1137" s="17" t="s">
        <v>80</v>
      </c>
    </row>
    <row r="1138" spans="2:65" s="12" customFormat="1" ht="11.25">
      <c r="B1138" s="143"/>
      <c r="D1138" s="144" t="s">
        <v>166</v>
      </c>
      <c r="E1138" s="145" t="s">
        <v>3</v>
      </c>
      <c r="F1138" s="146" t="s">
        <v>1448</v>
      </c>
      <c r="H1138" s="145" t="s">
        <v>3</v>
      </c>
      <c r="L1138" s="143"/>
      <c r="M1138" s="147"/>
      <c r="T1138" s="148"/>
      <c r="AT1138" s="145" t="s">
        <v>166</v>
      </c>
      <c r="AU1138" s="145" t="s">
        <v>80</v>
      </c>
      <c r="AV1138" s="12" t="s">
        <v>78</v>
      </c>
      <c r="AW1138" s="12" t="s">
        <v>32</v>
      </c>
      <c r="AX1138" s="12" t="s">
        <v>70</v>
      </c>
      <c r="AY1138" s="145" t="s">
        <v>155</v>
      </c>
    </row>
    <row r="1139" spans="2:65" s="13" customFormat="1" ht="11.25">
      <c r="B1139" s="149"/>
      <c r="D1139" s="144" t="s">
        <v>166</v>
      </c>
      <c r="E1139" s="150" t="s">
        <v>3</v>
      </c>
      <c r="F1139" s="151" t="s">
        <v>1503</v>
      </c>
      <c r="H1139" s="152">
        <v>54</v>
      </c>
      <c r="L1139" s="149"/>
      <c r="M1139" s="153"/>
      <c r="T1139" s="154"/>
      <c r="AT1139" s="150" t="s">
        <v>166</v>
      </c>
      <c r="AU1139" s="150" t="s">
        <v>80</v>
      </c>
      <c r="AV1139" s="13" t="s">
        <v>80</v>
      </c>
      <c r="AW1139" s="13" t="s">
        <v>32</v>
      </c>
      <c r="AX1139" s="13" t="s">
        <v>78</v>
      </c>
      <c r="AY1139" s="150" t="s">
        <v>155</v>
      </c>
    </row>
    <row r="1140" spans="2:65" s="1" customFormat="1" ht="24.2" customHeight="1">
      <c r="B1140" s="127"/>
      <c r="C1140" s="161" t="s">
        <v>1512</v>
      </c>
      <c r="D1140" s="161" t="s">
        <v>248</v>
      </c>
      <c r="E1140" s="162" t="s">
        <v>1386</v>
      </c>
      <c r="F1140" s="163" t="s">
        <v>1387</v>
      </c>
      <c r="G1140" s="164" t="s">
        <v>160</v>
      </c>
      <c r="H1140" s="165">
        <v>64.8</v>
      </c>
      <c r="I1140" s="166"/>
      <c r="J1140" s="166">
        <f>ROUND(I1140*H1140,2)</f>
        <v>0</v>
      </c>
      <c r="K1140" s="163" t="s">
        <v>161</v>
      </c>
      <c r="L1140" s="167"/>
      <c r="M1140" s="168" t="s">
        <v>3</v>
      </c>
      <c r="N1140" s="169" t="s">
        <v>41</v>
      </c>
      <c r="O1140" s="136">
        <v>0</v>
      </c>
      <c r="P1140" s="136">
        <f>O1140*H1140</f>
        <v>0</v>
      </c>
      <c r="Q1140" s="136">
        <v>5.4000000000000003E-3</v>
      </c>
      <c r="R1140" s="136">
        <f>Q1140*H1140</f>
        <v>0.34992000000000001</v>
      </c>
      <c r="S1140" s="136">
        <v>0</v>
      </c>
      <c r="T1140" s="137">
        <f>S1140*H1140</f>
        <v>0</v>
      </c>
      <c r="AR1140" s="138" t="s">
        <v>391</v>
      </c>
      <c r="AT1140" s="138" t="s">
        <v>248</v>
      </c>
      <c r="AU1140" s="138" t="s">
        <v>80</v>
      </c>
      <c r="AY1140" s="17" t="s">
        <v>155</v>
      </c>
      <c r="BE1140" s="139">
        <f>IF(N1140="základní",J1140,0)</f>
        <v>0</v>
      </c>
      <c r="BF1140" s="139">
        <f>IF(N1140="snížená",J1140,0)</f>
        <v>0</v>
      </c>
      <c r="BG1140" s="139">
        <f>IF(N1140="zákl. přenesená",J1140,0)</f>
        <v>0</v>
      </c>
      <c r="BH1140" s="139">
        <f>IF(N1140="sníž. přenesená",J1140,0)</f>
        <v>0</v>
      </c>
      <c r="BI1140" s="139">
        <f>IF(N1140="nulová",J1140,0)</f>
        <v>0</v>
      </c>
      <c r="BJ1140" s="17" t="s">
        <v>78</v>
      </c>
      <c r="BK1140" s="139">
        <f>ROUND(I1140*H1140,2)</f>
        <v>0</v>
      </c>
      <c r="BL1140" s="17" t="s">
        <v>264</v>
      </c>
      <c r="BM1140" s="138" t="s">
        <v>1513</v>
      </c>
    </row>
    <row r="1141" spans="2:65" s="13" customFormat="1" ht="11.25">
      <c r="B1141" s="149"/>
      <c r="D1141" s="144" t="s">
        <v>166</v>
      </c>
      <c r="E1141" s="150" t="s">
        <v>3</v>
      </c>
      <c r="F1141" s="151" t="s">
        <v>1514</v>
      </c>
      <c r="H1141" s="152">
        <v>64.8</v>
      </c>
      <c r="L1141" s="149"/>
      <c r="M1141" s="153"/>
      <c r="T1141" s="154"/>
      <c r="AT1141" s="150" t="s">
        <v>166</v>
      </c>
      <c r="AU1141" s="150" t="s">
        <v>80</v>
      </c>
      <c r="AV1141" s="13" t="s">
        <v>80</v>
      </c>
      <c r="AW1141" s="13" t="s">
        <v>32</v>
      </c>
      <c r="AX1141" s="13" t="s">
        <v>78</v>
      </c>
      <c r="AY1141" s="150" t="s">
        <v>155</v>
      </c>
    </row>
    <row r="1142" spans="2:65" s="1" customFormat="1" ht="24.2" customHeight="1">
      <c r="B1142" s="127"/>
      <c r="C1142" s="128" t="s">
        <v>1515</v>
      </c>
      <c r="D1142" s="128" t="s">
        <v>157</v>
      </c>
      <c r="E1142" s="129" t="s">
        <v>1516</v>
      </c>
      <c r="F1142" s="130" t="s">
        <v>1517</v>
      </c>
      <c r="G1142" s="131" t="s">
        <v>160</v>
      </c>
      <c r="H1142" s="132">
        <v>54</v>
      </c>
      <c r="I1142" s="133"/>
      <c r="J1142" s="133">
        <f>ROUND(I1142*H1142,2)</f>
        <v>0</v>
      </c>
      <c r="K1142" s="130" t="s">
        <v>161</v>
      </c>
      <c r="L1142" s="29"/>
      <c r="M1142" s="134" t="s">
        <v>3</v>
      </c>
      <c r="N1142" s="135" t="s">
        <v>41</v>
      </c>
      <c r="O1142" s="136">
        <v>0.22600000000000001</v>
      </c>
      <c r="P1142" s="136">
        <f>O1142*H1142</f>
        <v>12.204000000000001</v>
      </c>
      <c r="Q1142" s="136">
        <v>7.6999999999999996E-4</v>
      </c>
      <c r="R1142" s="136">
        <f>Q1142*H1142</f>
        <v>4.1579999999999999E-2</v>
      </c>
      <c r="S1142" s="136">
        <v>0</v>
      </c>
      <c r="T1142" s="137">
        <f>S1142*H1142</f>
        <v>0</v>
      </c>
      <c r="AR1142" s="138" t="s">
        <v>264</v>
      </c>
      <c r="AT1142" s="138" t="s">
        <v>157</v>
      </c>
      <c r="AU1142" s="138" t="s">
        <v>80</v>
      </c>
      <c r="AY1142" s="17" t="s">
        <v>155</v>
      </c>
      <c r="BE1142" s="139">
        <f>IF(N1142="základní",J1142,0)</f>
        <v>0</v>
      </c>
      <c r="BF1142" s="139">
        <f>IF(N1142="snížená",J1142,0)</f>
        <v>0</v>
      </c>
      <c r="BG1142" s="139">
        <f>IF(N1142="zákl. přenesená",J1142,0)</f>
        <v>0</v>
      </c>
      <c r="BH1142" s="139">
        <f>IF(N1142="sníž. přenesená",J1142,0)</f>
        <v>0</v>
      </c>
      <c r="BI1142" s="139">
        <f>IF(N1142="nulová",J1142,0)</f>
        <v>0</v>
      </c>
      <c r="BJ1142" s="17" t="s">
        <v>78</v>
      </c>
      <c r="BK1142" s="139">
        <f>ROUND(I1142*H1142,2)</f>
        <v>0</v>
      </c>
      <c r="BL1142" s="17" t="s">
        <v>264</v>
      </c>
      <c r="BM1142" s="138" t="s">
        <v>1518</v>
      </c>
    </row>
    <row r="1143" spans="2:65" s="1" customFormat="1" ht="11.25">
      <c r="B1143" s="29"/>
      <c r="D1143" s="140" t="s">
        <v>164</v>
      </c>
      <c r="F1143" s="141" t="s">
        <v>1519</v>
      </c>
      <c r="L1143" s="29"/>
      <c r="M1143" s="142"/>
      <c r="T1143" s="50"/>
      <c r="AT1143" s="17" t="s">
        <v>164</v>
      </c>
      <c r="AU1143" s="17" t="s">
        <v>80</v>
      </c>
    </row>
    <row r="1144" spans="2:65" s="12" customFormat="1" ht="11.25">
      <c r="B1144" s="143"/>
      <c r="D1144" s="144" t="s">
        <v>166</v>
      </c>
      <c r="E1144" s="145" t="s">
        <v>3</v>
      </c>
      <c r="F1144" s="146" t="s">
        <v>1448</v>
      </c>
      <c r="H1144" s="145" t="s">
        <v>3</v>
      </c>
      <c r="L1144" s="143"/>
      <c r="M1144" s="147"/>
      <c r="T1144" s="148"/>
      <c r="AT1144" s="145" t="s">
        <v>166</v>
      </c>
      <c r="AU1144" s="145" t="s">
        <v>80</v>
      </c>
      <c r="AV1144" s="12" t="s">
        <v>78</v>
      </c>
      <c r="AW1144" s="12" t="s">
        <v>32</v>
      </c>
      <c r="AX1144" s="12" t="s">
        <v>70</v>
      </c>
      <c r="AY1144" s="145" t="s">
        <v>155</v>
      </c>
    </row>
    <row r="1145" spans="2:65" s="13" customFormat="1" ht="11.25">
      <c r="B1145" s="149"/>
      <c r="D1145" s="144" t="s">
        <v>166</v>
      </c>
      <c r="E1145" s="150" t="s">
        <v>3</v>
      </c>
      <c r="F1145" s="151" t="s">
        <v>1503</v>
      </c>
      <c r="H1145" s="152">
        <v>54</v>
      </c>
      <c r="L1145" s="149"/>
      <c r="M1145" s="153"/>
      <c r="T1145" s="154"/>
      <c r="AT1145" s="150" t="s">
        <v>166</v>
      </c>
      <c r="AU1145" s="150" t="s">
        <v>80</v>
      </c>
      <c r="AV1145" s="13" t="s">
        <v>80</v>
      </c>
      <c r="AW1145" s="13" t="s">
        <v>32</v>
      </c>
      <c r="AX1145" s="13" t="s">
        <v>78</v>
      </c>
      <c r="AY1145" s="150" t="s">
        <v>155</v>
      </c>
    </row>
    <row r="1146" spans="2:65" s="1" customFormat="1" ht="21.75" customHeight="1">
      <c r="B1146" s="127"/>
      <c r="C1146" s="161" t="s">
        <v>1520</v>
      </c>
      <c r="D1146" s="161" t="s">
        <v>248</v>
      </c>
      <c r="E1146" s="162" t="s">
        <v>1467</v>
      </c>
      <c r="F1146" s="163" t="s">
        <v>1468</v>
      </c>
      <c r="G1146" s="164" t="s">
        <v>160</v>
      </c>
      <c r="H1146" s="165">
        <v>64.8</v>
      </c>
      <c r="I1146" s="166"/>
      <c r="J1146" s="166">
        <f>ROUND(I1146*H1146,2)</f>
        <v>0</v>
      </c>
      <c r="K1146" s="163" t="s">
        <v>161</v>
      </c>
      <c r="L1146" s="167"/>
      <c r="M1146" s="168" t="s">
        <v>3</v>
      </c>
      <c r="N1146" s="169" t="s">
        <v>41</v>
      </c>
      <c r="O1146" s="136">
        <v>0</v>
      </c>
      <c r="P1146" s="136">
        <f>O1146*H1146</f>
        <v>0</v>
      </c>
      <c r="Q1146" s="136">
        <v>1.9E-3</v>
      </c>
      <c r="R1146" s="136">
        <f>Q1146*H1146</f>
        <v>0.12311999999999999</v>
      </c>
      <c r="S1146" s="136">
        <v>0</v>
      </c>
      <c r="T1146" s="137">
        <f>S1146*H1146</f>
        <v>0</v>
      </c>
      <c r="AR1146" s="138" t="s">
        <v>391</v>
      </c>
      <c r="AT1146" s="138" t="s">
        <v>248</v>
      </c>
      <c r="AU1146" s="138" t="s">
        <v>80</v>
      </c>
      <c r="AY1146" s="17" t="s">
        <v>155</v>
      </c>
      <c r="BE1146" s="139">
        <f>IF(N1146="základní",J1146,0)</f>
        <v>0</v>
      </c>
      <c r="BF1146" s="139">
        <f>IF(N1146="snížená",J1146,0)</f>
        <v>0</v>
      </c>
      <c r="BG1146" s="139">
        <f>IF(N1146="zákl. přenesená",J1146,0)</f>
        <v>0</v>
      </c>
      <c r="BH1146" s="139">
        <f>IF(N1146="sníž. přenesená",J1146,0)</f>
        <v>0</v>
      </c>
      <c r="BI1146" s="139">
        <f>IF(N1146="nulová",J1146,0)</f>
        <v>0</v>
      </c>
      <c r="BJ1146" s="17" t="s">
        <v>78</v>
      </c>
      <c r="BK1146" s="139">
        <f>ROUND(I1146*H1146,2)</f>
        <v>0</v>
      </c>
      <c r="BL1146" s="17" t="s">
        <v>264</v>
      </c>
      <c r="BM1146" s="138" t="s">
        <v>1521</v>
      </c>
    </row>
    <row r="1147" spans="2:65" s="13" customFormat="1" ht="11.25">
      <c r="B1147" s="149"/>
      <c r="D1147" s="144" t="s">
        <v>166</v>
      </c>
      <c r="E1147" s="150" t="s">
        <v>3</v>
      </c>
      <c r="F1147" s="151" t="s">
        <v>1514</v>
      </c>
      <c r="H1147" s="152">
        <v>64.8</v>
      </c>
      <c r="L1147" s="149"/>
      <c r="M1147" s="153"/>
      <c r="T1147" s="154"/>
      <c r="AT1147" s="150" t="s">
        <v>166</v>
      </c>
      <c r="AU1147" s="150" t="s">
        <v>80</v>
      </c>
      <c r="AV1147" s="13" t="s">
        <v>80</v>
      </c>
      <c r="AW1147" s="13" t="s">
        <v>32</v>
      </c>
      <c r="AX1147" s="13" t="s">
        <v>78</v>
      </c>
      <c r="AY1147" s="150" t="s">
        <v>155</v>
      </c>
    </row>
    <row r="1148" spans="2:65" s="1" customFormat="1" ht="24.2" customHeight="1">
      <c r="B1148" s="127"/>
      <c r="C1148" s="128" t="s">
        <v>1522</v>
      </c>
      <c r="D1148" s="128" t="s">
        <v>157</v>
      </c>
      <c r="E1148" s="129" t="s">
        <v>1523</v>
      </c>
      <c r="F1148" s="130" t="s">
        <v>1524</v>
      </c>
      <c r="G1148" s="131" t="s">
        <v>320</v>
      </c>
      <c r="H1148" s="132">
        <v>3</v>
      </c>
      <c r="I1148" s="133"/>
      <c r="J1148" s="133">
        <f>ROUND(I1148*H1148,2)</f>
        <v>0</v>
      </c>
      <c r="K1148" s="130" t="s">
        <v>161</v>
      </c>
      <c r="L1148" s="29"/>
      <c r="M1148" s="134" t="s">
        <v>3</v>
      </c>
      <c r="N1148" s="135" t="s">
        <v>41</v>
      </c>
      <c r="O1148" s="136">
        <v>1.1599999999999999</v>
      </c>
      <c r="P1148" s="136">
        <f>O1148*H1148</f>
        <v>3.4799999999999995</v>
      </c>
      <c r="Q1148" s="136">
        <v>1.0296E-4</v>
      </c>
      <c r="R1148" s="136">
        <f>Q1148*H1148</f>
        <v>3.0887999999999998E-4</v>
      </c>
      <c r="S1148" s="136">
        <v>0</v>
      </c>
      <c r="T1148" s="137">
        <f>S1148*H1148</f>
        <v>0</v>
      </c>
      <c r="AR1148" s="138" t="s">
        <v>264</v>
      </c>
      <c r="AT1148" s="138" t="s">
        <v>157</v>
      </c>
      <c r="AU1148" s="138" t="s">
        <v>80</v>
      </c>
      <c r="AY1148" s="17" t="s">
        <v>155</v>
      </c>
      <c r="BE1148" s="139">
        <f>IF(N1148="základní",J1148,0)</f>
        <v>0</v>
      </c>
      <c r="BF1148" s="139">
        <f>IF(N1148="snížená",J1148,0)</f>
        <v>0</v>
      </c>
      <c r="BG1148" s="139">
        <f>IF(N1148="zákl. přenesená",J1148,0)</f>
        <v>0</v>
      </c>
      <c r="BH1148" s="139">
        <f>IF(N1148="sníž. přenesená",J1148,0)</f>
        <v>0</v>
      </c>
      <c r="BI1148" s="139">
        <f>IF(N1148="nulová",J1148,0)</f>
        <v>0</v>
      </c>
      <c r="BJ1148" s="17" t="s">
        <v>78</v>
      </c>
      <c r="BK1148" s="139">
        <f>ROUND(I1148*H1148,2)</f>
        <v>0</v>
      </c>
      <c r="BL1148" s="17" t="s">
        <v>264</v>
      </c>
      <c r="BM1148" s="138" t="s">
        <v>1525</v>
      </c>
    </row>
    <row r="1149" spans="2:65" s="1" customFormat="1" ht="11.25">
      <c r="B1149" s="29"/>
      <c r="D1149" s="140" t="s">
        <v>164</v>
      </c>
      <c r="F1149" s="141" t="s">
        <v>1526</v>
      </c>
      <c r="L1149" s="29"/>
      <c r="M1149" s="142"/>
      <c r="T1149" s="50"/>
      <c r="AT1149" s="17" t="s">
        <v>164</v>
      </c>
      <c r="AU1149" s="17" t="s">
        <v>80</v>
      </c>
    </row>
    <row r="1150" spans="2:65" s="1" customFormat="1" ht="16.5" customHeight="1">
      <c r="B1150" s="127"/>
      <c r="C1150" s="161" t="s">
        <v>1527</v>
      </c>
      <c r="D1150" s="161" t="s">
        <v>248</v>
      </c>
      <c r="E1150" s="162" t="s">
        <v>1528</v>
      </c>
      <c r="F1150" s="163" t="s">
        <v>1529</v>
      </c>
      <c r="G1150" s="164" t="s">
        <v>320</v>
      </c>
      <c r="H1150" s="165">
        <v>3</v>
      </c>
      <c r="I1150" s="166"/>
      <c r="J1150" s="166">
        <f>ROUND(I1150*H1150,2)</f>
        <v>0</v>
      </c>
      <c r="K1150" s="163" t="s">
        <v>161</v>
      </c>
      <c r="L1150" s="167"/>
      <c r="M1150" s="168" t="s">
        <v>3</v>
      </c>
      <c r="N1150" s="169" t="s">
        <v>41</v>
      </c>
      <c r="O1150" s="136">
        <v>0</v>
      </c>
      <c r="P1150" s="136">
        <f>O1150*H1150</f>
        <v>0</v>
      </c>
      <c r="Q1150" s="136">
        <v>1E-3</v>
      </c>
      <c r="R1150" s="136">
        <f>Q1150*H1150</f>
        <v>3.0000000000000001E-3</v>
      </c>
      <c r="S1150" s="136">
        <v>0</v>
      </c>
      <c r="T1150" s="137">
        <f>S1150*H1150</f>
        <v>0</v>
      </c>
      <c r="AR1150" s="138" t="s">
        <v>391</v>
      </c>
      <c r="AT1150" s="138" t="s">
        <v>248</v>
      </c>
      <c r="AU1150" s="138" t="s">
        <v>80</v>
      </c>
      <c r="AY1150" s="17" t="s">
        <v>155</v>
      </c>
      <c r="BE1150" s="139">
        <f>IF(N1150="základní",J1150,0)</f>
        <v>0</v>
      </c>
      <c r="BF1150" s="139">
        <f>IF(N1150="snížená",J1150,0)</f>
        <v>0</v>
      </c>
      <c r="BG1150" s="139">
        <f>IF(N1150="zákl. přenesená",J1150,0)</f>
        <v>0</v>
      </c>
      <c r="BH1150" s="139">
        <f>IF(N1150="sníž. přenesená",J1150,0)</f>
        <v>0</v>
      </c>
      <c r="BI1150" s="139">
        <f>IF(N1150="nulová",J1150,0)</f>
        <v>0</v>
      </c>
      <c r="BJ1150" s="17" t="s">
        <v>78</v>
      </c>
      <c r="BK1150" s="139">
        <f>ROUND(I1150*H1150,2)</f>
        <v>0</v>
      </c>
      <c r="BL1150" s="17" t="s">
        <v>264</v>
      </c>
      <c r="BM1150" s="138" t="s">
        <v>1530</v>
      </c>
    </row>
    <row r="1151" spans="2:65" s="1" customFormat="1" ht="24.2" customHeight="1">
      <c r="B1151" s="127"/>
      <c r="C1151" s="128" t="s">
        <v>1531</v>
      </c>
      <c r="D1151" s="128" t="s">
        <v>157</v>
      </c>
      <c r="E1151" s="129" t="s">
        <v>1532</v>
      </c>
      <c r="F1151" s="130" t="s">
        <v>1533</v>
      </c>
      <c r="G1151" s="131" t="s">
        <v>1438</v>
      </c>
      <c r="H1151" s="132">
        <v>1134</v>
      </c>
      <c r="I1151" s="133"/>
      <c r="J1151" s="133">
        <f>ROUND(I1151*H1151,2)</f>
        <v>0</v>
      </c>
      <c r="K1151" s="130" t="s">
        <v>161</v>
      </c>
      <c r="L1151" s="29"/>
      <c r="M1151" s="134" t="s">
        <v>3</v>
      </c>
      <c r="N1151" s="135" t="s">
        <v>41</v>
      </c>
      <c r="O1151" s="136">
        <v>0</v>
      </c>
      <c r="P1151" s="136">
        <f>O1151*H1151</f>
        <v>0</v>
      </c>
      <c r="Q1151" s="136">
        <v>0</v>
      </c>
      <c r="R1151" s="136">
        <f>Q1151*H1151</f>
        <v>0</v>
      </c>
      <c r="S1151" s="136">
        <v>0</v>
      </c>
      <c r="T1151" s="137">
        <f>S1151*H1151</f>
        <v>0</v>
      </c>
      <c r="AR1151" s="138" t="s">
        <v>264</v>
      </c>
      <c r="AT1151" s="138" t="s">
        <v>157</v>
      </c>
      <c r="AU1151" s="138" t="s">
        <v>80</v>
      </c>
      <c r="AY1151" s="17" t="s">
        <v>155</v>
      </c>
      <c r="BE1151" s="139">
        <f>IF(N1151="základní",J1151,0)</f>
        <v>0</v>
      </c>
      <c r="BF1151" s="139">
        <f>IF(N1151="snížená",J1151,0)</f>
        <v>0</v>
      </c>
      <c r="BG1151" s="139">
        <f>IF(N1151="zákl. přenesená",J1151,0)</f>
        <v>0</v>
      </c>
      <c r="BH1151" s="139">
        <f>IF(N1151="sníž. přenesená",J1151,0)</f>
        <v>0</v>
      </c>
      <c r="BI1151" s="139">
        <f>IF(N1151="nulová",J1151,0)</f>
        <v>0</v>
      </c>
      <c r="BJ1151" s="17" t="s">
        <v>78</v>
      </c>
      <c r="BK1151" s="139">
        <f>ROUND(I1151*H1151,2)</f>
        <v>0</v>
      </c>
      <c r="BL1151" s="17" t="s">
        <v>264</v>
      </c>
      <c r="BM1151" s="138" t="s">
        <v>1534</v>
      </c>
    </row>
    <row r="1152" spans="2:65" s="1" customFormat="1" ht="11.25">
      <c r="B1152" s="29"/>
      <c r="D1152" s="140" t="s">
        <v>164</v>
      </c>
      <c r="F1152" s="141" t="s">
        <v>1535</v>
      </c>
      <c r="L1152" s="29"/>
      <c r="M1152" s="142"/>
      <c r="T1152" s="50"/>
      <c r="AT1152" s="17" t="s">
        <v>164</v>
      </c>
      <c r="AU1152" s="17" t="s">
        <v>80</v>
      </c>
    </row>
    <row r="1153" spans="2:65" s="11" customFormat="1" ht="22.9" customHeight="1">
      <c r="B1153" s="116"/>
      <c r="D1153" s="117" t="s">
        <v>69</v>
      </c>
      <c r="E1153" s="125" t="s">
        <v>1536</v>
      </c>
      <c r="F1153" s="125" t="s">
        <v>1537</v>
      </c>
      <c r="J1153" s="126">
        <f>BK1153</f>
        <v>0</v>
      </c>
      <c r="L1153" s="116"/>
      <c r="M1153" s="120"/>
      <c r="P1153" s="121">
        <f>SUM(P1154:P1235)</f>
        <v>79.821692000000013</v>
      </c>
      <c r="R1153" s="121">
        <f>SUM(R1154:R1235)</f>
        <v>1.484661505</v>
      </c>
      <c r="T1153" s="122">
        <f>SUM(T1154:T1235)</f>
        <v>0</v>
      </c>
      <c r="AR1153" s="117" t="s">
        <v>80</v>
      </c>
      <c r="AT1153" s="123" t="s">
        <v>69</v>
      </c>
      <c r="AU1153" s="123" t="s">
        <v>78</v>
      </c>
      <c r="AY1153" s="117" t="s">
        <v>155</v>
      </c>
      <c r="BK1153" s="124">
        <f>SUM(BK1154:BK1235)</f>
        <v>0</v>
      </c>
    </row>
    <row r="1154" spans="2:65" s="1" customFormat="1" ht="24.2" customHeight="1">
      <c r="B1154" s="127"/>
      <c r="C1154" s="128" t="s">
        <v>1538</v>
      </c>
      <c r="D1154" s="128" t="s">
        <v>157</v>
      </c>
      <c r="E1154" s="129" t="s">
        <v>1539</v>
      </c>
      <c r="F1154" s="130" t="s">
        <v>1540</v>
      </c>
      <c r="G1154" s="131" t="s">
        <v>160</v>
      </c>
      <c r="H1154" s="132">
        <v>378.75</v>
      </c>
      <c r="I1154" s="133"/>
      <c r="J1154" s="133">
        <f>ROUND(I1154*H1154,2)</f>
        <v>0</v>
      </c>
      <c r="K1154" s="130" t="s">
        <v>161</v>
      </c>
      <c r="L1154" s="29"/>
      <c r="M1154" s="134" t="s">
        <v>3</v>
      </c>
      <c r="N1154" s="135" t="s">
        <v>41</v>
      </c>
      <c r="O1154" s="136">
        <v>0.111</v>
      </c>
      <c r="P1154" s="136">
        <f>O1154*H1154</f>
        <v>42.041249999999998</v>
      </c>
      <c r="Q1154" s="136">
        <v>0</v>
      </c>
      <c r="R1154" s="136">
        <f>Q1154*H1154</f>
        <v>0</v>
      </c>
      <c r="S1154" s="136">
        <v>0</v>
      </c>
      <c r="T1154" s="137">
        <f>S1154*H1154</f>
        <v>0</v>
      </c>
      <c r="AR1154" s="138" t="s">
        <v>264</v>
      </c>
      <c r="AT1154" s="138" t="s">
        <v>157</v>
      </c>
      <c r="AU1154" s="138" t="s">
        <v>80</v>
      </c>
      <c r="AY1154" s="17" t="s">
        <v>155</v>
      </c>
      <c r="BE1154" s="139">
        <f>IF(N1154="základní",J1154,0)</f>
        <v>0</v>
      </c>
      <c r="BF1154" s="139">
        <f>IF(N1154="snížená",J1154,0)</f>
        <v>0</v>
      </c>
      <c r="BG1154" s="139">
        <f>IF(N1154="zákl. přenesená",J1154,0)</f>
        <v>0</v>
      </c>
      <c r="BH1154" s="139">
        <f>IF(N1154="sníž. přenesená",J1154,0)</f>
        <v>0</v>
      </c>
      <c r="BI1154" s="139">
        <f>IF(N1154="nulová",J1154,0)</f>
        <v>0</v>
      </c>
      <c r="BJ1154" s="17" t="s">
        <v>78</v>
      </c>
      <c r="BK1154" s="139">
        <f>ROUND(I1154*H1154,2)</f>
        <v>0</v>
      </c>
      <c r="BL1154" s="17" t="s">
        <v>264</v>
      </c>
      <c r="BM1154" s="138" t="s">
        <v>1541</v>
      </c>
    </row>
    <row r="1155" spans="2:65" s="1" customFormat="1" ht="11.25">
      <c r="B1155" s="29"/>
      <c r="D1155" s="140" t="s">
        <v>164</v>
      </c>
      <c r="F1155" s="141" t="s">
        <v>1542</v>
      </c>
      <c r="L1155" s="29"/>
      <c r="M1155" s="142"/>
      <c r="T1155" s="50"/>
      <c r="AT1155" s="17" t="s">
        <v>164</v>
      </c>
      <c r="AU1155" s="17" t="s">
        <v>80</v>
      </c>
    </row>
    <row r="1156" spans="2:65" s="12" customFormat="1" ht="11.25">
      <c r="B1156" s="143"/>
      <c r="D1156" s="144" t="s">
        <v>166</v>
      </c>
      <c r="E1156" s="145" t="s">
        <v>3</v>
      </c>
      <c r="F1156" s="146" t="s">
        <v>991</v>
      </c>
      <c r="H1156" s="145" t="s">
        <v>3</v>
      </c>
      <c r="L1156" s="143"/>
      <c r="M1156" s="147"/>
      <c r="T1156" s="148"/>
      <c r="AT1156" s="145" t="s">
        <v>166</v>
      </c>
      <c r="AU1156" s="145" t="s">
        <v>80</v>
      </c>
      <c r="AV1156" s="12" t="s">
        <v>78</v>
      </c>
      <c r="AW1156" s="12" t="s">
        <v>32</v>
      </c>
      <c r="AX1156" s="12" t="s">
        <v>70</v>
      </c>
      <c r="AY1156" s="145" t="s">
        <v>155</v>
      </c>
    </row>
    <row r="1157" spans="2:65" s="13" customFormat="1" ht="11.25">
      <c r="B1157" s="149"/>
      <c r="D1157" s="144" t="s">
        <v>166</v>
      </c>
      <c r="E1157" s="150" t="s">
        <v>3</v>
      </c>
      <c r="F1157" s="151" t="s">
        <v>1543</v>
      </c>
      <c r="H1157" s="152">
        <v>24.3</v>
      </c>
      <c r="L1157" s="149"/>
      <c r="M1157" s="153"/>
      <c r="T1157" s="154"/>
      <c r="AT1157" s="150" t="s">
        <v>166</v>
      </c>
      <c r="AU1157" s="150" t="s">
        <v>80</v>
      </c>
      <c r="AV1157" s="13" t="s">
        <v>80</v>
      </c>
      <c r="AW1157" s="13" t="s">
        <v>32</v>
      </c>
      <c r="AX1157" s="13" t="s">
        <v>70</v>
      </c>
      <c r="AY1157" s="150" t="s">
        <v>155</v>
      </c>
    </row>
    <row r="1158" spans="2:65" s="12" customFormat="1" ht="11.25">
      <c r="B1158" s="143"/>
      <c r="D1158" s="144" t="s">
        <v>166</v>
      </c>
      <c r="E1158" s="145" t="s">
        <v>3</v>
      </c>
      <c r="F1158" s="146" t="s">
        <v>993</v>
      </c>
      <c r="H1158" s="145" t="s">
        <v>3</v>
      </c>
      <c r="L1158" s="143"/>
      <c r="M1158" s="147"/>
      <c r="T1158" s="148"/>
      <c r="AT1158" s="145" t="s">
        <v>166</v>
      </c>
      <c r="AU1158" s="145" t="s">
        <v>80</v>
      </c>
      <c r="AV1158" s="12" t="s">
        <v>78</v>
      </c>
      <c r="AW1158" s="12" t="s">
        <v>32</v>
      </c>
      <c r="AX1158" s="12" t="s">
        <v>70</v>
      </c>
      <c r="AY1158" s="145" t="s">
        <v>155</v>
      </c>
    </row>
    <row r="1159" spans="2:65" s="13" customFormat="1" ht="11.25">
      <c r="B1159" s="149"/>
      <c r="D1159" s="144" t="s">
        <v>166</v>
      </c>
      <c r="E1159" s="150" t="s">
        <v>3</v>
      </c>
      <c r="F1159" s="151" t="s">
        <v>1544</v>
      </c>
      <c r="H1159" s="152">
        <v>354.45</v>
      </c>
      <c r="L1159" s="149"/>
      <c r="M1159" s="153"/>
      <c r="T1159" s="154"/>
      <c r="AT1159" s="150" t="s">
        <v>166</v>
      </c>
      <c r="AU1159" s="150" t="s">
        <v>80</v>
      </c>
      <c r="AV1159" s="13" t="s">
        <v>80</v>
      </c>
      <c r="AW1159" s="13" t="s">
        <v>32</v>
      </c>
      <c r="AX1159" s="13" t="s">
        <v>70</v>
      </c>
      <c r="AY1159" s="150" t="s">
        <v>155</v>
      </c>
    </row>
    <row r="1160" spans="2:65" s="14" customFormat="1" ht="11.25">
      <c r="B1160" s="155"/>
      <c r="D1160" s="144" t="s">
        <v>166</v>
      </c>
      <c r="E1160" s="156" t="s">
        <v>3</v>
      </c>
      <c r="F1160" s="157" t="s">
        <v>205</v>
      </c>
      <c r="H1160" s="158">
        <v>378.75</v>
      </c>
      <c r="L1160" s="155"/>
      <c r="M1160" s="159"/>
      <c r="T1160" s="160"/>
      <c r="AT1160" s="156" t="s">
        <v>166</v>
      </c>
      <c r="AU1160" s="156" t="s">
        <v>80</v>
      </c>
      <c r="AV1160" s="14" t="s">
        <v>162</v>
      </c>
      <c r="AW1160" s="14" t="s">
        <v>32</v>
      </c>
      <c r="AX1160" s="14" t="s">
        <v>78</v>
      </c>
      <c r="AY1160" s="156" t="s">
        <v>155</v>
      </c>
    </row>
    <row r="1161" spans="2:65" s="1" customFormat="1" ht="16.5" customHeight="1">
      <c r="B1161" s="127"/>
      <c r="C1161" s="161" t="s">
        <v>1545</v>
      </c>
      <c r="D1161" s="161" t="s">
        <v>248</v>
      </c>
      <c r="E1161" s="162" t="s">
        <v>1546</v>
      </c>
      <c r="F1161" s="163" t="s">
        <v>1547</v>
      </c>
      <c r="G1161" s="164" t="s">
        <v>160</v>
      </c>
      <c r="H1161" s="165">
        <v>128.77500000000001</v>
      </c>
      <c r="I1161" s="166"/>
      <c r="J1161" s="166">
        <f>ROUND(I1161*H1161,2)</f>
        <v>0</v>
      </c>
      <c r="K1161" s="163" t="s">
        <v>161</v>
      </c>
      <c r="L1161" s="167"/>
      <c r="M1161" s="168" t="s">
        <v>3</v>
      </c>
      <c r="N1161" s="169" t="s">
        <v>41</v>
      </c>
      <c r="O1161" s="136">
        <v>0</v>
      </c>
      <c r="P1161" s="136">
        <f>O1161*H1161</f>
        <v>0</v>
      </c>
      <c r="Q1161" s="136">
        <v>2.5000000000000001E-3</v>
      </c>
      <c r="R1161" s="136">
        <f>Q1161*H1161</f>
        <v>0.32193750000000004</v>
      </c>
      <c r="S1161" s="136">
        <v>0</v>
      </c>
      <c r="T1161" s="137">
        <f>S1161*H1161</f>
        <v>0</v>
      </c>
      <c r="AR1161" s="138" t="s">
        <v>391</v>
      </c>
      <c r="AT1161" s="138" t="s">
        <v>248</v>
      </c>
      <c r="AU1161" s="138" t="s">
        <v>80</v>
      </c>
      <c r="AY1161" s="17" t="s">
        <v>155</v>
      </c>
      <c r="BE1161" s="139">
        <f>IF(N1161="základní",J1161,0)</f>
        <v>0</v>
      </c>
      <c r="BF1161" s="139">
        <f>IF(N1161="snížená",J1161,0)</f>
        <v>0</v>
      </c>
      <c r="BG1161" s="139">
        <f>IF(N1161="zákl. přenesená",J1161,0)</f>
        <v>0</v>
      </c>
      <c r="BH1161" s="139">
        <f>IF(N1161="sníž. přenesená",J1161,0)</f>
        <v>0</v>
      </c>
      <c r="BI1161" s="139">
        <f>IF(N1161="nulová",J1161,0)</f>
        <v>0</v>
      </c>
      <c r="BJ1161" s="17" t="s">
        <v>78</v>
      </c>
      <c r="BK1161" s="139">
        <f>ROUND(I1161*H1161,2)</f>
        <v>0</v>
      </c>
      <c r="BL1161" s="17" t="s">
        <v>264</v>
      </c>
      <c r="BM1161" s="138" t="s">
        <v>1548</v>
      </c>
    </row>
    <row r="1162" spans="2:65" s="12" customFormat="1" ht="11.25">
      <c r="B1162" s="143"/>
      <c r="D1162" s="144" t="s">
        <v>166</v>
      </c>
      <c r="E1162" s="145" t="s">
        <v>3</v>
      </c>
      <c r="F1162" s="146" t="s">
        <v>991</v>
      </c>
      <c r="H1162" s="145" t="s">
        <v>3</v>
      </c>
      <c r="L1162" s="143"/>
      <c r="M1162" s="147"/>
      <c r="T1162" s="148"/>
      <c r="AT1162" s="145" t="s">
        <v>166</v>
      </c>
      <c r="AU1162" s="145" t="s">
        <v>80</v>
      </c>
      <c r="AV1162" s="12" t="s">
        <v>78</v>
      </c>
      <c r="AW1162" s="12" t="s">
        <v>32</v>
      </c>
      <c r="AX1162" s="12" t="s">
        <v>70</v>
      </c>
      <c r="AY1162" s="145" t="s">
        <v>155</v>
      </c>
    </row>
    <row r="1163" spans="2:65" s="13" customFormat="1" ht="11.25">
      <c r="B1163" s="149"/>
      <c r="D1163" s="144" t="s">
        <v>166</v>
      </c>
      <c r="E1163" s="150" t="s">
        <v>3</v>
      </c>
      <c r="F1163" s="151" t="s">
        <v>1549</v>
      </c>
      <c r="H1163" s="152">
        <v>8.2620000000000005</v>
      </c>
      <c r="L1163" s="149"/>
      <c r="M1163" s="153"/>
      <c r="T1163" s="154"/>
      <c r="AT1163" s="150" t="s">
        <v>166</v>
      </c>
      <c r="AU1163" s="150" t="s">
        <v>80</v>
      </c>
      <c r="AV1163" s="13" t="s">
        <v>80</v>
      </c>
      <c r="AW1163" s="13" t="s">
        <v>32</v>
      </c>
      <c r="AX1163" s="13" t="s">
        <v>70</v>
      </c>
      <c r="AY1163" s="150" t="s">
        <v>155</v>
      </c>
    </row>
    <row r="1164" spans="2:65" s="12" customFormat="1" ht="11.25">
      <c r="B1164" s="143"/>
      <c r="D1164" s="144" t="s">
        <v>166</v>
      </c>
      <c r="E1164" s="145" t="s">
        <v>3</v>
      </c>
      <c r="F1164" s="146" t="s">
        <v>993</v>
      </c>
      <c r="H1164" s="145" t="s">
        <v>3</v>
      </c>
      <c r="L1164" s="143"/>
      <c r="M1164" s="147"/>
      <c r="T1164" s="148"/>
      <c r="AT1164" s="145" t="s">
        <v>166</v>
      </c>
      <c r="AU1164" s="145" t="s">
        <v>80</v>
      </c>
      <c r="AV1164" s="12" t="s">
        <v>78</v>
      </c>
      <c r="AW1164" s="12" t="s">
        <v>32</v>
      </c>
      <c r="AX1164" s="12" t="s">
        <v>70</v>
      </c>
      <c r="AY1164" s="145" t="s">
        <v>155</v>
      </c>
    </row>
    <row r="1165" spans="2:65" s="13" customFormat="1" ht="11.25">
      <c r="B1165" s="149"/>
      <c r="D1165" s="144" t="s">
        <v>166</v>
      </c>
      <c r="E1165" s="150" t="s">
        <v>3</v>
      </c>
      <c r="F1165" s="151" t="s">
        <v>1550</v>
      </c>
      <c r="H1165" s="152">
        <v>120.51300000000001</v>
      </c>
      <c r="L1165" s="149"/>
      <c r="M1165" s="153"/>
      <c r="T1165" s="154"/>
      <c r="AT1165" s="150" t="s">
        <v>166</v>
      </c>
      <c r="AU1165" s="150" t="s">
        <v>80</v>
      </c>
      <c r="AV1165" s="13" t="s">
        <v>80</v>
      </c>
      <c r="AW1165" s="13" t="s">
        <v>32</v>
      </c>
      <c r="AX1165" s="13" t="s">
        <v>70</v>
      </c>
      <c r="AY1165" s="150" t="s">
        <v>155</v>
      </c>
    </row>
    <row r="1166" spans="2:65" s="14" customFormat="1" ht="11.25">
      <c r="B1166" s="155"/>
      <c r="D1166" s="144" t="s">
        <v>166</v>
      </c>
      <c r="E1166" s="156" t="s">
        <v>3</v>
      </c>
      <c r="F1166" s="157" t="s">
        <v>205</v>
      </c>
      <c r="H1166" s="158">
        <v>128.77500000000001</v>
      </c>
      <c r="L1166" s="155"/>
      <c r="M1166" s="159"/>
      <c r="T1166" s="160"/>
      <c r="AT1166" s="156" t="s">
        <v>166</v>
      </c>
      <c r="AU1166" s="156" t="s">
        <v>80</v>
      </c>
      <c r="AV1166" s="14" t="s">
        <v>162</v>
      </c>
      <c r="AW1166" s="14" t="s">
        <v>32</v>
      </c>
      <c r="AX1166" s="14" t="s">
        <v>78</v>
      </c>
      <c r="AY1166" s="156" t="s">
        <v>155</v>
      </c>
    </row>
    <row r="1167" spans="2:65" s="1" customFormat="1" ht="16.5" customHeight="1">
      <c r="B1167" s="127"/>
      <c r="C1167" s="161" t="s">
        <v>1551</v>
      </c>
      <c r="D1167" s="161" t="s">
        <v>248</v>
      </c>
      <c r="E1167" s="162" t="s">
        <v>1552</v>
      </c>
      <c r="F1167" s="163" t="s">
        <v>1553</v>
      </c>
      <c r="G1167" s="164" t="s">
        <v>160</v>
      </c>
      <c r="H1167" s="165">
        <v>257.55</v>
      </c>
      <c r="I1167" s="166"/>
      <c r="J1167" s="166">
        <f>ROUND(I1167*H1167,2)</f>
        <v>0</v>
      </c>
      <c r="K1167" s="163" t="s">
        <v>161</v>
      </c>
      <c r="L1167" s="167"/>
      <c r="M1167" s="168" t="s">
        <v>3</v>
      </c>
      <c r="N1167" s="169" t="s">
        <v>41</v>
      </c>
      <c r="O1167" s="136">
        <v>0</v>
      </c>
      <c r="P1167" s="136">
        <f>O1167*H1167</f>
        <v>0</v>
      </c>
      <c r="Q1167" s="136">
        <v>1.4E-3</v>
      </c>
      <c r="R1167" s="136">
        <f>Q1167*H1167</f>
        <v>0.36057</v>
      </c>
      <c r="S1167" s="136">
        <v>0</v>
      </c>
      <c r="T1167" s="137">
        <f>S1167*H1167</f>
        <v>0</v>
      </c>
      <c r="AR1167" s="138" t="s">
        <v>391</v>
      </c>
      <c r="AT1167" s="138" t="s">
        <v>248</v>
      </c>
      <c r="AU1167" s="138" t="s">
        <v>80</v>
      </c>
      <c r="AY1167" s="17" t="s">
        <v>155</v>
      </c>
      <c r="BE1167" s="139">
        <f>IF(N1167="základní",J1167,0)</f>
        <v>0</v>
      </c>
      <c r="BF1167" s="139">
        <f>IF(N1167="snížená",J1167,0)</f>
        <v>0</v>
      </c>
      <c r="BG1167" s="139">
        <f>IF(N1167="zákl. přenesená",J1167,0)</f>
        <v>0</v>
      </c>
      <c r="BH1167" s="139">
        <f>IF(N1167="sníž. přenesená",J1167,0)</f>
        <v>0</v>
      </c>
      <c r="BI1167" s="139">
        <f>IF(N1167="nulová",J1167,0)</f>
        <v>0</v>
      </c>
      <c r="BJ1167" s="17" t="s">
        <v>78</v>
      </c>
      <c r="BK1167" s="139">
        <f>ROUND(I1167*H1167,2)</f>
        <v>0</v>
      </c>
      <c r="BL1167" s="17" t="s">
        <v>264</v>
      </c>
      <c r="BM1167" s="138" t="s">
        <v>1554</v>
      </c>
    </row>
    <row r="1168" spans="2:65" s="12" customFormat="1" ht="11.25">
      <c r="B1168" s="143"/>
      <c r="D1168" s="144" t="s">
        <v>166</v>
      </c>
      <c r="E1168" s="145" t="s">
        <v>3</v>
      </c>
      <c r="F1168" s="146" t="s">
        <v>991</v>
      </c>
      <c r="H1168" s="145" t="s">
        <v>3</v>
      </c>
      <c r="L1168" s="143"/>
      <c r="M1168" s="147"/>
      <c r="T1168" s="148"/>
      <c r="AT1168" s="145" t="s">
        <v>166</v>
      </c>
      <c r="AU1168" s="145" t="s">
        <v>80</v>
      </c>
      <c r="AV1168" s="12" t="s">
        <v>78</v>
      </c>
      <c r="AW1168" s="12" t="s">
        <v>32</v>
      </c>
      <c r="AX1168" s="12" t="s">
        <v>70</v>
      </c>
      <c r="AY1168" s="145" t="s">
        <v>155</v>
      </c>
    </row>
    <row r="1169" spans="2:65" s="13" customFormat="1" ht="11.25">
      <c r="B1169" s="149"/>
      <c r="D1169" s="144" t="s">
        <v>166</v>
      </c>
      <c r="E1169" s="150" t="s">
        <v>3</v>
      </c>
      <c r="F1169" s="151" t="s">
        <v>1555</v>
      </c>
      <c r="H1169" s="152">
        <v>16.524000000000001</v>
      </c>
      <c r="L1169" s="149"/>
      <c r="M1169" s="153"/>
      <c r="T1169" s="154"/>
      <c r="AT1169" s="150" t="s">
        <v>166</v>
      </c>
      <c r="AU1169" s="150" t="s">
        <v>80</v>
      </c>
      <c r="AV1169" s="13" t="s">
        <v>80</v>
      </c>
      <c r="AW1169" s="13" t="s">
        <v>32</v>
      </c>
      <c r="AX1169" s="13" t="s">
        <v>70</v>
      </c>
      <c r="AY1169" s="150" t="s">
        <v>155</v>
      </c>
    </row>
    <row r="1170" spans="2:65" s="12" customFormat="1" ht="11.25">
      <c r="B1170" s="143"/>
      <c r="D1170" s="144" t="s">
        <v>166</v>
      </c>
      <c r="E1170" s="145" t="s">
        <v>3</v>
      </c>
      <c r="F1170" s="146" t="s">
        <v>993</v>
      </c>
      <c r="H1170" s="145" t="s">
        <v>3</v>
      </c>
      <c r="L1170" s="143"/>
      <c r="M1170" s="147"/>
      <c r="T1170" s="148"/>
      <c r="AT1170" s="145" t="s">
        <v>166</v>
      </c>
      <c r="AU1170" s="145" t="s">
        <v>80</v>
      </c>
      <c r="AV1170" s="12" t="s">
        <v>78</v>
      </c>
      <c r="AW1170" s="12" t="s">
        <v>32</v>
      </c>
      <c r="AX1170" s="12" t="s">
        <v>70</v>
      </c>
      <c r="AY1170" s="145" t="s">
        <v>155</v>
      </c>
    </row>
    <row r="1171" spans="2:65" s="13" customFormat="1" ht="11.25">
      <c r="B1171" s="149"/>
      <c r="D1171" s="144" t="s">
        <v>166</v>
      </c>
      <c r="E1171" s="150" t="s">
        <v>3</v>
      </c>
      <c r="F1171" s="151" t="s">
        <v>1556</v>
      </c>
      <c r="H1171" s="152">
        <v>241.02600000000001</v>
      </c>
      <c r="L1171" s="149"/>
      <c r="M1171" s="153"/>
      <c r="T1171" s="154"/>
      <c r="AT1171" s="150" t="s">
        <v>166</v>
      </c>
      <c r="AU1171" s="150" t="s">
        <v>80</v>
      </c>
      <c r="AV1171" s="13" t="s">
        <v>80</v>
      </c>
      <c r="AW1171" s="13" t="s">
        <v>32</v>
      </c>
      <c r="AX1171" s="13" t="s">
        <v>70</v>
      </c>
      <c r="AY1171" s="150" t="s">
        <v>155</v>
      </c>
    </row>
    <row r="1172" spans="2:65" s="14" customFormat="1" ht="11.25">
      <c r="B1172" s="155"/>
      <c r="D1172" s="144" t="s">
        <v>166</v>
      </c>
      <c r="E1172" s="156" t="s">
        <v>3</v>
      </c>
      <c r="F1172" s="157" t="s">
        <v>205</v>
      </c>
      <c r="H1172" s="158">
        <v>257.55</v>
      </c>
      <c r="L1172" s="155"/>
      <c r="M1172" s="159"/>
      <c r="T1172" s="160"/>
      <c r="AT1172" s="156" t="s">
        <v>166</v>
      </c>
      <c r="AU1172" s="156" t="s">
        <v>80</v>
      </c>
      <c r="AV1172" s="14" t="s">
        <v>162</v>
      </c>
      <c r="AW1172" s="14" t="s">
        <v>32</v>
      </c>
      <c r="AX1172" s="14" t="s">
        <v>78</v>
      </c>
      <c r="AY1172" s="156" t="s">
        <v>155</v>
      </c>
    </row>
    <row r="1173" spans="2:65" s="1" customFormat="1" ht="24.2" customHeight="1">
      <c r="B1173" s="127"/>
      <c r="C1173" s="128" t="s">
        <v>1557</v>
      </c>
      <c r="D1173" s="128" t="s">
        <v>157</v>
      </c>
      <c r="E1173" s="129" t="s">
        <v>1558</v>
      </c>
      <c r="F1173" s="130" t="s">
        <v>1559</v>
      </c>
      <c r="G1173" s="131" t="s">
        <v>160</v>
      </c>
      <c r="H1173" s="132">
        <v>37.286999999999999</v>
      </c>
      <c r="I1173" s="133"/>
      <c r="J1173" s="133">
        <f>ROUND(I1173*H1173,2)</f>
        <v>0</v>
      </c>
      <c r="K1173" s="130" t="s">
        <v>161</v>
      </c>
      <c r="L1173" s="29"/>
      <c r="M1173" s="134" t="s">
        <v>3</v>
      </c>
      <c r="N1173" s="135" t="s">
        <v>41</v>
      </c>
      <c r="O1173" s="136">
        <v>0.24099999999999999</v>
      </c>
      <c r="P1173" s="136">
        <f>O1173*H1173</f>
        <v>8.986167</v>
      </c>
      <c r="Q1173" s="136">
        <v>6.0000000000000001E-3</v>
      </c>
      <c r="R1173" s="136">
        <f>Q1173*H1173</f>
        <v>0.223722</v>
      </c>
      <c r="S1173" s="136">
        <v>0</v>
      </c>
      <c r="T1173" s="137">
        <f>S1173*H1173</f>
        <v>0</v>
      </c>
      <c r="AR1173" s="138" t="s">
        <v>264</v>
      </c>
      <c r="AT1173" s="138" t="s">
        <v>157</v>
      </c>
      <c r="AU1173" s="138" t="s">
        <v>80</v>
      </c>
      <c r="AY1173" s="17" t="s">
        <v>155</v>
      </c>
      <c r="BE1173" s="139">
        <f>IF(N1173="základní",J1173,0)</f>
        <v>0</v>
      </c>
      <c r="BF1173" s="139">
        <f>IF(N1173="snížená",J1173,0)</f>
        <v>0</v>
      </c>
      <c r="BG1173" s="139">
        <f>IF(N1173="zákl. přenesená",J1173,0)</f>
        <v>0</v>
      </c>
      <c r="BH1173" s="139">
        <f>IF(N1173="sníž. přenesená",J1173,0)</f>
        <v>0</v>
      </c>
      <c r="BI1173" s="139">
        <f>IF(N1173="nulová",J1173,0)</f>
        <v>0</v>
      </c>
      <c r="BJ1173" s="17" t="s">
        <v>78</v>
      </c>
      <c r="BK1173" s="139">
        <f>ROUND(I1173*H1173,2)</f>
        <v>0</v>
      </c>
      <c r="BL1173" s="17" t="s">
        <v>264</v>
      </c>
      <c r="BM1173" s="138" t="s">
        <v>1560</v>
      </c>
    </row>
    <row r="1174" spans="2:65" s="1" customFormat="1" ht="11.25">
      <c r="B1174" s="29"/>
      <c r="D1174" s="140" t="s">
        <v>164</v>
      </c>
      <c r="F1174" s="141" t="s">
        <v>1561</v>
      </c>
      <c r="L1174" s="29"/>
      <c r="M1174" s="142"/>
      <c r="T1174" s="50"/>
      <c r="AT1174" s="17" t="s">
        <v>164</v>
      </c>
      <c r="AU1174" s="17" t="s">
        <v>80</v>
      </c>
    </row>
    <row r="1175" spans="2:65" s="12" customFormat="1" ht="11.25">
      <c r="B1175" s="143"/>
      <c r="D1175" s="144" t="s">
        <v>166</v>
      </c>
      <c r="E1175" s="145" t="s">
        <v>3</v>
      </c>
      <c r="F1175" s="146" t="s">
        <v>458</v>
      </c>
      <c r="H1175" s="145" t="s">
        <v>3</v>
      </c>
      <c r="L1175" s="143"/>
      <c r="M1175" s="147"/>
      <c r="T1175" s="148"/>
      <c r="AT1175" s="145" t="s">
        <v>166</v>
      </c>
      <c r="AU1175" s="145" t="s">
        <v>80</v>
      </c>
      <c r="AV1175" s="12" t="s">
        <v>78</v>
      </c>
      <c r="AW1175" s="12" t="s">
        <v>32</v>
      </c>
      <c r="AX1175" s="12" t="s">
        <v>70</v>
      </c>
      <c r="AY1175" s="145" t="s">
        <v>155</v>
      </c>
    </row>
    <row r="1176" spans="2:65" s="13" customFormat="1" ht="11.25">
      <c r="B1176" s="149"/>
      <c r="D1176" s="144" t="s">
        <v>166</v>
      </c>
      <c r="E1176" s="150" t="s">
        <v>3</v>
      </c>
      <c r="F1176" s="151" t="s">
        <v>1562</v>
      </c>
      <c r="H1176" s="152">
        <v>2.8</v>
      </c>
      <c r="L1176" s="149"/>
      <c r="M1176" s="153"/>
      <c r="T1176" s="154"/>
      <c r="AT1176" s="150" t="s">
        <v>166</v>
      </c>
      <c r="AU1176" s="150" t="s">
        <v>80</v>
      </c>
      <c r="AV1176" s="13" t="s">
        <v>80</v>
      </c>
      <c r="AW1176" s="13" t="s">
        <v>32</v>
      </c>
      <c r="AX1176" s="13" t="s">
        <v>70</v>
      </c>
      <c r="AY1176" s="150" t="s">
        <v>155</v>
      </c>
    </row>
    <row r="1177" spans="2:65" s="12" customFormat="1" ht="11.25">
      <c r="B1177" s="143"/>
      <c r="D1177" s="144" t="s">
        <v>166</v>
      </c>
      <c r="E1177" s="145" t="s">
        <v>3</v>
      </c>
      <c r="F1177" s="146" t="s">
        <v>460</v>
      </c>
      <c r="H1177" s="145" t="s">
        <v>3</v>
      </c>
      <c r="L1177" s="143"/>
      <c r="M1177" s="147"/>
      <c r="T1177" s="148"/>
      <c r="AT1177" s="145" t="s">
        <v>166</v>
      </c>
      <c r="AU1177" s="145" t="s">
        <v>80</v>
      </c>
      <c r="AV1177" s="12" t="s">
        <v>78</v>
      </c>
      <c r="AW1177" s="12" t="s">
        <v>32</v>
      </c>
      <c r="AX1177" s="12" t="s">
        <v>70</v>
      </c>
      <c r="AY1177" s="145" t="s">
        <v>155</v>
      </c>
    </row>
    <row r="1178" spans="2:65" s="13" customFormat="1" ht="11.25">
      <c r="B1178" s="149"/>
      <c r="D1178" s="144" t="s">
        <v>166</v>
      </c>
      <c r="E1178" s="150" t="s">
        <v>3</v>
      </c>
      <c r="F1178" s="151" t="s">
        <v>1563</v>
      </c>
      <c r="H1178" s="152">
        <v>0.72</v>
      </c>
      <c r="L1178" s="149"/>
      <c r="M1178" s="153"/>
      <c r="T1178" s="154"/>
      <c r="AT1178" s="150" t="s">
        <v>166</v>
      </c>
      <c r="AU1178" s="150" t="s">
        <v>80</v>
      </c>
      <c r="AV1178" s="13" t="s">
        <v>80</v>
      </c>
      <c r="AW1178" s="13" t="s">
        <v>32</v>
      </c>
      <c r="AX1178" s="13" t="s">
        <v>70</v>
      </c>
      <c r="AY1178" s="150" t="s">
        <v>155</v>
      </c>
    </row>
    <row r="1179" spans="2:65" s="12" customFormat="1" ht="11.25">
      <c r="B1179" s="143"/>
      <c r="D1179" s="144" t="s">
        <v>166</v>
      </c>
      <c r="E1179" s="145" t="s">
        <v>3</v>
      </c>
      <c r="F1179" s="146" t="s">
        <v>464</v>
      </c>
      <c r="H1179" s="145" t="s">
        <v>3</v>
      </c>
      <c r="L1179" s="143"/>
      <c r="M1179" s="147"/>
      <c r="T1179" s="148"/>
      <c r="AT1179" s="145" t="s">
        <v>166</v>
      </c>
      <c r="AU1179" s="145" t="s">
        <v>80</v>
      </c>
      <c r="AV1179" s="12" t="s">
        <v>78</v>
      </c>
      <c r="AW1179" s="12" t="s">
        <v>32</v>
      </c>
      <c r="AX1179" s="12" t="s">
        <v>70</v>
      </c>
      <c r="AY1179" s="145" t="s">
        <v>155</v>
      </c>
    </row>
    <row r="1180" spans="2:65" s="13" customFormat="1" ht="11.25">
      <c r="B1180" s="149"/>
      <c r="D1180" s="144" t="s">
        <v>166</v>
      </c>
      <c r="E1180" s="150" t="s">
        <v>3</v>
      </c>
      <c r="F1180" s="151" t="s">
        <v>1564</v>
      </c>
      <c r="H1180" s="152">
        <v>0.73599999999999999</v>
      </c>
      <c r="L1180" s="149"/>
      <c r="M1180" s="153"/>
      <c r="T1180" s="154"/>
      <c r="AT1180" s="150" t="s">
        <v>166</v>
      </c>
      <c r="AU1180" s="150" t="s">
        <v>80</v>
      </c>
      <c r="AV1180" s="13" t="s">
        <v>80</v>
      </c>
      <c r="AW1180" s="13" t="s">
        <v>32</v>
      </c>
      <c r="AX1180" s="13" t="s">
        <v>70</v>
      </c>
      <c r="AY1180" s="150" t="s">
        <v>155</v>
      </c>
    </row>
    <row r="1181" spans="2:65" s="12" customFormat="1" ht="11.25">
      <c r="B1181" s="143"/>
      <c r="D1181" s="144" t="s">
        <v>166</v>
      </c>
      <c r="E1181" s="145" t="s">
        <v>3</v>
      </c>
      <c r="F1181" s="146" t="s">
        <v>468</v>
      </c>
      <c r="H1181" s="145" t="s">
        <v>3</v>
      </c>
      <c r="L1181" s="143"/>
      <c r="M1181" s="147"/>
      <c r="T1181" s="148"/>
      <c r="AT1181" s="145" t="s">
        <v>166</v>
      </c>
      <c r="AU1181" s="145" t="s">
        <v>80</v>
      </c>
      <c r="AV1181" s="12" t="s">
        <v>78</v>
      </c>
      <c r="AW1181" s="12" t="s">
        <v>32</v>
      </c>
      <c r="AX1181" s="12" t="s">
        <v>70</v>
      </c>
      <c r="AY1181" s="145" t="s">
        <v>155</v>
      </c>
    </row>
    <row r="1182" spans="2:65" s="13" customFormat="1" ht="11.25">
      <c r="B1182" s="149"/>
      <c r="D1182" s="144" t="s">
        <v>166</v>
      </c>
      <c r="E1182" s="150" t="s">
        <v>3</v>
      </c>
      <c r="F1182" s="151" t="s">
        <v>632</v>
      </c>
      <c r="H1182" s="152">
        <v>0.27600000000000002</v>
      </c>
      <c r="L1182" s="149"/>
      <c r="M1182" s="153"/>
      <c r="T1182" s="154"/>
      <c r="AT1182" s="150" t="s">
        <v>166</v>
      </c>
      <c r="AU1182" s="150" t="s">
        <v>80</v>
      </c>
      <c r="AV1182" s="13" t="s">
        <v>80</v>
      </c>
      <c r="AW1182" s="13" t="s">
        <v>32</v>
      </c>
      <c r="AX1182" s="13" t="s">
        <v>70</v>
      </c>
      <c r="AY1182" s="150" t="s">
        <v>155</v>
      </c>
    </row>
    <row r="1183" spans="2:65" s="12" customFormat="1" ht="11.25">
      <c r="B1183" s="143"/>
      <c r="D1183" s="144" t="s">
        <v>166</v>
      </c>
      <c r="E1183" s="145" t="s">
        <v>3</v>
      </c>
      <c r="F1183" s="146" t="s">
        <v>1565</v>
      </c>
      <c r="H1183" s="145" t="s">
        <v>3</v>
      </c>
      <c r="L1183" s="143"/>
      <c r="M1183" s="147"/>
      <c r="T1183" s="148"/>
      <c r="AT1183" s="145" t="s">
        <v>166</v>
      </c>
      <c r="AU1183" s="145" t="s">
        <v>80</v>
      </c>
      <c r="AV1183" s="12" t="s">
        <v>78</v>
      </c>
      <c r="AW1183" s="12" t="s">
        <v>32</v>
      </c>
      <c r="AX1183" s="12" t="s">
        <v>70</v>
      </c>
      <c r="AY1183" s="145" t="s">
        <v>155</v>
      </c>
    </row>
    <row r="1184" spans="2:65" s="13" customFormat="1" ht="11.25">
      <c r="B1184" s="149"/>
      <c r="D1184" s="144" t="s">
        <v>166</v>
      </c>
      <c r="E1184" s="150" t="s">
        <v>3</v>
      </c>
      <c r="F1184" s="151" t="s">
        <v>829</v>
      </c>
      <c r="H1184" s="152">
        <v>15.702999999999999</v>
      </c>
      <c r="L1184" s="149"/>
      <c r="M1184" s="153"/>
      <c r="T1184" s="154"/>
      <c r="AT1184" s="150" t="s">
        <v>166</v>
      </c>
      <c r="AU1184" s="150" t="s">
        <v>80</v>
      </c>
      <c r="AV1184" s="13" t="s">
        <v>80</v>
      </c>
      <c r="AW1184" s="13" t="s">
        <v>32</v>
      </c>
      <c r="AX1184" s="13" t="s">
        <v>70</v>
      </c>
      <c r="AY1184" s="150" t="s">
        <v>155</v>
      </c>
    </row>
    <row r="1185" spans="2:65" s="12" customFormat="1" ht="11.25">
      <c r="B1185" s="143"/>
      <c r="D1185" s="144" t="s">
        <v>166</v>
      </c>
      <c r="E1185" s="145" t="s">
        <v>3</v>
      </c>
      <c r="F1185" s="146" t="s">
        <v>735</v>
      </c>
      <c r="H1185" s="145" t="s">
        <v>3</v>
      </c>
      <c r="L1185" s="143"/>
      <c r="M1185" s="147"/>
      <c r="T1185" s="148"/>
      <c r="AT1185" s="145" t="s">
        <v>166</v>
      </c>
      <c r="AU1185" s="145" t="s">
        <v>80</v>
      </c>
      <c r="AV1185" s="12" t="s">
        <v>78</v>
      </c>
      <c r="AW1185" s="12" t="s">
        <v>32</v>
      </c>
      <c r="AX1185" s="12" t="s">
        <v>70</v>
      </c>
      <c r="AY1185" s="145" t="s">
        <v>155</v>
      </c>
    </row>
    <row r="1186" spans="2:65" s="13" customFormat="1" ht="11.25">
      <c r="B1186" s="149"/>
      <c r="D1186" s="144" t="s">
        <v>166</v>
      </c>
      <c r="E1186" s="150" t="s">
        <v>3</v>
      </c>
      <c r="F1186" s="151" t="s">
        <v>1566</v>
      </c>
      <c r="H1186" s="152">
        <v>17.052</v>
      </c>
      <c r="L1186" s="149"/>
      <c r="M1186" s="153"/>
      <c r="T1186" s="154"/>
      <c r="AT1186" s="150" t="s">
        <v>166</v>
      </c>
      <c r="AU1186" s="150" t="s">
        <v>80</v>
      </c>
      <c r="AV1186" s="13" t="s">
        <v>80</v>
      </c>
      <c r="AW1186" s="13" t="s">
        <v>32</v>
      </c>
      <c r="AX1186" s="13" t="s">
        <v>70</v>
      </c>
      <c r="AY1186" s="150" t="s">
        <v>155</v>
      </c>
    </row>
    <row r="1187" spans="2:65" s="14" customFormat="1" ht="11.25">
      <c r="B1187" s="155"/>
      <c r="D1187" s="144" t="s">
        <v>166</v>
      </c>
      <c r="E1187" s="156" t="s">
        <v>3</v>
      </c>
      <c r="F1187" s="157" t="s">
        <v>205</v>
      </c>
      <c r="H1187" s="158">
        <v>37.286999999999999</v>
      </c>
      <c r="L1187" s="155"/>
      <c r="M1187" s="159"/>
      <c r="T1187" s="160"/>
      <c r="AT1187" s="156" t="s">
        <v>166</v>
      </c>
      <c r="AU1187" s="156" t="s">
        <v>80</v>
      </c>
      <c r="AV1187" s="14" t="s">
        <v>162</v>
      </c>
      <c r="AW1187" s="14" t="s">
        <v>32</v>
      </c>
      <c r="AX1187" s="14" t="s">
        <v>78</v>
      </c>
      <c r="AY1187" s="156" t="s">
        <v>155</v>
      </c>
    </row>
    <row r="1188" spans="2:65" s="1" customFormat="1" ht="16.5" customHeight="1">
      <c r="B1188" s="127"/>
      <c r="C1188" s="161" t="s">
        <v>1567</v>
      </c>
      <c r="D1188" s="161" t="s">
        <v>248</v>
      </c>
      <c r="E1188" s="162" t="s">
        <v>1568</v>
      </c>
      <c r="F1188" s="163" t="s">
        <v>1569</v>
      </c>
      <c r="G1188" s="164" t="s">
        <v>160</v>
      </c>
      <c r="H1188" s="165">
        <v>2.8559999999999999</v>
      </c>
      <c r="I1188" s="166"/>
      <c r="J1188" s="166">
        <f>ROUND(I1188*H1188,2)</f>
        <v>0</v>
      </c>
      <c r="K1188" s="163" t="s">
        <v>161</v>
      </c>
      <c r="L1188" s="167"/>
      <c r="M1188" s="168" t="s">
        <v>3</v>
      </c>
      <c r="N1188" s="169" t="s">
        <v>41</v>
      </c>
      <c r="O1188" s="136">
        <v>0</v>
      </c>
      <c r="P1188" s="136">
        <f>O1188*H1188</f>
        <v>0</v>
      </c>
      <c r="Q1188" s="136">
        <v>2.7000000000000001E-3</v>
      </c>
      <c r="R1188" s="136">
        <f>Q1188*H1188</f>
        <v>7.7111999999999997E-3</v>
      </c>
      <c r="S1188" s="136">
        <v>0</v>
      </c>
      <c r="T1188" s="137">
        <f>S1188*H1188</f>
        <v>0</v>
      </c>
      <c r="AR1188" s="138" t="s">
        <v>391</v>
      </c>
      <c r="AT1188" s="138" t="s">
        <v>248</v>
      </c>
      <c r="AU1188" s="138" t="s">
        <v>80</v>
      </c>
      <c r="AY1188" s="17" t="s">
        <v>155</v>
      </c>
      <c r="BE1188" s="139">
        <f>IF(N1188="základní",J1188,0)</f>
        <v>0</v>
      </c>
      <c r="BF1188" s="139">
        <f>IF(N1188="snížená",J1188,0)</f>
        <v>0</v>
      </c>
      <c r="BG1188" s="139">
        <f>IF(N1188="zákl. přenesená",J1188,0)</f>
        <v>0</v>
      </c>
      <c r="BH1188" s="139">
        <f>IF(N1188="sníž. přenesená",J1188,0)</f>
        <v>0</v>
      </c>
      <c r="BI1188" s="139">
        <f>IF(N1188="nulová",J1188,0)</f>
        <v>0</v>
      </c>
      <c r="BJ1188" s="17" t="s">
        <v>78</v>
      </c>
      <c r="BK1188" s="139">
        <f>ROUND(I1188*H1188,2)</f>
        <v>0</v>
      </c>
      <c r="BL1188" s="17" t="s">
        <v>264</v>
      </c>
      <c r="BM1188" s="138" t="s">
        <v>1570</v>
      </c>
    </row>
    <row r="1189" spans="2:65" s="12" customFormat="1" ht="11.25">
      <c r="B1189" s="143"/>
      <c r="D1189" s="144" t="s">
        <v>166</v>
      </c>
      <c r="E1189" s="145" t="s">
        <v>3</v>
      </c>
      <c r="F1189" s="146" t="s">
        <v>458</v>
      </c>
      <c r="H1189" s="145" t="s">
        <v>3</v>
      </c>
      <c r="L1189" s="143"/>
      <c r="M1189" s="147"/>
      <c r="T1189" s="148"/>
      <c r="AT1189" s="145" t="s">
        <v>166</v>
      </c>
      <c r="AU1189" s="145" t="s">
        <v>80</v>
      </c>
      <c r="AV1189" s="12" t="s">
        <v>78</v>
      </c>
      <c r="AW1189" s="12" t="s">
        <v>32</v>
      </c>
      <c r="AX1189" s="12" t="s">
        <v>70</v>
      </c>
      <c r="AY1189" s="145" t="s">
        <v>155</v>
      </c>
    </row>
    <row r="1190" spans="2:65" s="13" customFormat="1" ht="11.25">
      <c r="B1190" s="149"/>
      <c r="D1190" s="144" t="s">
        <v>166</v>
      </c>
      <c r="E1190" s="150" t="s">
        <v>3</v>
      </c>
      <c r="F1190" s="151" t="s">
        <v>1571</v>
      </c>
      <c r="H1190" s="152">
        <v>2.8559999999999999</v>
      </c>
      <c r="L1190" s="149"/>
      <c r="M1190" s="153"/>
      <c r="T1190" s="154"/>
      <c r="AT1190" s="150" t="s">
        <v>166</v>
      </c>
      <c r="AU1190" s="150" t="s">
        <v>80</v>
      </c>
      <c r="AV1190" s="13" t="s">
        <v>80</v>
      </c>
      <c r="AW1190" s="13" t="s">
        <v>32</v>
      </c>
      <c r="AX1190" s="13" t="s">
        <v>78</v>
      </c>
      <c r="AY1190" s="150" t="s">
        <v>155</v>
      </c>
    </row>
    <row r="1191" spans="2:65" s="1" customFormat="1" ht="16.5" customHeight="1">
      <c r="B1191" s="127"/>
      <c r="C1191" s="161" t="s">
        <v>1572</v>
      </c>
      <c r="D1191" s="161" t="s">
        <v>248</v>
      </c>
      <c r="E1191" s="162" t="s">
        <v>1573</v>
      </c>
      <c r="F1191" s="163" t="s">
        <v>1574</v>
      </c>
      <c r="G1191" s="164" t="s">
        <v>160</v>
      </c>
      <c r="H1191" s="165">
        <v>1.7669999999999999</v>
      </c>
      <c r="I1191" s="166"/>
      <c r="J1191" s="166">
        <f>ROUND(I1191*H1191,2)</f>
        <v>0</v>
      </c>
      <c r="K1191" s="163" t="s">
        <v>161</v>
      </c>
      <c r="L1191" s="167"/>
      <c r="M1191" s="168" t="s">
        <v>3</v>
      </c>
      <c r="N1191" s="169" t="s">
        <v>41</v>
      </c>
      <c r="O1191" s="136">
        <v>0</v>
      </c>
      <c r="P1191" s="136">
        <f>O1191*H1191</f>
        <v>0</v>
      </c>
      <c r="Q1191" s="136">
        <v>3.5999999999999999E-3</v>
      </c>
      <c r="R1191" s="136">
        <f>Q1191*H1191</f>
        <v>6.3611999999999991E-3</v>
      </c>
      <c r="S1191" s="136">
        <v>0</v>
      </c>
      <c r="T1191" s="137">
        <f>S1191*H1191</f>
        <v>0</v>
      </c>
      <c r="AR1191" s="138" t="s">
        <v>391</v>
      </c>
      <c r="AT1191" s="138" t="s">
        <v>248</v>
      </c>
      <c r="AU1191" s="138" t="s">
        <v>80</v>
      </c>
      <c r="AY1191" s="17" t="s">
        <v>155</v>
      </c>
      <c r="BE1191" s="139">
        <f>IF(N1191="základní",J1191,0)</f>
        <v>0</v>
      </c>
      <c r="BF1191" s="139">
        <f>IF(N1191="snížená",J1191,0)</f>
        <v>0</v>
      </c>
      <c r="BG1191" s="139">
        <f>IF(N1191="zákl. přenesená",J1191,0)</f>
        <v>0</v>
      </c>
      <c r="BH1191" s="139">
        <f>IF(N1191="sníž. přenesená",J1191,0)</f>
        <v>0</v>
      </c>
      <c r="BI1191" s="139">
        <f>IF(N1191="nulová",J1191,0)</f>
        <v>0</v>
      </c>
      <c r="BJ1191" s="17" t="s">
        <v>78</v>
      </c>
      <c r="BK1191" s="139">
        <f>ROUND(I1191*H1191,2)</f>
        <v>0</v>
      </c>
      <c r="BL1191" s="17" t="s">
        <v>264</v>
      </c>
      <c r="BM1191" s="138" t="s">
        <v>1575</v>
      </c>
    </row>
    <row r="1192" spans="2:65" s="12" customFormat="1" ht="11.25">
      <c r="B1192" s="143"/>
      <c r="D1192" s="144" t="s">
        <v>166</v>
      </c>
      <c r="E1192" s="145" t="s">
        <v>3</v>
      </c>
      <c r="F1192" s="146" t="s">
        <v>460</v>
      </c>
      <c r="H1192" s="145" t="s">
        <v>3</v>
      </c>
      <c r="L1192" s="143"/>
      <c r="M1192" s="147"/>
      <c r="T1192" s="148"/>
      <c r="AT1192" s="145" t="s">
        <v>166</v>
      </c>
      <c r="AU1192" s="145" t="s">
        <v>80</v>
      </c>
      <c r="AV1192" s="12" t="s">
        <v>78</v>
      </c>
      <c r="AW1192" s="12" t="s">
        <v>32</v>
      </c>
      <c r="AX1192" s="12" t="s">
        <v>70</v>
      </c>
      <c r="AY1192" s="145" t="s">
        <v>155</v>
      </c>
    </row>
    <row r="1193" spans="2:65" s="13" customFormat="1" ht="11.25">
      <c r="B1193" s="149"/>
      <c r="D1193" s="144" t="s">
        <v>166</v>
      </c>
      <c r="E1193" s="150" t="s">
        <v>3</v>
      </c>
      <c r="F1193" s="151" t="s">
        <v>1576</v>
      </c>
      <c r="H1193" s="152">
        <v>0.73399999999999999</v>
      </c>
      <c r="L1193" s="149"/>
      <c r="M1193" s="153"/>
      <c r="T1193" s="154"/>
      <c r="AT1193" s="150" t="s">
        <v>166</v>
      </c>
      <c r="AU1193" s="150" t="s">
        <v>80</v>
      </c>
      <c r="AV1193" s="13" t="s">
        <v>80</v>
      </c>
      <c r="AW1193" s="13" t="s">
        <v>32</v>
      </c>
      <c r="AX1193" s="13" t="s">
        <v>70</v>
      </c>
      <c r="AY1193" s="150" t="s">
        <v>155</v>
      </c>
    </row>
    <row r="1194" spans="2:65" s="12" customFormat="1" ht="11.25">
      <c r="B1194" s="143"/>
      <c r="D1194" s="144" t="s">
        <v>166</v>
      </c>
      <c r="E1194" s="145" t="s">
        <v>3</v>
      </c>
      <c r="F1194" s="146" t="s">
        <v>464</v>
      </c>
      <c r="H1194" s="145" t="s">
        <v>3</v>
      </c>
      <c r="L1194" s="143"/>
      <c r="M1194" s="147"/>
      <c r="T1194" s="148"/>
      <c r="AT1194" s="145" t="s">
        <v>166</v>
      </c>
      <c r="AU1194" s="145" t="s">
        <v>80</v>
      </c>
      <c r="AV1194" s="12" t="s">
        <v>78</v>
      </c>
      <c r="AW1194" s="12" t="s">
        <v>32</v>
      </c>
      <c r="AX1194" s="12" t="s">
        <v>70</v>
      </c>
      <c r="AY1194" s="145" t="s">
        <v>155</v>
      </c>
    </row>
    <row r="1195" spans="2:65" s="13" customFormat="1" ht="11.25">
      <c r="B1195" s="149"/>
      <c r="D1195" s="144" t="s">
        <v>166</v>
      </c>
      <c r="E1195" s="150" t="s">
        <v>3</v>
      </c>
      <c r="F1195" s="151" t="s">
        <v>1577</v>
      </c>
      <c r="H1195" s="152">
        <v>0.751</v>
      </c>
      <c r="L1195" s="149"/>
      <c r="M1195" s="153"/>
      <c r="T1195" s="154"/>
      <c r="AT1195" s="150" t="s">
        <v>166</v>
      </c>
      <c r="AU1195" s="150" t="s">
        <v>80</v>
      </c>
      <c r="AV1195" s="13" t="s">
        <v>80</v>
      </c>
      <c r="AW1195" s="13" t="s">
        <v>32</v>
      </c>
      <c r="AX1195" s="13" t="s">
        <v>70</v>
      </c>
      <c r="AY1195" s="150" t="s">
        <v>155</v>
      </c>
    </row>
    <row r="1196" spans="2:65" s="12" customFormat="1" ht="11.25">
      <c r="B1196" s="143"/>
      <c r="D1196" s="144" t="s">
        <v>166</v>
      </c>
      <c r="E1196" s="145" t="s">
        <v>3</v>
      </c>
      <c r="F1196" s="146" t="s">
        <v>468</v>
      </c>
      <c r="H1196" s="145" t="s">
        <v>3</v>
      </c>
      <c r="L1196" s="143"/>
      <c r="M1196" s="147"/>
      <c r="T1196" s="148"/>
      <c r="AT1196" s="145" t="s">
        <v>166</v>
      </c>
      <c r="AU1196" s="145" t="s">
        <v>80</v>
      </c>
      <c r="AV1196" s="12" t="s">
        <v>78</v>
      </c>
      <c r="AW1196" s="12" t="s">
        <v>32</v>
      </c>
      <c r="AX1196" s="12" t="s">
        <v>70</v>
      </c>
      <c r="AY1196" s="145" t="s">
        <v>155</v>
      </c>
    </row>
    <row r="1197" spans="2:65" s="13" customFormat="1" ht="11.25">
      <c r="B1197" s="149"/>
      <c r="D1197" s="144" t="s">
        <v>166</v>
      </c>
      <c r="E1197" s="150" t="s">
        <v>3</v>
      </c>
      <c r="F1197" s="151" t="s">
        <v>1578</v>
      </c>
      <c r="H1197" s="152">
        <v>0.28199999999999997</v>
      </c>
      <c r="L1197" s="149"/>
      <c r="M1197" s="153"/>
      <c r="T1197" s="154"/>
      <c r="AT1197" s="150" t="s">
        <v>166</v>
      </c>
      <c r="AU1197" s="150" t="s">
        <v>80</v>
      </c>
      <c r="AV1197" s="13" t="s">
        <v>80</v>
      </c>
      <c r="AW1197" s="13" t="s">
        <v>32</v>
      </c>
      <c r="AX1197" s="13" t="s">
        <v>70</v>
      </c>
      <c r="AY1197" s="150" t="s">
        <v>155</v>
      </c>
    </row>
    <row r="1198" spans="2:65" s="14" customFormat="1" ht="11.25">
      <c r="B1198" s="155"/>
      <c r="D1198" s="144" t="s">
        <v>166</v>
      </c>
      <c r="E1198" s="156" t="s">
        <v>3</v>
      </c>
      <c r="F1198" s="157" t="s">
        <v>205</v>
      </c>
      <c r="H1198" s="158">
        <v>1.7669999999999999</v>
      </c>
      <c r="L1198" s="155"/>
      <c r="M1198" s="159"/>
      <c r="T1198" s="160"/>
      <c r="AT1198" s="156" t="s">
        <v>166</v>
      </c>
      <c r="AU1198" s="156" t="s">
        <v>80</v>
      </c>
      <c r="AV1198" s="14" t="s">
        <v>162</v>
      </c>
      <c r="AW1198" s="14" t="s">
        <v>32</v>
      </c>
      <c r="AX1198" s="14" t="s">
        <v>78</v>
      </c>
      <c r="AY1198" s="156" t="s">
        <v>155</v>
      </c>
    </row>
    <row r="1199" spans="2:65" s="1" customFormat="1" ht="16.5" customHeight="1">
      <c r="B1199" s="127"/>
      <c r="C1199" s="161" t="s">
        <v>1579</v>
      </c>
      <c r="D1199" s="161" t="s">
        <v>248</v>
      </c>
      <c r="E1199" s="162" t="s">
        <v>1580</v>
      </c>
      <c r="F1199" s="163" t="s">
        <v>1581</v>
      </c>
      <c r="G1199" s="164" t="s">
        <v>160</v>
      </c>
      <c r="H1199" s="165">
        <v>16.016999999999999</v>
      </c>
      <c r="I1199" s="166"/>
      <c r="J1199" s="166">
        <f>ROUND(I1199*H1199,2)</f>
        <v>0</v>
      </c>
      <c r="K1199" s="163" t="s">
        <v>161</v>
      </c>
      <c r="L1199" s="167"/>
      <c r="M1199" s="168" t="s">
        <v>3</v>
      </c>
      <c r="N1199" s="169" t="s">
        <v>41</v>
      </c>
      <c r="O1199" s="136">
        <v>0</v>
      </c>
      <c r="P1199" s="136">
        <f>O1199*H1199</f>
        <v>0</v>
      </c>
      <c r="Q1199" s="136">
        <v>1.4E-3</v>
      </c>
      <c r="R1199" s="136">
        <f>Q1199*H1199</f>
        <v>2.2423800000000001E-2</v>
      </c>
      <c r="S1199" s="136">
        <v>0</v>
      </c>
      <c r="T1199" s="137">
        <f>S1199*H1199</f>
        <v>0</v>
      </c>
      <c r="AR1199" s="138" t="s">
        <v>391</v>
      </c>
      <c r="AT1199" s="138" t="s">
        <v>248</v>
      </c>
      <c r="AU1199" s="138" t="s">
        <v>80</v>
      </c>
      <c r="AY1199" s="17" t="s">
        <v>155</v>
      </c>
      <c r="BE1199" s="139">
        <f>IF(N1199="základní",J1199,0)</f>
        <v>0</v>
      </c>
      <c r="BF1199" s="139">
        <f>IF(N1199="snížená",J1199,0)</f>
        <v>0</v>
      </c>
      <c r="BG1199" s="139">
        <f>IF(N1199="zákl. přenesená",J1199,0)</f>
        <v>0</v>
      </c>
      <c r="BH1199" s="139">
        <f>IF(N1199="sníž. přenesená",J1199,0)</f>
        <v>0</v>
      </c>
      <c r="BI1199" s="139">
        <f>IF(N1199="nulová",J1199,0)</f>
        <v>0</v>
      </c>
      <c r="BJ1199" s="17" t="s">
        <v>78</v>
      </c>
      <c r="BK1199" s="139">
        <f>ROUND(I1199*H1199,2)</f>
        <v>0</v>
      </c>
      <c r="BL1199" s="17" t="s">
        <v>264</v>
      </c>
      <c r="BM1199" s="138" t="s">
        <v>1582</v>
      </c>
    </row>
    <row r="1200" spans="2:65" s="12" customFormat="1" ht="11.25">
      <c r="B1200" s="143"/>
      <c r="D1200" s="144" t="s">
        <v>166</v>
      </c>
      <c r="E1200" s="145" t="s">
        <v>3</v>
      </c>
      <c r="F1200" s="146" t="s">
        <v>1565</v>
      </c>
      <c r="H1200" s="145" t="s">
        <v>3</v>
      </c>
      <c r="L1200" s="143"/>
      <c r="M1200" s="147"/>
      <c r="T1200" s="148"/>
      <c r="AT1200" s="145" t="s">
        <v>166</v>
      </c>
      <c r="AU1200" s="145" t="s">
        <v>80</v>
      </c>
      <c r="AV1200" s="12" t="s">
        <v>78</v>
      </c>
      <c r="AW1200" s="12" t="s">
        <v>32</v>
      </c>
      <c r="AX1200" s="12" t="s">
        <v>70</v>
      </c>
      <c r="AY1200" s="145" t="s">
        <v>155</v>
      </c>
    </row>
    <row r="1201" spans="2:65" s="13" customFormat="1" ht="11.25">
      <c r="B1201" s="149"/>
      <c r="D1201" s="144" t="s">
        <v>166</v>
      </c>
      <c r="E1201" s="150" t="s">
        <v>3</v>
      </c>
      <c r="F1201" s="151" t="s">
        <v>1583</v>
      </c>
      <c r="H1201" s="152">
        <v>16.016999999999999</v>
      </c>
      <c r="L1201" s="149"/>
      <c r="M1201" s="153"/>
      <c r="T1201" s="154"/>
      <c r="AT1201" s="150" t="s">
        <v>166</v>
      </c>
      <c r="AU1201" s="150" t="s">
        <v>80</v>
      </c>
      <c r="AV1201" s="13" t="s">
        <v>80</v>
      </c>
      <c r="AW1201" s="13" t="s">
        <v>32</v>
      </c>
      <c r="AX1201" s="13" t="s">
        <v>78</v>
      </c>
      <c r="AY1201" s="150" t="s">
        <v>155</v>
      </c>
    </row>
    <row r="1202" spans="2:65" s="1" customFormat="1" ht="16.5" customHeight="1">
      <c r="B1202" s="127"/>
      <c r="C1202" s="161" t="s">
        <v>1584</v>
      </c>
      <c r="D1202" s="161" t="s">
        <v>248</v>
      </c>
      <c r="E1202" s="162" t="s">
        <v>1585</v>
      </c>
      <c r="F1202" s="163" t="s">
        <v>1586</v>
      </c>
      <c r="G1202" s="164" t="s">
        <v>160</v>
      </c>
      <c r="H1202" s="165">
        <v>17.393000000000001</v>
      </c>
      <c r="I1202" s="166"/>
      <c r="J1202" s="166">
        <f>ROUND(I1202*H1202,2)</f>
        <v>0</v>
      </c>
      <c r="K1202" s="163" t="s">
        <v>161</v>
      </c>
      <c r="L1202" s="167"/>
      <c r="M1202" s="168" t="s">
        <v>3</v>
      </c>
      <c r="N1202" s="169" t="s">
        <v>41</v>
      </c>
      <c r="O1202" s="136">
        <v>0</v>
      </c>
      <c r="P1202" s="136">
        <f>O1202*H1202</f>
        <v>0</v>
      </c>
      <c r="Q1202" s="136">
        <v>4.1999999999999997E-3</v>
      </c>
      <c r="R1202" s="136">
        <f>Q1202*H1202</f>
        <v>7.3050599999999993E-2</v>
      </c>
      <c r="S1202" s="136">
        <v>0</v>
      </c>
      <c r="T1202" s="137">
        <f>S1202*H1202</f>
        <v>0</v>
      </c>
      <c r="AR1202" s="138" t="s">
        <v>391</v>
      </c>
      <c r="AT1202" s="138" t="s">
        <v>248</v>
      </c>
      <c r="AU1202" s="138" t="s">
        <v>80</v>
      </c>
      <c r="AY1202" s="17" t="s">
        <v>155</v>
      </c>
      <c r="BE1202" s="139">
        <f>IF(N1202="základní",J1202,0)</f>
        <v>0</v>
      </c>
      <c r="BF1202" s="139">
        <f>IF(N1202="snížená",J1202,0)</f>
        <v>0</v>
      </c>
      <c r="BG1202" s="139">
        <f>IF(N1202="zákl. přenesená",J1202,0)</f>
        <v>0</v>
      </c>
      <c r="BH1202" s="139">
        <f>IF(N1202="sníž. přenesená",J1202,0)</f>
        <v>0</v>
      </c>
      <c r="BI1202" s="139">
        <f>IF(N1202="nulová",J1202,0)</f>
        <v>0</v>
      </c>
      <c r="BJ1202" s="17" t="s">
        <v>78</v>
      </c>
      <c r="BK1202" s="139">
        <f>ROUND(I1202*H1202,2)</f>
        <v>0</v>
      </c>
      <c r="BL1202" s="17" t="s">
        <v>264</v>
      </c>
      <c r="BM1202" s="138" t="s">
        <v>1587</v>
      </c>
    </row>
    <row r="1203" spans="2:65" s="12" customFormat="1" ht="11.25">
      <c r="B1203" s="143"/>
      <c r="D1203" s="144" t="s">
        <v>166</v>
      </c>
      <c r="E1203" s="145" t="s">
        <v>3</v>
      </c>
      <c r="F1203" s="146" t="s">
        <v>735</v>
      </c>
      <c r="H1203" s="145" t="s">
        <v>3</v>
      </c>
      <c r="L1203" s="143"/>
      <c r="M1203" s="147"/>
      <c r="T1203" s="148"/>
      <c r="AT1203" s="145" t="s">
        <v>166</v>
      </c>
      <c r="AU1203" s="145" t="s">
        <v>80</v>
      </c>
      <c r="AV1203" s="12" t="s">
        <v>78</v>
      </c>
      <c r="AW1203" s="12" t="s">
        <v>32</v>
      </c>
      <c r="AX1203" s="12" t="s">
        <v>70</v>
      </c>
      <c r="AY1203" s="145" t="s">
        <v>155</v>
      </c>
    </row>
    <row r="1204" spans="2:65" s="13" customFormat="1" ht="11.25">
      <c r="B1204" s="149"/>
      <c r="D1204" s="144" t="s">
        <v>166</v>
      </c>
      <c r="E1204" s="150" t="s">
        <v>3</v>
      </c>
      <c r="F1204" s="151" t="s">
        <v>1588</v>
      </c>
      <c r="H1204" s="152">
        <v>17.393000000000001</v>
      </c>
      <c r="L1204" s="149"/>
      <c r="M1204" s="153"/>
      <c r="T1204" s="154"/>
      <c r="AT1204" s="150" t="s">
        <v>166</v>
      </c>
      <c r="AU1204" s="150" t="s">
        <v>80</v>
      </c>
      <c r="AV1204" s="13" t="s">
        <v>80</v>
      </c>
      <c r="AW1204" s="13" t="s">
        <v>32</v>
      </c>
      <c r="AX1204" s="13" t="s">
        <v>78</v>
      </c>
      <c r="AY1204" s="150" t="s">
        <v>155</v>
      </c>
    </row>
    <row r="1205" spans="2:65" s="1" customFormat="1" ht="24.2" customHeight="1">
      <c r="B1205" s="127"/>
      <c r="C1205" s="128" t="s">
        <v>1589</v>
      </c>
      <c r="D1205" s="128" t="s">
        <v>157</v>
      </c>
      <c r="E1205" s="129" t="s">
        <v>1590</v>
      </c>
      <c r="F1205" s="130" t="s">
        <v>1591</v>
      </c>
      <c r="G1205" s="131" t="s">
        <v>160</v>
      </c>
      <c r="H1205" s="132">
        <v>47.6</v>
      </c>
      <c r="I1205" s="133"/>
      <c r="J1205" s="133">
        <f>ROUND(I1205*H1205,2)</f>
        <v>0</v>
      </c>
      <c r="K1205" s="130" t="s">
        <v>161</v>
      </c>
      <c r="L1205" s="29"/>
      <c r="M1205" s="134" t="s">
        <v>3</v>
      </c>
      <c r="N1205" s="135" t="s">
        <v>41</v>
      </c>
      <c r="O1205" s="136">
        <v>0.14000000000000001</v>
      </c>
      <c r="P1205" s="136">
        <f>O1205*H1205</f>
        <v>6.6640000000000006</v>
      </c>
      <c r="Q1205" s="136">
        <v>1.1590000000000001E-3</v>
      </c>
      <c r="R1205" s="136">
        <f>Q1205*H1205</f>
        <v>5.5168400000000006E-2</v>
      </c>
      <c r="S1205" s="136">
        <v>0</v>
      </c>
      <c r="T1205" s="137">
        <f>S1205*H1205</f>
        <v>0</v>
      </c>
      <c r="AR1205" s="138" t="s">
        <v>264</v>
      </c>
      <c r="AT1205" s="138" t="s">
        <v>157</v>
      </c>
      <c r="AU1205" s="138" t="s">
        <v>80</v>
      </c>
      <c r="AY1205" s="17" t="s">
        <v>155</v>
      </c>
      <c r="BE1205" s="139">
        <f>IF(N1205="základní",J1205,0)</f>
        <v>0</v>
      </c>
      <c r="BF1205" s="139">
        <f>IF(N1205="snížená",J1205,0)</f>
        <v>0</v>
      </c>
      <c r="BG1205" s="139">
        <f>IF(N1205="zákl. přenesená",J1205,0)</f>
        <v>0</v>
      </c>
      <c r="BH1205" s="139">
        <f>IF(N1205="sníž. přenesená",J1205,0)</f>
        <v>0</v>
      </c>
      <c r="BI1205" s="139">
        <f>IF(N1205="nulová",J1205,0)</f>
        <v>0</v>
      </c>
      <c r="BJ1205" s="17" t="s">
        <v>78</v>
      </c>
      <c r="BK1205" s="139">
        <f>ROUND(I1205*H1205,2)</f>
        <v>0</v>
      </c>
      <c r="BL1205" s="17" t="s">
        <v>264</v>
      </c>
      <c r="BM1205" s="138" t="s">
        <v>1592</v>
      </c>
    </row>
    <row r="1206" spans="2:65" s="1" customFormat="1" ht="11.25">
      <c r="B1206" s="29"/>
      <c r="D1206" s="140" t="s">
        <v>164</v>
      </c>
      <c r="F1206" s="141" t="s">
        <v>1593</v>
      </c>
      <c r="L1206" s="29"/>
      <c r="M1206" s="142"/>
      <c r="T1206" s="50"/>
      <c r="AT1206" s="17" t="s">
        <v>164</v>
      </c>
      <c r="AU1206" s="17" t="s">
        <v>80</v>
      </c>
    </row>
    <row r="1207" spans="2:65" s="12" customFormat="1" ht="11.25">
      <c r="B1207" s="143"/>
      <c r="D1207" s="144" t="s">
        <v>166</v>
      </c>
      <c r="E1207" s="145" t="s">
        <v>3</v>
      </c>
      <c r="F1207" s="146" t="s">
        <v>1448</v>
      </c>
      <c r="H1207" s="145" t="s">
        <v>3</v>
      </c>
      <c r="L1207" s="143"/>
      <c r="M1207" s="147"/>
      <c r="T1207" s="148"/>
      <c r="AT1207" s="145" t="s">
        <v>166</v>
      </c>
      <c r="AU1207" s="145" t="s">
        <v>80</v>
      </c>
      <c r="AV1207" s="12" t="s">
        <v>78</v>
      </c>
      <c r="AW1207" s="12" t="s">
        <v>32</v>
      </c>
      <c r="AX1207" s="12" t="s">
        <v>70</v>
      </c>
      <c r="AY1207" s="145" t="s">
        <v>155</v>
      </c>
    </row>
    <row r="1208" spans="2:65" s="13" customFormat="1" ht="11.25">
      <c r="B1208" s="149"/>
      <c r="D1208" s="144" t="s">
        <v>166</v>
      </c>
      <c r="E1208" s="150" t="s">
        <v>3</v>
      </c>
      <c r="F1208" s="151" t="s">
        <v>1449</v>
      </c>
      <c r="H1208" s="152">
        <v>47.6</v>
      </c>
      <c r="L1208" s="149"/>
      <c r="M1208" s="153"/>
      <c r="T1208" s="154"/>
      <c r="AT1208" s="150" t="s">
        <v>166</v>
      </c>
      <c r="AU1208" s="150" t="s">
        <v>80</v>
      </c>
      <c r="AV1208" s="13" t="s">
        <v>80</v>
      </c>
      <c r="AW1208" s="13" t="s">
        <v>32</v>
      </c>
      <c r="AX1208" s="13" t="s">
        <v>78</v>
      </c>
      <c r="AY1208" s="150" t="s">
        <v>155</v>
      </c>
    </row>
    <row r="1209" spans="2:65" s="1" customFormat="1" ht="16.5" customHeight="1">
      <c r="B1209" s="127"/>
      <c r="C1209" s="161" t="s">
        <v>1594</v>
      </c>
      <c r="D1209" s="161" t="s">
        <v>248</v>
      </c>
      <c r="E1209" s="162" t="s">
        <v>1595</v>
      </c>
      <c r="F1209" s="163" t="s">
        <v>1596</v>
      </c>
      <c r="G1209" s="164" t="s">
        <v>160</v>
      </c>
      <c r="H1209" s="165">
        <v>48.552</v>
      </c>
      <c r="I1209" s="166"/>
      <c r="J1209" s="166">
        <f>ROUND(I1209*H1209,2)</f>
        <v>0</v>
      </c>
      <c r="K1209" s="163" t="s">
        <v>161</v>
      </c>
      <c r="L1209" s="167"/>
      <c r="M1209" s="168" t="s">
        <v>3</v>
      </c>
      <c r="N1209" s="169" t="s">
        <v>41</v>
      </c>
      <c r="O1209" s="136">
        <v>0</v>
      </c>
      <c r="P1209" s="136">
        <f>O1209*H1209</f>
        <v>0</v>
      </c>
      <c r="Q1209" s="136">
        <v>3.5000000000000001E-3</v>
      </c>
      <c r="R1209" s="136">
        <f>Q1209*H1209</f>
        <v>0.169932</v>
      </c>
      <c r="S1209" s="136">
        <v>0</v>
      </c>
      <c r="T1209" s="137">
        <f>S1209*H1209</f>
        <v>0</v>
      </c>
      <c r="AR1209" s="138" t="s">
        <v>391</v>
      </c>
      <c r="AT1209" s="138" t="s">
        <v>248</v>
      </c>
      <c r="AU1209" s="138" t="s">
        <v>80</v>
      </c>
      <c r="AY1209" s="17" t="s">
        <v>155</v>
      </c>
      <c r="BE1209" s="139">
        <f>IF(N1209="základní",J1209,0)</f>
        <v>0</v>
      </c>
      <c r="BF1209" s="139">
        <f>IF(N1209="snížená",J1209,0)</f>
        <v>0</v>
      </c>
      <c r="BG1209" s="139">
        <f>IF(N1209="zákl. přenesená",J1209,0)</f>
        <v>0</v>
      </c>
      <c r="BH1209" s="139">
        <f>IF(N1209="sníž. přenesená",J1209,0)</f>
        <v>0</v>
      </c>
      <c r="BI1209" s="139">
        <f>IF(N1209="nulová",J1209,0)</f>
        <v>0</v>
      </c>
      <c r="BJ1209" s="17" t="s">
        <v>78</v>
      </c>
      <c r="BK1209" s="139">
        <f>ROUND(I1209*H1209,2)</f>
        <v>0</v>
      </c>
      <c r="BL1209" s="17" t="s">
        <v>264</v>
      </c>
      <c r="BM1209" s="138" t="s">
        <v>1597</v>
      </c>
    </row>
    <row r="1210" spans="2:65" s="13" customFormat="1" ht="11.25">
      <c r="B1210" s="149"/>
      <c r="D1210" s="144" t="s">
        <v>166</v>
      </c>
      <c r="E1210" s="150" t="s">
        <v>3</v>
      </c>
      <c r="F1210" s="151" t="s">
        <v>1598</v>
      </c>
      <c r="H1210" s="152">
        <v>48.552</v>
      </c>
      <c r="L1210" s="149"/>
      <c r="M1210" s="153"/>
      <c r="T1210" s="154"/>
      <c r="AT1210" s="150" t="s">
        <v>166</v>
      </c>
      <c r="AU1210" s="150" t="s">
        <v>80</v>
      </c>
      <c r="AV1210" s="13" t="s">
        <v>80</v>
      </c>
      <c r="AW1210" s="13" t="s">
        <v>32</v>
      </c>
      <c r="AX1210" s="13" t="s">
        <v>78</v>
      </c>
      <c r="AY1210" s="150" t="s">
        <v>155</v>
      </c>
    </row>
    <row r="1211" spans="2:65" s="1" customFormat="1" ht="16.5" customHeight="1">
      <c r="B1211" s="127"/>
      <c r="C1211" s="128" t="s">
        <v>1599</v>
      </c>
      <c r="D1211" s="128" t="s">
        <v>157</v>
      </c>
      <c r="E1211" s="129" t="s">
        <v>1600</v>
      </c>
      <c r="F1211" s="130" t="s">
        <v>1601</v>
      </c>
      <c r="G1211" s="131" t="s">
        <v>178</v>
      </c>
      <c r="H1211" s="132">
        <v>64.295000000000002</v>
      </c>
      <c r="I1211" s="133"/>
      <c r="J1211" s="133">
        <f>ROUND(I1211*H1211,2)</f>
        <v>0</v>
      </c>
      <c r="K1211" s="130" t="s">
        <v>161</v>
      </c>
      <c r="L1211" s="29"/>
      <c r="M1211" s="134" t="s">
        <v>3</v>
      </c>
      <c r="N1211" s="135" t="s">
        <v>41</v>
      </c>
      <c r="O1211" s="136">
        <v>4.4999999999999998E-2</v>
      </c>
      <c r="P1211" s="136">
        <f>O1211*H1211</f>
        <v>2.893275</v>
      </c>
      <c r="Q1211" s="136">
        <v>0</v>
      </c>
      <c r="R1211" s="136">
        <f>Q1211*H1211</f>
        <v>0</v>
      </c>
      <c r="S1211" s="136">
        <v>0</v>
      </c>
      <c r="T1211" s="137">
        <f>S1211*H1211</f>
        <v>0</v>
      </c>
      <c r="AR1211" s="138" t="s">
        <v>264</v>
      </c>
      <c r="AT1211" s="138" t="s">
        <v>157</v>
      </c>
      <c r="AU1211" s="138" t="s">
        <v>80</v>
      </c>
      <c r="AY1211" s="17" t="s">
        <v>155</v>
      </c>
      <c r="BE1211" s="139">
        <f>IF(N1211="základní",J1211,0)</f>
        <v>0</v>
      </c>
      <c r="BF1211" s="139">
        <f>IF(N1211="snížená",J1211,0)</f>
        <v>0</v>
      </c>
      <c r="BG1211" s="139">
        <f>IF(N1211="zákl. přenesená",J1211,0)</f>
        <v>0</v>
      </c>
      <c r="BH1211" s="139">
        <f>IF(N1211="sníž. přenesená",J1211,0)</f>
        <v>0</v>
      </c>
      <c r="BI1211" s="139">
        <f>IF(N1211="nulová",J1211,0)</f>
        <v>0</v>
      </c>
      <c r="BJ1211" s="17" t="s">
        <v>78</v>
      </c>
      <c r="BK1211" s="139">
        <f>ROUND(I1211*H1211,2)</f>
        <v>0</v>
      </c>
      <c r="BL1211" s="17" t="s">
        <v>264</v>
      </c>
      <c r="BM1211" s="138" t="s">
        <v>1602</v>
      </c>
    </row>
    <row r="1212" spans="2:65" s="1" customFormat="1" ht="11.25">
      <c r="B1212" s="29"/>
      <c r="D1212" s="140" t="s">
        <v>164</v>
      </c>
      <c r="F1212" s="141" t="s">
        <v>1603</v>
      </c>
      <c r="L1212" s="29"/>
      <c r="M1212" s="142"/>
      <c r="T1212" s="50"/>
      <c r="AT1212" s="17" t="s">
        <v>164</v>
      </c>
      <c r="AU1212" s="17" t="s">
        <v>80</v>
      </c>
    </row>
    <row r="1213" spans="2:65" s="12" customFormat="1" ht="11.25">
      <c r="B1213" s="143"/>
      <c r="D1213" s="144" t="s">
        <v>166</v>
      </c>
      <c r="E1213" s="145" t="s">
        <v>3</v>
      </c>
      <c r="F1213" s="146" t="s">
        <v>1448</v>
      </c>
      <c r="H1213" s="145" t="s">
        <v>3</v>
      </c>
      <c r="L1213" s="143"/>
      <c r="M1213" s="147"/>
      <c r="T1213" s="148"/>
      <c r="AT1213" s="145" t="s">
        <v>166</v>
      </c>
      <c r="AU1213" s="145" t="s">
        <v>80</v>
      </c>
      <c r="AV1213" s="12" t="s">
        <v>78</v>
      </c>
      <c r="AW1213" s="12" t="s">
        <v>32</v>
      </c>
      <c r="AX1213" s="12" t="s">
        <v>70</v>
      </c>
      <c r="AY1213" s="145" t="s">
        <v>155</v>
      </c>
    </row>
    <row r="1214" spans="2:65" s="13" customFormat="1" ht="11.25">
      <c r="B1214" s="149"/>
      <c r="D1214" s="144" t="s">
        <v>166</v>
      </c>
      <c r="E1214" s="150" t="s">
        <v>3</v>
      </c>
      <c r="F1214" s="151" t="s">
        <v>1604</v>
      </c>
      <c r="H1214" s="152">
        <v>40.47</v>
      </c>
      <c r="L1214" s="149"/>
      <c r="M1214" s="153"/>
      <c r="T1214" s="154"/>
      <c r="AT1214" s="150" t="s">
        <v>166</v>
      </c>
      <c r="AU1214" s="150" t="s">
        <v>80</v>
      </c>
      <c r="AV1214" s="13" t="s">
        <v>80</v>
      </c>
      <c r="AW1214" s="13" t="s">
        <v>32</v>
      </c>
      <c r="AX1214" s="13" t="s">
        <v>70</v>
      </c>
      <c r="AY1214" s="150" t="s">
        <v>155</v>
      </c>
    </row>
    <row r="1215" spans="2:65" s="13" customFormat="1" ht="11.25">
      <c r="B1215" s="149"/>
      <c r="D1215" s="144" t="s">
        <v>166</v>
      </c>
      <c r="E1215" s="150" t="s">
        <v>3</v>
      </c>
      <c r="F1215" s="151" t="s">
        <v>1605</v>
      </c>
      <c r="H1215" s="152">
        <v>23.824999999999999</v>
      </c>
      <c r="L1215" s="149"/>
      <c r="M1215" s="153"/>
      <c r="T1215" s="154"/>
      <c r="AT1215" s="150" t="s">
        <v>166</v>
      </c>
      <c r="AU1215" s="150" t="s">
        <v>80</v>
      </c>
      <c r="AV1215" s="13" t="s">
        <v>80</v>
      </c>
      <c r="AW1215" s="13" t="s">
        <v>32</v>
      </c>
      <c r="AX1215" s="13" t="s">
        <v>70</v>
      </c>
      <c r="AY1215" s="150" t="s">
        <v>155</v>
      </c>
    </row>
    <row r="1216" spans="2:65" s="14" customFormat="1" ht="11.25">
      <c r="B1216" s="155"/>
      <c r="D1216" s="144" t="s">
        <v>166</v>
      </c>
      <c r="E1216" s="156" t="s">
        <v>3</v>
      </c>
      <c r="F1216" s="157" t="s">
        <v>205</v>
      </c>
      <c r="H1216" s="158">
        <v>64.295000000000002</v>
      </c>
      <c r="L1216" s="155"/>
      <c r="M1216" s="159"/>
      <c r="T1216" s="160"/>
      <c r="AT1216" s="156" t="s">
        <v>166</v>
      </c>
      <c r="AU1216" s="156" t="s">
        <v>80</v>
      </c>
      <c r="AV1216" s="14" t="s">
        <v>162</v>
      </c>
      <c r="AW1216" s="14" t="s">
        <v>32</v>
      </c>
      <c r="AX1216" s="14" t="s">
        <v>78</v>
      </c>
      <c r="AY1216" s="156" t="s">
        <v>155</v>
      </c>
    </row>
    <row r="1217" spans="2:65" s="1" customFormat="1" ht="16.5" customHeight="1">
      <c r="B1217" s="127"/>
      <c r="C1217" s="161" t="s">
        <v>1606</v>
      </c>
      <c r="D1217" s="161" t="s">
        <v>248</v>
      </c>
      <c r="E1217" s="162" t="s">
        <v>1607</v>
      </c>
      <c r="F1217" s="163" t="s">
        <v>1608</v>
      </c>
      <c r="G1217" s="164" t="s">
        <v>178</v>
      </c>
      <c r="H1217" s="165">
        <v>65.581000000000003</v>
      </c>
      <c r="I1217" s="166"/>
      <c r="J1217" s="166">
        <f>ROUND(I1217*H1217,2)</f>
        <v>0</v>
      </c>
      <c r="K1217" s="163" t="s">
        <v>161</v>
      </c>
      <c r="L1217" s="167"/>
      <c r="M1217" s="168" t="s">
        <v>3</v>
      </c>
      <c r="N1217" s="169" t="s">
        <v>41</v>
      </c>
      <c r="O1217" s="136">
        <v>0</v>
      </c>
      <c r="P1217" s="136">
        <f>O1217*H1217</f>
        <v>0</v>
      </c>
      <c r="Q1217" s="136">
        <v>3.8000000000000002E-4</v>
      </c>
      <c r="R1217" s="136">
        <f>Q1217*H1217</f>
        <v>2.4920780000000003E-2</v>
      </c>
      <c r="S1217" s="136">
        <v>0</v>
      </c>
      <c r="T1217" s="137">
        <f>S1217*H1217</f>
        <v>0</v>
      </c>
      <c r="AR1217" s="138" t="s">
        <v>391</v>
      </c>
      <c r="AT1217" s="138" t="s">
        <v>248</v>
      </c>
      <c r="AU1217" s="138" t="s">
        <v>80</v>
      </c>
      <c r="AY1217" s="17" t="s">
        <v>155</v>
      </c>
      <c r="BE1217" s="139">
        <f>IF(N1217="základní",J1217,0)</f>
        <v>0</v>
      </c>
      <c r="BF1217" s="139">
        <f>IF(N1217="snížená",J1217,0)</f>
        <v>0</v>
      </c>
      <c r="BG1217" s="139">
        <f>IF(N1217="zákl. přenesená",J1217,0)</f>
        <v>0</v>
      </c>
      <c r="BH1217" s="139">
        <f>IF(N1217="sníž. přenesená",J1217,0)</f>
        <v>0</v>
      </c>
      <c r="BI1217" s="139">
        <f>IF(N1217="nulová",J1217,0)</f>
        <v>0</v>
      </c>
      <c r="BJ1217" s="17" t="s">
        <v>78</v>
      </c>
      <c r="BK1217" s="139">
        <f>ROUND(I1217*H1217,2)</f>
        <v>0</v>
      </c>
      <c r="BL1217" s="17" t="s">
        <v>264</v>
      </c>
      <c r="BM1217" s="138" t="s">
        <v>1609</v>
      </c>
    </row>
    <row r="1218" spans="2:65" s="13" customFormat="1" ht="11.25">
      <c r="B1218" s="149"/>
      <c r="D1218" s="144" t="s">
        <v>166</v>
      </c>
      <c r="E1218" s="150" t="s">
        <v>3</v>
      </c>
      <c r="F1218" s="151" t="s">
        <v>1610</v>
      </c>
      <c r="H1218" s="152">
        <v>65.581000000000003</v>
      </c>
      <c r="L1218" s="149"/>
      <c r="M1218" s="153"/>
      <c r="T1218" s="154"/>
      <c r="AT1218" s="150" t="s">
        <v>166</v>
      </c>
      <c r="AU1218" s="150" t="s">
        <v>80</v>
      </c>
      <c r="AV1218" s="13" t="s">
        <v>80</v>
      </c>
      <c r="AW1218" s="13" t="s">
        <v>32</v>
      </c>
      <c r="AX1218" s="13" t="s">
        <v>78</v>
      </c>
      <c r="AY1218" s="150" t="s">
        <v>155</v>
      </c>
    </row>
    <row r="1219" spans="2:65" s="1" customFormat="1" ht="16.5" customHeight="1">
      <c r="B1219" s="127"/>
      <c r="C1219" s="128" t="s">
        <v>1611</v>
      </c>
      <c r="D1219" s="128" t="s">
        <v>157</v>
      </c>
      <c r="E1219" s="129" t="s">
        <v>1612</v>
      </c>
      <c r="F1219" s="130" t="s">
        <v>1613</v>
      </c>
      <c r="G1219" s="131" t="s">
        <v>160</v>
      </c>
      <c r="H1219" s="132">
        <v>47.6</v>
      </c>
      <c r="I1219" s="133"/>
      <c r="J1219" s="133">
        <f>ROUND(I1219*H1219,2)</f>
        <v>0</v>
      </c>
      <c r="K1219" s="130" t="s">
        <v>161</v>
      </c>
      <c r="L1219" s="29"/>
      <c r="M1219" s="134" t="s">
        <v>3</v>
      </c>
      <c r="N1219" s="135" t="s">
        <v>41</v>
      </c>
      <c r="O1219" s="136">
        <v>0.245</v>
      </c>
      <c r="P1219" s="136">
        <f>O1219*H1219</f>
        <v>11.662000000000001</v>
      </c>
      <c r="Q1219" s="136">
        <v>1.1590000000000001E-3</v>
      </c>
      <c r="R1219" s="136">
        <f>Q1219*H1219</f>
        <v>5.5168400000000006E-2</v>
      </c>
      <c r="S1219" s="136">
        <v>0</v>
      </c>
      <c r="T1219" s="137">
        <f>S1219*H1219</f>
        <v>0</v>
      </c>
      <c r="AR1219" s="138" t="s">
        <v>264</v>
      </c>
      <c r="AT1219" s="138" t="s">
        <v>157</v>
      </c>
      <c r="AU1219" s="138" t="s">
        <v>80</v>
      </c>
      <c r="AY1219" s="17" t="s">
        <v>155</v>
      </c>
      <c r="BE1219" s="139">
        <f>IF(N1219="základní",J1219,0)</f>
        <v>0</v>
      </c>
      <c r="BF1219" s="139">
        <f>IF(N1219="snížená",J1219,0)</f>
        <v>0</v>
      </c>
      <c r="BG1219" s="139">
        <f>IF(N1219="zákl. přenesená",J1219,0)</f>
        <v>0</v>
      </c>
      <c r="BH1219" s="139">
        <f>IF(N1219="sníž. přenesená",J1219,0)</f>
        <v>0</v>
      </c>
      <c r="BI1219" s="139">
        <f>IF(N1219="nulová",J1219,0)</f>
        <v>0</v>
      </c>
      <c r="BJ1219" s="17" t="s">
        <v>78</v>
      </c>
      <c r="BK1219" s="139">
        <f>ROUND(I1219*H1219,2)</f>
        <v>0</v>
      </c>
      <c r="BL1219" s="17" t="s">
        <v>264</v>
      </c>
      <c r="BM1219" s="138" t="s">
        <v>1614</v>
      </c>
    </row>
    <row r="1220" spans="2:65" s="1" customFormat="1" ht="11.25">
      <c r="B1220" s="29"/>
      <c r="D1220" s="140" t="s">
        <v>164</v>
      </c>
      <c r="F1220" s="141" t="s">
        <v>1615</v>
      </c>
      <c r="L1220" s="29"/>
      <c r="M1220" s="142"/>
      <c r="T1220" s="50"/>
      <c r="AT1220" s="17" t="s">
        <v>164</v>
      </c>
      <c r="AU1220" s="17" t="s">
        <v>80</v>
      </c>
    </row>
    <row r="1221" spans="2:65" s="12" customFormat="1" ht="11.25">
      <c r="B1221" s="143"/>
      <c r="D1221" s="144" t="s">
        <v>166</v>
      </c>
      <c r="E1221" s="145" t="s">
        <v>3</v>
      </c>
      <c r="F1221" s="146" t="s">
        <v>1448</v>
      </c>
      <c r="H1221" s="145" t="s">
        <v>3</v>
      </c>
      <c r="L1221" s="143"/>
      <c r="M1221" s="147"/>
      <c r="T1221" s="148"/>
      <c r="AT1221" s="145" t="s">
        <v>166</v>
      </c>
      <c r="AU1221" s="145" t="s">
        <v>80</v>
      </c>
      <c r="AV1221" s="12" t="s">
        <v>78</v>
      </c>
      <c r="AW1221" s="12" t="s">
        <v>32</v>
      </c>
      <c r="AX1221" s="12" t="s">
        <v>70</v>
      </c>
      <c r="AY1221" s="145" t="s">
        <v>155</v>
      </c>
    </row>
    <row r="1222" spans="2:65" s="13" customFormat="1" ht="11.25">
      <c r="B1222" s="149"/>
      <c r="D1222" s="144" t="s">
        <v>166</v>
      </c>
      <c r="E1222" s="150" t="s">
        <v>3</v>
      </c>
      <c r="F1222" s="151" t="s">
        <v>1449</v>
      </c>
      <c r="H1222" s="152">
        <v>47.6</v>
      </c>
      <c r="L1222" s="149"/>
      <c r="M1222" s="153"/>
      <c r="T1222" s="154"/>
      <c r="AT1222" s="150" t="s">
        <v>166</v>
      </c>
      <c r="AU1222" s="150" t="s">
        <v>80</v>
      </c>
      <c r="AV1222" s="13" t="s">
        <v>80</v>
      </c>
      <c r="AW1222" s="13" t="s">
        <v>32</v>
      </c>
      <c r="AX1222" s="13" t="s">
        <v>78</v>
      </c>
      <c r="AY1222" s="150" t="s">
        <v>155</v>
      </c>
    </row>
    <row r="1223" spans="2:65" s="1" customFormat="1" ht="16.5" customHeight="1">
      <c r="B1223" s="127"/>
      <c r="C1223" s="161" t="s">
        <v>1616</v>
      </c>
      <c r="D1223" s="161" t="s">
        <v>248</v>
      </c>
      <c r="E1223" s="162" t="s">
        <v>1617</v>
      </c>
      <c r="F1223" s="163" t="s">
        <v>1618</v>
      </c>
      <c r="G1223" s="164" t="s">
        <v>190</v>
      </c>
      <c r="H1223" s="165">
        <v>5.3410000000000002</v>
      </c>
      <c r="I1223" s="166"/>
      <c r="J1223" s="166">
        <f>ROUND(I1223*H1223,2)</f>
        <v>0</v>
      </c>
      <c r="K1223" s="163" t="s">
        <v>161</v>
      </c>
      <c r="L1223" s="167"/>
      <c r="M1223" s="168" t="s">
        <v>3</v>
      </c>
      <c r="N1223" s="169" t="s">
        <v>41</v>
      </c>
      <c r="O1223" s="136">
        <v>0</v>
      </c>
      <c r="P1223" s="136">
        <f>O1223*H1223</f>
        <v>0</v>
      </c>
      <c r="Q1223" s="136">
        <v>0.02</v>
      </c>
      <c r="R1223" s="136">
        <f>Q1223*H1223</f>
        <v>0.10682000000000001</v>
      </c>
      <c r="S1223" s="136">
        <v>0</v>
      </c>
      <c r="T1223" s="137">
        <f>S1223*H1223</f>
        <v>0</v>
      </c>
      <c r="AR1223" s="138" t="s">
        <v>391</v>
      </c>
      <c r="AT1223" s="138" t="s">
        <v>248</v>
      </c>
      <c r="AU1223" s="138" t="s">
        <v>80</v>
      </c>
      <c r="AY1223" s="17" t="s">
        <v>155</v>
      </c>
      <c r="BE1223" s="139">
        <f>IF(N1223="základní",J1223,0)</f>
        <v>0</v>
      </c>
      <c r="BF1223" s="139">
        <f>IF(N1223="snížená",J1223,0)</f>
        <v>0</v>
      </c>
      <c r="BG1223" s="139">
        <f>IF(N1223="zákl. přenesená",J1223,0)</f>
        <v>0</v>
      </c>
      <c r="BH1223" s="139">
        <f>IF(N1223="sníž. přenesená",J1223,0)</f>
        <v>0</v>
      </c>
      <c r="BI1223" s="139">
        <f>IF(N1223="nulová",J1223,0)</f>
        <v>0</v>
      </c>
      <c r="BJ1223" s="17" t="s">
        <v>78</v>
      </c>
      <c r="BK1223" s="139">
        <f>ROUND(I1223*H1223,2)</f>
        <v>0</v>
      </c>
      <c r="BL1223" s="17" t="s">
        <v>264</v>
      </c>
      <c r="BM1223" s="138" t="s">
        <v>1619</v>
      </c>
    </row>
    <row r="1224" spans="2:65" s="13" customFormat="1" ht="11.25">
      <c r="B1224" s="149"/>
      <c r="D1224" s="144" t="s">
        <v>166</v>
      </c>
      <c r="E1224" s="150" t="s">
        <v>3</v>
      </c>
      <c r="F1224" s="151" t="s">
        <v>1620</v>
      </c>
      <c r="H1224" s="152">
        <v>5.3410000000000002</v>
      </c>
      <c r="L1224" s="149"/>
      <c r="M1224" s="153"/>
      <c r="T1224" s="154"/>
      <c r="AT1224" s="150" t="s">
        <v>166</v>
      </c>
      <c r="AU1224" s="150" t="s">
        <v>80</v>
      </c>
      <c r="AV1224" s="13" t="s">
        <v>80</v>
      </c>
      <c r="AW1224" s="13" t="s">
        <v>32</v>
      </c>
      <c r="AX1224" s="13" t="s">
        <v>78</v>
      </c>
      <c r="AY1224" s="150" t="s">
        <v>155</v>
      </c>
    </row>
    <row r="1225" spans="2:65" s="1" customFormat="1" ht="24.2" customHeight="1">
      <c r="B1225" s="127"/>
      <c r="C1225" s="128" t="s">
        <v>1621</v>
      </c>
      <c r="D1225" s="128" t="s">
        <v>157</v>
      </c>
      <c r="E1225" s="129" t="s">
        <v>1622</v>
      </c>
      <c r="F1225" s="130" t="s">
        <v>1623</v>
      </c>
      <c r="G1225" s="131" t="s">
        <v>160</v>
      </c>
      <c r="H1225" s="132">
        <v>126.25</v>
      </c>
      <c r="I1225" s="133"/>
      <c r="J1225" s="133">
        <f>ROUND(I1225*H1225,2)</f>
        <v>0</v>
      </c>
      <c r="K1225" s="130" t="s">
        <v>161</v>
      </c>
      <c r="L1225" s="29"/>
      <c r="M1225" s="134" t="s">
        <v>3</v>
      </c>
      <c r="N1225" s="135" t="s">
        <v>41</v>
      </c>
      <c r="O1225" s="136">
        <v>0.06</v>
      </c>
      <c r="P1225" s="136">
        <f>O1225*H1225</f>
        <v>7.5749999999999993</v>
      </c>
      <c r="Q1225" s="136">
        <v>1.0499999999999999E-5</v>
      </c>
      <c r="R1225" s="136">
        <f>Q1225*H1225</f>
        <v>1.325625E-3</v>
      </c>
      <c r="S1225" s="136">
        <v>0</v>
      </c>
      <c r="T1225" s="137">
        <f>S1225*H1225</f>
        <v>0</v>
      </c>
      <c r="AR1225" s="138" t="s">
        <v>264</v>
      </c>
      <c r="AT1225" s="138" t="s">
        <v>157</v>
      </c>
      <c r="AU1225" s="138" t="s">
        <v>80</v>
      </c>
      <c r="AY1225" s="17" t="s">
        <v>155</v>
      </c>
      <c r="BE1225" s="139">
        <f>IF(N1225="základní",J1225,0)</f>
        <v>0</v>
      </c>
      <c r="BF1225" s="139">
        <f>IF(N1225="snížená",J1225,0)</f>
        <v>0</v>
      </c>
      <c r="BG1225" s="139">
        <f>IF(N1225="zákl. přenesená",J1225,0)</f>
        <v>0</v>
      </c>
      <c r="BH1225" s="139">
        <f>IF(N1225="sníž. přenesená",J1225,0)</f>
        <v>0</v>
      </c>
      <c r="BI1225" s="139">
        <f>IF(N1225="nulová",J1225,0)</f>
        <v>0</v>
      </c>
      <c r="BJ1225" s="17" t="s">
        <v>78</v>
      </c>
      <c r="BK1225" s="139">
        <f>ROUND(I1225*H1225,2)</f>
        <v>0</v>
      </c>
      <c r="BL1225" s="17" t="s">
        <v>264</v>
      </c>
      <c r="BM1225" s="138" t="s">
        <v>1624</v>
      </c>
    </row>
    <row r="1226" spans="2:65" s="1" customFormat="1" ht="11.25">
      <c r="B1226" s="29"/>
      <c r="D1226" s="140" t="s">
        <v>164</v>
      </c>
      <c r="F1226" s="141" t="s">
        <v>1625</v>
      </c>
      <c r="L1226" s="29"/>
      <c r="M1226" s="142"/>
      <c r="T1226" s="50"/>
      <c r="AT1226" s="17" t="s">
        <v>164</v>
      </c>
      <c r="AU1226" s="17" t="s">
        <v>80</v>
      </c>
    </row>
    <row r="1227" spans="2:65" s="12" customFormat="1" ht="11.25">
      <c r="B1227" s="143"/>
      <c r="D1227" s="144" t="s">
        <v>166</v>
      </c>
      <c r="E1227" s="145" t="s">
        <v>3</v>
      </c>
      <c r="F1227" s="146" t="s">
        <v>991</v>
      </c>
      <c r="H1227" s="145" t="s">
        <v>3</v>
      </c>
      <c r="L1227" s="143"/>
      <c r="M1227" s="147"/>
      <c r="T1227" s="148"/>
      <c r="AT1227" s="145" t="s">
        <v>166</v>
      </c>
      <c r="AU1227" s="145" t="s">
        <v>80</v>
      </c>
      <c r="AV1227" s="12" t="s">
        <v>78</v>
      </c>
      <c r="AW1227" s="12" t="s">
        <v>32</v>
      </c>
      <c r="AX1227" s="12" t="s">
        <v>70</v>
      </c>
      <c r="AY1227" s="145" t="s">
        <v>155</v>
      </c>
    </row>
    <row r="1228" spans="2:65" s="13" customFormat="1" ht="11.25">
      <c r="B1228" s="149"/>
      <c r="D1228" s="144" t="s">
        <v>166</v>
      </c>
      <c r="E1228" s="150" t="s">
        <v>3</v>
      </c>
      <c r="F1228" s="151" t="s">
        <v>1029</v>
      </c>
      <c r="H1228" s="152">
        <v>8.1</v>
      </c>
      <c r="L1228" s="149"/>
      <c r="M1228" s="153"/>
      <c r="T1228" s="154"/>
      <c r="AT1228" s="150" t="s">
        <v>166</v>
      </c>
      <c r="AU1228" s="150" t="s">
        <v>80</v>
      </c>
      <c r="AV1228" s="13" t="s">
        <v>80</v>
      </c>
      <c r="AW1228" s="13" t="s">
        <v>32</v>
      </c>
      <c r="AX1228" s="13" t="s">
        <v>70</v>
      </c>
      <c r="AY1228" s="150" t="s">
        <v>155</v>
      </c>
    </row>
    <row r="1229" spans="2:65" s="12" customFormat="1" ht="11.25">
      <c r="B1229" s="143"/>
      <c r="D1229" s="144" t="s">
        <v>166</v>
      </c>
      <c r="E1229" s="145" t="s">
        <v>3</v>
      </c>
      <c r="F1229" s="146" t="s">
        <v>993</v>
      </c>
      <c r="H1229" s="145" t="s">
        <v>3</v>
      </c>
      <c r="L1229" s="143"/>
      <c r="M1229" s="147"/>
      <c r="T1229" s="148"/>
      <c r="AT1229" s="145" t="s">
        <v>166</v>
      </c>
      <c r="AU1229" s="145" t="s">
        <v>80</v>
      </c>
      <c r="AV1229" s="12" t="s">
        <v>78</v>
      </c>
      <c r="AW1229" s="12" t="s">
        <v>32</v>
      </c>
      <c r="AX1229" s="12" t="s">
        <v>70</v>
      </c>
      <c r="AY1229" s="145" t="s">
        <v>155</v>
      </c>
    </row>
    <row r="1230" spans="2:65" s="13" customFormat="1" ht="11.25">
      <c r="B1230" s="149"/>
      <c r="D1230" s="144" t="s">
        <v>166</v>
      </c>
      <c r="E1230" s="150" t="s">
        <v>3</v>
      </c>
      <c r="F1230" s="151" t="s">
        <v>1030</v>
      </c>
      <c r="H1230" s="152">
        <v>118.15</v>
      </c>
      <c r="L1230" s="149"/>
      <c r="M1230" s="153"/>
      <c r="T1230" s="154"/>
      <c r="AT1230" s="150" t="s">
        <v>166</v>
      </c>
      <c r="AU1230" s="150" t="s">
        <v>80</v>
      </c>
      <c r="AV1230" s="13" t="s">
        <v>80</v>
      </c>
      <c r="AW1230" s="13" t="s">
        <v>32</v>
      </c>
      <c r="AX1230" s="13" t="s">
        <v>70</v>
      </c>
      <c r="AY1230" s="150" t="s">
        <v>155</v>
      </c>
    </row>
    <row r="1231" spans="2:65" s="14" customFormat="1" ht="11.25">
      <c r="B1231" s="155"/>
      <c r="D1231" s="144" t="s">
        <v>166</v>
      </c>
      <c r="E1231" s="156" t="s">
        <v>3</v>
      </c>
      <c r="F1231" s="157" t="s">
        <v>205</v>
      </c>
      <c r="H1231" s="158">
        <v>126.25</v>
      </c>
      <c r="L1231" s="155"/>
      <c r="M1231" s="159"/>
      <c r="T1231" s="160"/>
      <c r="AT1231" s="156" t="s">
        <v>166</v>
      </c>
      <c r="AU1231" s="156" t="s">
        <v>80</v>
      </c>
      <c r="AV1231" s="14" t="s">
        <v>162</v>
      </c>
      <c r="AW1231" s="14" t="s">
        <v>32</v>
      </c>
      <c r="AX1231" s="14" t="s">
        <v>78</v>
      </c>
      <c r="AY1231" s="156" t="s">
        <v>155</v>
      </c>
    </row>
    <row r="1232" spans="2:65" s="1" customFormat="1" ht="16.5" customHeight="1">
      <c r="B1232" s="127"/>
      <c r="C1232" s="161" t="s">
        <v>1626</v>
      </c>
      <c r="D1232" s="161" t="s">
        <v>248</v>
      </c>
      <c r="E1232" s="162" t="s">
        <v>1627</v>
      </c>
      <c r="F1232" s="163" t="s">
        <v>1628</v>
      </c>
      <c r="G1232" s="164" t="s">
        <v>160</v>
      </c>
      <c r="H1232" s="165">
        <v>138.875</v>
      </c>
      <c r="I1232" s="166"/>
      <c r="J1232" s="166">
        <f>ROUND(I1232*H1232,2)</f>
        <v>0</v>
      </c>
      <c r="K1232" s="163" t="s">
        <v>161</v>
      </c>
      <c r="L1232" s="167"/>
      <c r="M1232" s="168" t="s">
        <v>3</v>
      </c>
      <c r="N1232" s="169" t="s">
        <v>41</v>
      </c>
      <c r="O1232" s="136">
        <v>0</v>
      </c>
      <c r="P1232" s="136">
        <f>O1232*H1232</f>
        <v>0</v>
      </c>
      <c r="Q1232" s="136">
        <v>4.0000000000000002E-4</v>
      </c>
      <c r="R1232" s="136">
        <f>Q1232*H1232</f>
        <v>5.5550000000000002E-2</v>
      </c>
      <c r="S1232" s="136">
        <v>0</v>
      </c>
      <c r="T1232" s="137">
        <f>S1232*H1232</f>
        <v>0</v>
      </c>
      <c r="AR1232" s="138" t="s">
        <v>391</v>
      </c>
      <c r="AT1232" s="138" t="s">
        <v>248</v>
      </c>
      <c r="AU1232" s="138" t="s">
        <v>80</v>
      </c>
      <c r="AY1232" s="17" t="s">
        <v>155</v>
      </c>
      <c r="BE1232" s="139">
        <f>IF(N1232="základní",J1232,0)</f>
        <v>0</v>
      </c>
      <c r="BF1232" s="139">
        <f>IF(N1232="snížená",J1232,0)</f>
        <v>0</v>
      </c>
      <c r="BG1232" s="139">
        <f>IF(N1232="zákl. přenesená",J1232,0)</f>
        <v>0</v>
      </c>
      <c r="BH1232" s="139">
        <f>IF(N1232="sníž. přenesená",J1232,0)</f>
        <v>0</v>
      </c>
      <c r="BI1232" s="139">
        <f>IF(N1232="nulová",J1232,0)</f>
        <v>0</v>
      </c>
      <c r="BJ1232" s="17" t="s">
        <v>78</v>
      </c>
      <c r="BK1232" s="139">
        <f>ROUND(I1232*H1232,2)</f>
        <v>0</v>
      </c>
      <c r="BL1232" s="17" t="s">
        <v>264</v>
      </c>
      <c r="BM1232" s="138" t="s">
        <v>1629</v>
      </c>
    </row>
    <row r="1233" spans="2:65" s="13" customFormat="1" ht="11.25">
      <c r="B1233" s="149"/>
      <c r="D1233" s="144" t="s">
        <v>166</v>
      </c>
      <c r="E1233" s="150" t="s">
        <v>3</v>
      </c>
      <c r="F1233" s="151" t="s">
        <v>1630</v>
      </c>
      <c r="H1233" s="152">
        <v>138.875</v>
      </c>
      <c r="L1233" s="149"/>
      <c r="M1233" s="153"/>
      <c r="T1233" s="154"/>
      <c r="AT1233" s="150" t="s">
        <v>166</v>
      </c>
      <c r="AU1233" s="150" t="s">
        <v>80</v>
      </c>
      <c r="AV1233" s="13" t="s">
        <v>80</v>
      </c>
      <c r="AW1233" s="13" t="s">
        <v>32</v>
      </c>
      <c r="AX1233" s="13" t="s">
        <v>78</v>
      </c>
      <c r="AY1233" s="150" t="s">
        <v>155</v>
      </c>
    </row>
    <row r="1234" spans="2:65" s="1" customFormat="1" ht="24.2" customHeight="1">
      <c r="B1234" s="127"/>
      <c r="C1234" s="128" t="s">
        <v>1631</v>
      </c>
      <c r="D1234" s="128" t="s">
        <v>157</v>
      </c>
      <c r="E1234" s="129" t="s">
        <v>1632</v>
      </c>
      <c r="F1234" s="130" t="s">
        <v>1633</v>
      </c>
      <c r="G1234" s="131" t="s">
        <v>1438</v>
      </c>
      <c r="H1234" s="132">
        <v>1432.34</v>
      </c>
      <c r="I1234" s="133"/>
      <c r="J1234" s="133">
        <f>ROUND(I1234*H1234,2)</f>
        <v>0</v>
      </c>
      <c r="K1234" s="130" t="s">
        <v>161</v>
      </c>
      <c r="L1234" s="29"/>
      <c r="M1234" s="134" t="s">
        <v>3</v>
      </c>
      <c r="N1234" s="135" t="s">
        <v>41</v>
      </c>
      <c r="O1234" s="136">
        <v>0</v>
      </c>
      <c r="P1234" s="136">
        <f>O1234*H1234</f>
        <v>0</v>
      </c>
      <c r="Q1234" s="136">
        <v>0</v>
      </c>
      <c r="R1234" s="136">
        <f>Q1234*H1234</f>
        <v>0</v>
      </c>
      <c r="S1234" s="136">
        <v>0</v>
      </c>
      <c r="T1234" s="137">
        <f>S1234*H1234</f>
        <v>0</v>
      </c>
      <c r="AR1234" s="138" t="s">
        <v>264</v>
      </c>
      <c r="AT1234" s="138" t="s">
        <v>157</v>
      </c>
      <c r="AU1234" s="138" t="s">
        <v>80</v>
      </c>
      <c r="AY1234" s="17" t="s">
        <v>155</v>
      </c>
      <c r="BE1234" s="139">
        <f>IF(N1234="základní",J1234,0)</f>
        <v>0</v>
      </c>
      <c r="BF1234" s="139">
        <f>IF(N1234="snížená",J1234,0)</f>
        <v>0</v>
      </c>
      <c r="BG1234" s="139">
        <f>IF(N1234="zákl. přenesená",J1234,0)</f>
        <v>0</v>
      </c>
      <c r="BH1234" s="139">
        <f>IF(N1234="sníž. přenesená",J1234,0)</f>
        <v>0</v>
      </c>
      <c r="BI1234" s="139">
        <f>IF(N1234="nulová",J1234,0)</f>
        <v>0</v>
      </c>
      <c r="BJ1234" s="17" t="s">
        <v>78</v>
      </c>
      <c r="BK1234" s="139">
        <f>ROUND(I1234*H1234,2)</f>
        <v>0</v>
      </c>
      <c r="BL1234" s="17" t="s">
        <v>264</v>
      </c>
      <c r="BM1234" s="138" t="s">
        <v>1634</v>
      </c>
    </row>
    <row r="1235" spans="2:65" s="1" customFormat="1" ht="11.25">
      <c r="B1235" s="29"/>
      <c r="D1235" s="140" t="s">
        <v>164</v>
      </c>
      <c r="F1235" s="141" t="s">
        <v>1635</v>
      </c>
      <c r="L1235" s="29"/>
      <c r="M1235" s="142"/>
      <c r="T1235" s="50"/>
      <c r="AT1235" s="17" t="s">
        <v>164</v>
      </c>
      <c r="AU1235" s="17" t="s">
        <v>80</v>
      </c>
    </row>
    <row r="1236" spans="2:65" s="11" customFormat="1" ht="22.9" customHeight="1">
      <c r="B1236" s="116"/>
      <c r="D1236" s="117" t="s">
        <v>69</v>
      </c>
      <c r="E1236" s="125" t="s">
        <v>1636</v>
      </c>
      <c r="F1236" s="125" t="s">
        <v>1637</v>
      </c>
      <c r="J1236" s="126">
        <f>BK1236</f>
        <v>0</v>
      </c>
      <c r="L1236" s="116"/>
      <c r="M1236" s="120"/>
      <c r="P1236" s="121">
        <f>SUM(P1237:P1255)</f>
        <v>6.9282599999999999</v>
      </c>
      <c r="R1236" s="121">
        <f>SUM(R1237:R1255)</f>
        <v>0.35717450000000001</v>
      </c>
      <c r="T1236" s="122">
        <f>SUM(T1237:T1255)</f>
        <v>0</v>
      </c>
      <c r="AR1236" s="117" t="s">
        <v>80</v>
      </c>
      <c r="AT1236" s="123" t="s">
        <v>69</v>
      </c>
      <c r="AU1236" s="123" t="s">
        <v>78</v>
      </c>
      <c r="AY1236" s="117" t="s">
        <v>155</v>
      </c>
      <c r="BK1236" s="124">
        <f>SUM(BK1237:BK1255)</f>
        <v>0</v>
      </c>
    </row>
    <row r="1237" spans="2:65" s="1" customFormat="1" ht="24.2" customHeight="1">
      <c r="B1237" s="127"/>
      <c r="C1237" s="128" t="s">
        <v>1638</v>
      </c>
      <c r="D1237" s="128" t="s">
        <v>157</v>
      </c>
      <c r="E1237" s="129" t="s">
        <v>1639</v>
      </c>
      <c r="F1237" s="130" t="s">
        <v>1640</v>
      </c>
      <c r="G1237" s="131" t="s">
        <v>160</v>
      </c>
      <c r="H1237" s="132">
        <v>13.077999999999999</v>
      </c>
      <c r="I1237" s="133"/>
      <c r="J1237" s="133">
        <f>ROUND(I1237*H1237,2)</f>
        <v>0</v>
      </c>
      <c r="K1237" s="130" t="s">
        <v>161</v>
      </c>
      <c r="L1237" s="29"/>
      <c r="M1237" s="134" t="s">
        <v>3</v>
      </c>
      <c r="N1237" s="135" t="s">
        <v>41</v>
      </c>
      <c r="O1237" s="136">
        <v>0.28199999999999997</v>
      </c>
      <c r="P1237" s="136">
        <f>O1237*H1237</f>
        <v>3.6879959999999996</v>
      </c>
      <c r="Q1237" s="136">
        <v>0</v>
      </c>
      <c r="R1237" s="136">
        <f>Q1237*H1237</f>
        <v>0</v>
      </c>
      <c r="S1237" s="136">
        <v>0</v>
      </c>
      <c r="T1237" s="137">
        <f>S1237*H1237</f>
        <v>0</v>
      </c>
      <c r="AR1237" s="138" t="s">
        <v>264</v>
      </c>
      <c r="AT1237" s="138" t="s">
        <v>157</v>
      </c>
      <c r="AU1237" s="138" t="s">
        <v>80</v>
      </c>
      <c r="AY1237" s="17" t="s">
        <v>155</v>
      </c>
      <c r="BE1237" s="139">
        <f>IF(N1237="základní",J1237,0)</f>
        <v>0</v>
      </c>
      <c r="BF1237" s="139">
        <f>IF(N1237="snížená",J1237,0)</f>
        <v>0</v>
      </c>
      <c r="BG1237" s="139">
        <f>IF(N1237="zákl. přenesená",J1237,0)</f>
        <v>0</v>
      </c>
      <c r="BH1237" s="139">
        <f>IF(N1237="sníž. přenesená",J1237,0)</f>
        <v>0</v>
      </c>
      <c r="BI1237" s="139">
        <f>IF(N1237="nulová",J1237,0)</f>
        <v>0</v>
      </c>
      <c r="BJ1237" s="17" t="s">
        <v>78</v>
      </c>
      <c r="BK1237" s="139">
        <f>ROUND(I1237*H1237,2)</f>
        <v>0</v>
      </c>
      <c r="BL1237" s="17" t="s">
        <v>264</v>
      </c>
      <c r="BM1237" s="138" t="s">
        <v>1641</v>
      </c>
    </row>
    <row r="1238" spans="2:65" s="1" customFormat="1" ht="11.25">
      <c r="B1238" s="29"/>
      <c r="D1238" s="140" t="s">
        <v>164</v>
      </c>
      <c r="F1238" s="141" t="s">
        <v>1642</v>
      </c>
      <c r="L1238" s="29"/>
      <c r="M1238" s="142"/>
      <c r="T1238" s="50"/>
      <c r="AT1238" s="17" t="s">
        <v>164</v>
      </c>
      <c r="AU1238" s="17" t="s">
        <v>80</v>
      </c>
    </row>
    <row r="1239" spans="2:65" s="12" customFormat="1" ht="11.25">
      <c r="B1239" s="143"/>
      <c r="D1239" s="144" t="s">
        <v>166</v>
      </c>
      <c r="E1239" s="145" t="s">
        <v>3</v>
      </c>
      <c r="F1239" s="146" t="s">
        <v>1643</v>
      </c>
      <c r="H1239" s="145" t="s">
        <v>3</v>
      </c>
      <c r="L1239" s="143"/>
      <c r="M1239" s="147"/>
      <c r="T1239" s="148"/>
      <c r="AT1239" s="145" t="s">
        <v>166</v>
      </c>
      <c r="AU1239" s="145" t="s">
        <v>80</v>
      </c>
      <c r="AV1239" s="12" t="s">
        <v>78</v>
      </c>
      <c r="AW1239" s="12" t="s">
        <v>32</v>
      </c>
      <c r="AX1239" s="12" t="s">
        <v>70</v>
      </c>
      <c r="AY1239" s="145" t="s">
        <v>155</v>
      </c>
    </row>
    <row r="1240" spans="2:65" s="13" customFormat="1" ht="11.25">
      <c r="B1240" s="149"/>
      <c r="D1240" s="144" t="s">
        <v>166</v>
      </c>
      <c r="E1240" s="150" t="s">
        <v>3</v>
      </c>
      <c r="F1240" s="151" t="s">
        <v>1644</v>
      </c>
      <c r="H1240" s="152">
        <v>9.9</v>
      </c>
      <c r="L1240" s="149"/>
      <c r="M1240" s="153"/>
      <c r="T1240" s="154"/>
      <c r="AT1240" s="150" t="s">
        <v>166</v>
      </c>
      <c r="AU1240" s="150" t="s">
        <v>80</v>
      </c>
      <c r="AV1240" s="13" t="s">
        <v>80</v>
      </c>
      <c r="AW1240" s="13" t="s">
        <v>32</v>
      </c>
      <c r="AX1240" s="13" t="s">
        <v>70</v>
      </c>
      <c r="AY1240" s="150" t="s">
        <v>155</v>
      </c>
    </row>
    <row r="1241" spans="2:65" s="12" customFormat="1" ht="11.25">
      <c r="B1241" s="143"/>
      <c r="D1241" s="144" t="s">
        <v>166</v>
      </c>
      <c r="E1241" s="145" t="s">
        <v>3</v>
      </c>
      <c r="F1241" s="146" t="s">
        <v>1645</v>
      </c>
      <c r="H1241" s="145" t="s">
        <v>3</v>
      </c>
      <c r="L1241" s="143"/>
      <c r="M1241" s="147"/>
      <c r="T1241" s="148"/>
      <c r="AT1241" s="145" t="s">
        <v>166</v>
      </c>
      <c r="AU1241" s="145" t="s">
        <v>80</v>
      </c>
      <c r="AV1241" s="12" t="s">
        <v>78</v>
      </c>
      <c r="AW1241" s="12" t="s">
        <v>32</v>
      </c>
      <c r="AX1241" s="12" t="s">
        <v>70</v>
      </c>
      <c r="AY1241" s="145" t="s">
        <v>155</v>
      </c>
    </row>
    <row r="1242" spans="2:65" s="13" customFormat="1" ht="11.25">
      <c r="B1242" s="149"/>
      <c r="D1242" s="144" t="s">
        <v>166</v>
      </c>
      <c r="E1242" s="150" t="s">
        <v>3</v>
      </c>
      <c r="F1242" s="151" t="s">
        <v>1646</v>
      </c>
      <c r="H1242" s="152">
        <v>2.7280000000000002</v>
      </c>
      <c r="L1242" s="149"/>
      <c r="M1242" s="153"/>
      <c r="T1242" s="154"/>
      <c r="AT1242" s="150" t="s">
        <v>166</v>
      </c>
      <c r="AU1242" s="150" t="s">
        <v>80</v>
      </c>
      <c r="AV1242" s="13" t="s">
        <v>80</v>
      </c>
      <c r="AW1242" s="13" t="s">
        <v>32</v>
      </c>
      <c r="AX1242" s="13" t="s">
        <v>70</v>
      </c>
      <c r="AY1242" s="150" t="s">
        <v>155</v>
      </c>
    </row>
    <row r="1243" spans="2:65" s="12" customFormat="1" ht="11.25">
      <c r="B1243" s="143"/>
      <c r="D1243" s="144" t="s">
        <v>166</v>
      </c>
      <c r="E1243" s="145" t="s">
        <v>3</v>
      </c>
      <c r="F1243" s="146" t="s">
        <v>1647</v>
      </c>
      <c r="H1243" s="145" t="s">
        <v>3</v>
      </c>
      <c r="L1243" s="143"/>
      <c r="M1243" s="147"/>
      <c r="T1243" s="148"/>
      <c r="AT1243" s="145" t="s">
        <v>166</v>
      </c>
      <c r="AU1243" s="145" t="s">
        <v>80</v>
      </c>
      <c r="AV1243" s="12" t="s">
        <v>78</v>
      </c>
      <c r="AW1243" s="12" t="s">
        <v>32</v>
      </c>
      <c r="AX1243" s="12" t="s">
        <v>70</v>
      </c>
      <c r="AY1243" s="145" t="s">
        <v>155</v>
      </c>
    </row>
    <row r="1244" spans="2:65" s="13" customFormat="1" ht="11.25">
      <c r="B1244" s="149"/>
      <c r="D1244" s="144" t="s">
        <v>166</v>
      </c>
      <c r="E1244" s="150" t="s">
        <v>3</v>
      </c>
      <c r="F1244" s="151" t="s">
        <v>1648</v>
      </c>
      <c r="H1244" s="152">
        <v>0.45</v>
      </c>
      <c r="L1244" s="149"/>
      <c r="M1244" s="153"/>
      <c r="T1244" s="154"/>
      <c r="AT1244" s="150" t="s">
        <v>166</v>
      </c>
      <c r="AU1244" s="150" t="s">
        <v>80</v>
      </c>
      <c r="AV1244" s="13" t="s">
        <v>80</v>
      </c>
      <c r="AW1244" s="13" t="s">
        <v>32</v>
      </c>
      <c r="AX1244" s="13" t="s">
        <v>70</v>
      </c>
      <c r="AY1244" s="150" t="s">
        <v>155</v>
      </c>
    </row>
    <row r="1245" spans="2:65" s="14" customFormat="1" ht="11.25">
      <c r="B1245" s="155"/>
      <c r="D1245" s="144" t="s">
        <v>166</v>
      </c>
      <c r="E1245" s="156" t="s">
        <v>3</v>
      </c>
      <c r="F1245" s="157" t="s">
        <v>205</v>
      </c>
      <c r="H1245" s="158">
        <v>13.077999999999999</v>
      </c>
      <c r="L1245" s="155"/>
      <c r="M1245" s="159"/>
      <c r="T1245" s="160"/>
      <c r="AT1245" s="156" t="s">
        <v>166</v>
      </c>
      <c r="AU1245" s="156" t="s">
        <v>80</v>
      </c>
      <c r="AV1245" s="14" t="s">
        <v>162</v>
      </c>
      <c r="AW1245" s="14" t="s">
        <v>32</v>
      </c>
      <c r="AX1245" s="14" t="s">
        <v>78</v>
      </c>
      <c r="AY1245" s="156" t="s">
        <v>155</v>
      </c>
    </row>
    <row r="1246" spans="2:65" s="1" customFormat="1" ht="16.5" customHeight="1">
      <c r="B1246" s="127"/>
      <c r="C1246" s="161" t="s">
        <v>1649</v>
      </c>
      <c r="D1246" s="161" t="s">
        <v>248</v>
      </c>
      <c r="E1246" s="162" t="s">
        <v>1650</v>
      </c>
      <c r="F1246" s="163" t="s">
        <v>1651</v>
      </c>
      <c r="G1246" s="164" t="s">
        <v>160</v>
      </c>
      <c r="H1246" s="165">
        <v>13.601000000000001</v>
      </c>
      <c r="I1246" s="166"/>
      <c r="J1246" s="166">
        <f>ROUND(I1246*H1246,2)</f>
        <v>0</v>
      </c>
      <c r="K1246" s="163" t="s">
        <v>161</v>
      </c>
      <c r="L1246" s="167"/>
      <c r="M1246" s="168" t="s">
        <v>3</v>
      </c>
      <c r="N1246" s="169" t="s">
        <v>41</v>
      </c>
      <c r="O1246" s="136">
        <v>0</v>
      </c>
      <c r="P1246" s="136">
        <f>O1246*H1246</f>
        <v>0</v>
      </c>
      <c r="Q1246" s="136">
        <v>1.4500000000000001E-2</v>
      </c>
      <c r="R1246" s="136">
        <f>Q1246*H1246</f>
        <v>0.19721450000000001</v>
      </c>
      <c r="S1246" s="136">
        <v>0</v>
      </c>
      <c r="T1246" s="137">
        <f>S1246*H1246</f>
        <v>0</v>
      </c>
      <c r="AR1246" s="138" t="s">
        <v>391</v>
      </c>
      <c r="AT1246" s="138" t="s">
        <v>248</v>
      </c>
      <c r="AU1246" s="138" t="s">
        <v>80</v>
      </c>
      <c r="AY1246" s="17" t="s">
        <v>155</v>
      </c>
      <c r="BE1246" s="139">
        <f>IF(N1246="základní",J1246,0)</f>
        <v>0</v>
      </c>
      <c r="BF1246" s="139">
        <f>IF(N1246="snížená",J1246,0)</f>
        <v>0</v>
      </c>
      <c r="BG1246" s="139">
        <f>IF(N1246="zákl. přenesená",J1246,0)</f>
        <v>0</v>
      </c>
      <c r="BH1246" s="139">
        <f>IF(N1246="sníž. přenesená",J1246,0)</f>
        <v>0</v>
      </c>
      <c r="BI1246" s="139">
        <f>IF(N1246="nulová",J1246,0)</f>
        <v>0</v>
      </c>
      <c r="BJ1246" s="17" t="s">
        <v>78</v>
      </c>
      <c r="BK1246" s="139">
        <f>ROUND(I1246*H1246,2)</f>
        <v>0</v>
      </c>
      <c r="BL1246" s="17" t="s">
        <v>264</v>
      </c>
      <c r="BM1246" s="138" t="s">
        <v>1652</v>
      </c>
    </row>
    <row r="1247" spans="2:65" s="13" customFormat="1" ht="11.25">
      <c r="B1247" s="149"/>
      <c r="D1247" s="144" t="s">
        <v>166</v>
      </c>
      <c r="E1247" s="150" t="s">
        <v>3</v>
      </c>
      <c r="F1247" s="151" t="s">
        <v>1653</v>
      </c>
      <c r="H1247" s="152">
        <v>13.601000000000001</v>
      </c>
      <c r="L1247" s="149"/>
      <c r="M1247" s="153"/>
      <c r="T1247" s="154"/>
      <c r="AT1247" s="150" t="s">
        <v>166</v>
      </c>
      <c r="AU1247" s="150" t="s">
        <v>80</v>
      </c>
      <c r="AV1247" s="13" t="s">
        <v>80</v>
      </c>
      <c r="AW1247" s="13" t="s">
        <v>32</v>
      </c>
      <c r="AX1247" s="13" t="s">
        <v>78</v>
      </c>
      <c r="AY1247" s="150" t="s">
        <v>155</v>
      </c>
    </row>
    <row r="1248" spans="2:65" s="1" customFormat="1" ht="24.2" customHeight="1">
      <c r="B1248" s="127"/>
      <c r="C1248" s="128" t="s">
        <v>1654</v>
      </c>
      <c r="D1248" s="128" t="s">
        <v>157</v>
      </c>
      <c r="E1248" s="129" t="s">
        <v>1655</v>
      </c>
      <c r="F1248" s="130" t="s">
        <v>1656</v>
      </c>
      <c r="G1248" s="131" t="s">
        <v>160</v>
      </c>
      <c r="H1248" s="132">
        <v>10.254</v>
      </c>
      <c r="I1248" s="133"/>
      <c r="J1248" s="133">
        <f>ROUND(I1248*H1248,2)</f>
        <v>0</v>
      </c>
      <c r="K1248" s="130" t="s">
        <v>161</v>
      </c>
      <c r="L1248" s="29"/>
      <c r="M1248" s="134" t="s">
        <v>3</v>
      </c>
      <c r="N1248" s="135" t="s">
        <v>41</v>
      </c>
      <c r="O1248" s="136">
        <v>0.316</v>
      </c>
      <c r="P1248" s="136">
        <f>O1248*H1248</f>
        <v>3.2402639999999998</v>
      </c>
      <c r="Q1248" s="136">
        <v>0</v>
      </c>
      <c r="R1248" s="136">
        <f>Q1248*H1248</f>
        <v>0</v>
      </c>
      <c r="S1248" s="136">
        <v>0</v>
      </c>
      <c r="T1248" s="137">
        <f>S1248*H1248</f>
        <v>0</v>
      </c>
      <c r="AR1248" s="138" t="s">
        <v>264</v>
      </c>
      <c r="AT1248" s="138" t="s">
        <v>157</v>
      </c>
      <c r="AU1248" s="138" t="s">
        <v>80</v>
      </c>
      <c r="AY1248" s="17" t="s">
        <v>155</v>
      </c>
      <c r="BE1248" s="139">
        <f>IF(N1248="základní",J1248,0)</f>
        <v>0</v>
      </c>
      <c r="BF1248" s="139">
        <f>IF(N1248="snížená",J1248,0)</f>
        <v>0</v>
      </c>
      <c r="BG1248" s="139">
        <f>IF(N1248="zákl. přenesená",J1248,0)</f>
        <v>0</v>
      </c>
      <c r="BH1248" s="139">
        <f>IF(N1248="sníž. přenesená",J1248,0)</f>
        <v>0</v>
      </c>
      <c r="BI1248" s="139">
        <f>IF(N1248="nulová",J1248,0)</f>
        <v>0</v>
      </c>
      <c r="BJ1248" s="17" t="s">
        <v>78</v>
      </c>
      <c r="BK1248" s="139">
        <f>ROUND(I1248*H1248,2)</f>
        <v>0</v>
      </c>
      <c r="BL1248" s="17" t="s">
        <v>264</v>
      </c>
      <c r="BM1248" s="138" t="s">
        <v>1657</v>
      </c>
    </row>
    <row r="1249" spans="2:65" s="1" customFormat="1" ht="11.25">
      <c r="B1249" s="29"/>
      <c r="D1249" s="140" t="s">
        <v>164</v>
      </c>
      <c r="F1249" s="141" t="s">
        <v>1658</v>
      </c>
      <c r="L1249" s="29"/>
      <c r="M1249" s="142"/>
      <c r="T1249" s="50"/>
      <c r="AT1249" s="17" t="s">
        <v>164</v>
      </c>
      <c r="AU1249" s="17" t="s">
        <v>80</v>
      </c>
    </row>
    <row r="1250" spans="2:65" s="12" customFormat="1" ht="11.25">
      <c r="B1250" s="143"/>
      <c r="D1250" s="144" t="s">
        <v>166</v>
      </c>
      <c r="E1250" s="145" t="s">
        <v>3</v>
      </c>
      <c r="F1250" s="146" t="s">
        <v>1659</v>
      </c>
      <c r="H1250" s="145" t="s">
        <v>3</v>
      </c>
      <c r="L1250" s="143"/>
      <c r="M1250" s="147"/>
      <c r="T1250" s="148"/>
      <c r="AT1250" s="145" t="s">
        <v>166</v>
      </c>
      <c r="AU1250" s="145" t="s">
        <v>80</v>
      </c>
      <c r="AV1250" s="12" t="s">
        <v>78</v>
      </c>
      <c r="AW1250" s="12" t="s">
        <v>32</v>
      </c>
      <c r="AX1250" s="12" t="s">
        <v>70</v>
      </c>
      <c r="AY1250" s="145" t="s">
        <v>155</v>
      </c>
    </row>
    <row r="1251" spans="2:65" s="13" customFormat="1" ht="11.25">
      <c r="B1251" s="149"/>
      <c r="D1251" s="144" t="s">
        <v>166</v>
      </c>
      <c r="E1251" s="150" t="s">
        <v>3</v>
      </c>
      <c r="F1251" s="151" t="s">
        <v>1660</v>
      </c>
      <c r="H1251" s="152">
        <v>10.254</v>
      </c>
      <c r="L1251" s="149"/>
      <c r="M1251" s="153"/>
      <c r="T1251" s="154"/>
      <c r="AT1251" s="150" t="s">
        <v>166</v>
      </c>
      <c r="AU1251" s="150" t="s">
        <v>80</v>
      </c>
      <c r="AV1251" s="13" t="s">
        <v>80</v>
      </c>
      <c r="AW1251" s="13" t="s">
        <v>32</v>
      </c>
      <c r="AX1251" s="13" t="s">
        <v>78</v>
      </c>
      <c r="AY1251" s="150" t="s">
        <v>155</v>
      </c>
    </row>
    <row r="1252" spans="2:65" s="1" customFormat="1" ht="16.5" customHeight="1">
      <c r="B1252" s="127"/>
      <c r="C1252" s="161" t="s">
        <v>1661</v>
      </c>
      <c r="D1252" s="161" t="s">
        <v>248</v>
      </c>
      <c r="E1252" s="162" t="s">
        <v>1662</v>
      </c>
      <c r="F1252" s="163" t="s">
        <v>1663</v>
      </c>
      <c r="G1252" s="164" t="s">
        <v>160</v>
      </c>
      <c r="H1252" s="165">
        <v>10.664</v>
      </c>
      <c r="I1252" s="166"/>
      <c r="J1252" s="166">
        <f>ROUND(I1252*H1252,2)</f>
        <v>0</v>
      </c>
      <c r="K1252" s="163" t="s">
        <v>161</v>
      </c>
      <c r="L1252" s="167"/>
      <c r="M1252" s="168" t="s">
        <v>3</v>
      </c>
      <c r="N1252" s="169" t="s">
        <v>41</v>
      </c>
      <c r="O1252" s="136">
        <v>0</v>
      </c>
      <c r="P1252" s="136">
        <f>O1252*H1252</f>
        <v>0</v>
      </c>
      <c r="Q1252" s="136">
        <v>1.4999999999999999E-2</v>
      </c>
      <c r="R1252" s="136">
        <f>Q1252*H1252</f>
        <v>0.15995999999999999</v>
      </c>
      <c r="S1252" s="136">
        <v>0</v>
      </c>
      <c r="T1252" s="137">
        <f>S1252*H1252</f>
        <v>0</v>
      </c>
      <c r="AR1252" s="138" t="s">
        <v>391</v>
      </c>
      <c r="AT1252" s="138" t="s">
        <v>248</v>
      </c>
      <c r="AU1252" s="138" t="s">
        <v>80</v>
      </c>
      <c r="AY1252" s="17" t="s">
        <v>155</v>
      </c>
      <c r="BE1252" s="139">
        <f>IF(N1252="základní",J1252,0)</f>
        <v>0</v>
      </c>
      <c r="BF1252" s="139">
        <f>IF(N1252="snížená",J1252,0)</f>
        <v>0</v>
      </c>
      <c r="BG1252" s="139">
        <f>IF(N1252="zákl. přenesená",J1252,0)</f>
        <v>0</v>
      </c>
      <c r="BH1252" s="139">
        <f>IF(N1252="sníž. přenesená",J1252,0)</f>
        <v>0</v>
      </c>
      <c r="BI1252" s="139">
        <f>IF(N1252="nulová",J1252,0)</f>
        <v>0</v>
      </c>
      <c r="BJ1252" s="17" t="s">
        <v>78</v>
      </c>
      <c r="BK1252" s="139">
        <f>ROUND(I1252*H1252,2)</f>
        <v>0</v>
      </c>
      <c r="BL1252" s="17" t="s">
        <v>264</v>
      </c>
      <c r="BM1252" s="138" t="s">
        <v>1664</v>
      </c>
    </row>
    <row r="1253" spans="2:65" s="13" customFormat="1" ht="11.25">
      <c r="B1253" s="149"/>
      <c r="D1253" s="144" t="s">
        <v>166</v>
      </c>
      <c r="E1253" s="150" t="s">
        <v>3</v>
      </c>
      <c r="F1253" s="151" t="s">
        <v>1665</v>
      </c>
      <c r="H1253" s="152">
        <v>10.664</v>
      </c>
      <c r="L1253" s="149"/>
      <c r="M1253" s="153"/>
      <c r="T1253" s="154"/>
      <c r="AT1253" s="150" t="s">
        <v>166</v>
      </c>
      <c r="AU1253" s="150" t="s">
        <v>80</v>
      </c>
      <c r="AV1253" s="13" t="s">
        <v>80</v>
      </c>
      <c r="AW1253" s="13" t="s">
        <v>32</v>
      </c>
      <c r="AX1253" s="13" t="s">
        <v>78</v>
      </c>
      <c r="AY1253" s="150" t="s">
        <v>155</v>
      </c>
    </row>
    <row r="1254" spans="2:65" s="1" customFormat="1" ht="24.2" customHeight="1">
      <c r="B1254" s="127"/>
      <c r="C1254" s="128" t="s">
        <v>1666</v>
      </c>
      <c r="D1254" s="128" t="s">
        <v>157</v>
      </c>
      <c r="E1254" s="129" t="s">
        <v>1667</v>
      </c>
      <c r="F1254" s="130" t="s">
        <v>1668</v>
      </c>
      <c r="G1254" s="131" t="s">
        <v>1438</v>
      </c>
      <c r="H1254" s="132">
        <v>153.34</v>
      </c>
      <c r="I1254" s="133"/>
      <c r="J1254" s="133">
        <f>ROUND(I1254*H1254,2)</f>
        <v>0</v>
      </c>
      <c r="K1254" s="130" t="s">
        <v>161</v>
      </c>
      <c r="L1254" s="29"/>
      <c r="M1254" s="134" t="s">
        <v>3</v>
      </c>
      <c r="N1254" s="135" t="s">
        <v>41</v>
      </c>
      <c r="O1254" s="136">
        <v>0</v>
      </c>
      <c r="P1254" s="136">
        <f>O1254*H1254</f>
        <v>0</v>
      </c>
      <c r="Q1254" s="136">
        <v>0</v>
      </c>
      <c r="R1254" s="136">
        <f>Q1254*H1254</f>
        <v>0</v>
      </c>
      <c r="S1254" s="136">
        <v>0</v>
      </c>
      <c r="T1254" s="137">
        <f>S1254*H1254</f>
        <v>0</v>
      </c>
      <c r="AR1254" s="138" t="s">
        <v>264</v>
      </c>
      <c r="AT1254" s="138" t="s">
        <v>157</v>
      </c>
      <c r="AU1254" s="138" t="s">
        <v>80</v>
      </c>
      <c r="AY1254" s="17" t="s">
        <v>155</v>
      </c>
      <c r="BE1254" s="139">
        <f>IF(N1254="základní",J1254,0)</f>
        <v>0</v>
      </c>
      <c r="BF1254" s="139">
        <f>IF(N1254="snížená",J1254,0)</f>
        <v>0</v>
      </c>
      <c r="BG1254" s="139">
        <f>IF(N1254="zákl. přenesená",J1254,0)</f>
        <v>0</v>
      </c>
      <c r="BH1254" s="139">
        <f>IF(N1254="sníž. přenesená",J1254,0)</f>
        <v>0</v>
      </c>
      <c r="BI1254" s="139">
        <f>IF(N1254="nulová",J1254,0)</f>
        <v>0</v>
      </c>
      <c r="BJ1254" s="17" t="s">
        <v>78</v>
      </c>
      <c r="BK1254" s="139">
        <f>ROUND(I1254*H1254,2)</f>
        <v>0</v>
      </c>
      <c r="BL1254" s="17" t="s">
        <v>264</v>
      </c>
      <c r="BM1254" s="138" t="s">
        <v>1669</v>
      </c>
    </row>
    <row r="1255" spans="2:65" s="1" customFormat="1" ht="11.25">
      <c r="B1255" s="29"/>
      <c r="D1255" s="140" t="s">
        <v>164</v>
      </c>
      <c r="F1255" s="141" t="s">
        <v>1670</v>
      </c>
      <c r="L1255" s="29"/>
      <c r="M1255" s="142"/>
      <c r="T1255" s="50"/>
      <c r="AT1255" s="17" t="s">
        <v>164</v>
      </c>
      <c r="AU1255" s="17" t="s">
        <v>80</v>
      </c>
    </row>
    <row r="1256" spans="2:65" s="11" customFormat="1" ht="22.9" customHeight="1">
      <c r="B1256" s="116"/>
      <c r="D1256" s="117" t="s">
        <v>69</v>
      </c>
      <c r="E1256" s="125" t="s">
        <v>1671</v>
      </c>
      <c r="F1256" s="125" t="s">
        <v>1672</v>
      </c>
      <c r="J1256" s="126">
        <f>BK1256</f>
        <v>0</v>
      </c>
      <c r="L1256" s="116"/>
      <c r="M1256" s="120"/>
      <c r="P1256" s="121">
        <f>SUM(P1257:P1308)</f>
        <v>113.20976999999999</v>
      </c>
      <c r="R1256" s="121">
        <f>SUM(R1257:R1308)</f>
        <v>0.77751450020000001</v>
      </c>
      <c r="T1256" s="122">
        <f>SUM(T1257:T1308)</f>
        <v>0</v>
      </c>
      <c r="AR1256" s="117" t="s">
        <v>80</v>
      </c>
      <c r="AT1256" s="123" t="s">
        <v>69</v>
      </c>
      <c r="AU1256" s="123" t="s">
        <v>78</v>
      </c>
      <c r="AY1256" s="117" t="s">
        <v>155</v>
      </c>
      <c r="BK1256" s="124">
        <f>SUM(BK1257:BK1308)</f>
        <v>0</v>
      </c>
    </row>
    <row r="1257" spans="2:65" s="1" customFormat="1" ht="24.2" customHeight="1">
      <c r="B1257" s="127"/>
      <c r="C1257" s="128" t="s">
        <v>1673</v>
      </c>
      <c r="D1257" s="128" t="s">
        <v>157</v>
      </c>
      <c r="E1257" s="129" t="s">
        <v>1674</v>
      </c>
      <c r="F1257" s="130" t="s">
        <v>1675</v>
      </c>
      <c r="G1257" s="131" t="s">
        <v>178</v>
      </c>
      <c r="H1257" s="132">
        <v>102.91</v>
      </c>
      <c r="I1257" s="133"/>
      <c r="J1257" s="133">
        <f>ROUND(I1257*H1257,2)</f>
        <v>0</v>
      </c>
      <c r="K1257" s="130" t="s">
        <v>161</v>
      </c>
      <c r="L1257" s="29"/>
      <c r="M1257" s="134" t="s">
        <v>3</v>
      </c>
      <c r="N1257" s="135" t="s">
        <v>41</v>
      </c>
      <c r="O1257" s="136">
        <v>0.14000000000000001</v>
      </c>
      <c r="P1257" s="136">
        <f>O1257*H1257</f>
        <v>14.407400000000001</v>
      </c>
      <c r="Q1257" s="136">
        <v>2.03E-4</v>
      </c>
      <c r="R1257" s="136">
        <f>Q1257*H1257</f>
        <v>2.089073E-2</v>
      </c>
      <c r="S1257" s="136">
        <v>0</v>
      </c>
      <c r="T1257" s="137">
        <f>S1257*H1257</f>
        <v>0</v>
      </c>
      <c r="AR1257" s="138" t="s">
        <v>264</v>
      </c>
      <c r="AT1257" s="138" t="s">
        <v>157</v>
      </c>
      <c r="AU1257" s="138" t="s">
        <v>80</v>
      </c>
      <c r="AY1257" s="17" t="s">
        <v>155</v>
      </c>
      <c r="BE1257" s="139">
        <f>IF(N1257="základní",J1257,0)</f>
        <v>0</v>
      </c>
      <c r="BF1257" s="139">
        <f>IF(N1257="snížená",J1257,0)</f>
        <v>0</v>
      </c>
      <c r="BG1257" s="139">
        <f>IF(N1257="zákl. přenesená",J1257,0)</f>
        <v>0</v>
      </c>
      <c r="BH1257" s="139">
        <f>IF(N1257="sníž. přenesená",J1257,0)</f>
        <v>0</v>
      </c>
      <c r="BI1257" s="139">
        <f>IF(N1257="nulová",J1257,0)</f>
        <v>0</v>
      </c>
      <c r="BJ1257" s="17" t="s">
        <v>78</v>
      </c>
      <c r="BK1257" s="139">
        <f>ROUND(I1257*H1257,2)</f>
        <v>0</v>
      </c>
      <c r="BL1257" s="17" t="s">
        <v>264</v>
      </c>
      <c r="BM1257" s="138" t="s">
        <v>1676</v>
      </c>
    </row>
    <row r="1258" spans="2:65" s="1" customFormat="1" ht="11.25">
      <c r="B1258" s="29"/>
      <c r="D1258" s="140" t="s">
        <v>164</v>
      </c>
      <c r="F1258" s="141" t="s">
        <v>1677</v>
      </c>
      <c r="L1258" s="29"/>
      <c r="M1258" s="142"/>
      <c r="T1258" s="50"/>
      <c r="AT1258" s="17" t="s">
        <v>164</v>
      </c>
      <c r="AU1258" s="17" t="s">
        <v>80</v>
      </c>
    </row>
    <row r="1259" spans="2:65" s="12" customFormat="1" ht="11.25">
      <c r="B1259" s="143"/>
      <c r="D1259" s="144" t="s">
        <v>166</v>
      </c>
      <c r="E1259" s="145" t="s">
        <v>3</v>
      </c>
      <c r="F1259" s="146" t="s">
        <v>1678</v>
      </c>
      <c r="H1259" s="145" t="s">
        <v>3</v>
      </c>
      <c r="L1259" s="143"/>
      <c r="M1259" s="147"/>
      <c r="T1259" s="148"/>
      <c r="AT1259" s="145" t="s">
        <v>166</v>
      </c>
      <c r="AU1259" s="145" t="s">
        <v>80</v>
      </c>
      <c r="AV1259" s="12" t="s">
        <v>78</v>
      </c>
      <c r="AW1259" s="12" t="s">
        <v>32</v>
      </c>
      <c r="AX1259" s="12" t="s">
        <v>70</v>
      </c>
      <c r="AY1259" s="145" t="s">
        <v>155</v>
      </c>
    </row>
    <row r="1260" spans="2:65" s="13" customFormat="1" ht="11.25">
      <c r="B1260" s="149"/>
      <c r="D1260" s="144" t="s">
        <v>166</v>
      </c>
      <c r="E1260" s="150" t="s">
        <v>3</v>
      </c>
      <c r="F1260" s="151" t="s">
        <v>1679</v>
      </c>
      <c r="H1260" s="152">
        <v>22.67</v>
      </c>
      <c r="L1260" s="149"/>
      <c r="M1260" s="153"/>
      <c r="T1260" s="154"/>
      <c r="AT1260" s="150" t="s">
        <v>166</v>
      </c>
      <c r="AU1260" s="150" t="s">
        <v>80</v>
      </c>
      <c r="AV1260" s="13" t="s">
        <v>80</v>
      </c>
      <c r="AW1260" s="13" t="s">
        <v>32</v>
      </c>
      <c r="AX1260" s="13" t="s">
        <v>70</v>
      </c>
      <c r="AY1260" s="150" t="s">
        <v>155</v>
      </c>
    </row>
    <row r="1261" spans="2:65" s="13" customFormat="1" ht="11.25">
      <c r="B1261" s="149"/>
      <c r="D1261" s="144" t="s">
        <v>166</v>
      </c>
      <c r="E1261" s="150" t="s">
        <v>3</v>
      </c>
      <c r="F1261" s="151" t="s">
        <v>1680</v>
      </c>
      <c r="H1261" s="152">
        <v>11.3</v>
      </c>
      <c r="L1261" s="149"/>
      <c r="M1261" s="153"/>
      <c r="T1261" s="154"/>
      <c r="AT1261" s="150" t="s">
        <v>166</v>
      </c>
      <c r="AU1261" s="150" t="s">
        <v>80</v>
      </c>
      <c r="AV1261" s="13" t="s">
        <v>80</v>
      </c>
      <c r="AW1261" s="13" t="s">
        <v>32</v>
      </c>
      <c r="AX1261" s="13" t="s">
        <v>70</v>
      </c>
      <c r="AY1261" s="150" t="s">
        <v>155</v>
      </c>
    </row>
    <row r="1262" spans="2:65" s="12" customFormat="1" ht="11.25">
      <c r="B1262" s="143"/>
      <c r="D1262" s="144" t="s">
        <v>166</v>
      </c>
      <c r="E1262" s="145" t="s">
        <v>3</v>
      </c>
      <c r="F1262" s="146" t="s">
        <v>1681</v>
      </c>
      <c r="H1262" s="145" t="s">
        <v>3</v>
      </c>
      <c r="L1262" s="143"/>
      <c r="M1262" s="147"/>
      <c r="T1262" s="148"/>
      <c r="AT1262" s="145" t="s">
        <v>166</v>
      </c>
      <c r="AU1262" s="145" t="s">
        <v>80</v>
      </c>
      <c r="AV1262" s="12" t="s">
        <v>78</v>
      </c>
      <c r="AW1262" s="12" t="s">
        <v>32</v>
      </c>
      <c r="AX1262" s="12" t="s">
        <v>70</v>
      </c>
      <c r="AY1262" s="145" t="s">
        <v>155</v>
      </c>
    </row>
    <row r="1263" spans="2:65" s="13" customFormat="1" ht="11.25">
      <c r="B1263" s="149"/>
      <c r="D1263" s="144" t="s">
        <v>166</v>
      </c>
      <c r="E1263" s="150" t="s">
        <v>3</v>
      </c>
      <c r="F1263" s="151" t="s">
        <v>1682</v>
      </c>
      <c r="H1263" s="152">
        <v>29.91</v>
      </c>
      <c r="L1263" s="149"/>
      <c r="M1263" s="153"/>
      <c r="T1263" s="154"/>
      <c r="AT1263" s="150" t="s">
        <v>166</v>
      </c>
      <c r="AU1263" s="150" t="s">
        <v>80</v>
      </c>
      <c r="AV1263" s="13" t="s">
        <v>80</v>
      </c>
      <c r="AW1263" s="13" t="s">
        <v>32</v>
      </c>
      <c r="AX1263" s="13" t="s">
        <v>70</v>
      </c>
      <c r="AY1263" s="150" t="s">
        <v>155</v>
      </c>
    </row>
    <row r="1264" spans="2:65" s="12" customFormat="1" ht="11.25">
      <c r="B1264" s="143"/>
      <c r="D1264" s="144" t="s">
        <v>166</v>
      </c>
      <c r="E1264" s="145" t="s">
        <v>3</v>
      </c>
      <c r="F1264" s="146" t="s">
        <v>801</v>
      </c>
      <c r="H1264" s="145" t="s">
        <v>3</v>
      </c>
      <c r="L1264" s="143"/>
      <c r="M1264" s="147"/>
      <c r="T1264" s="148"/>
      <c r="AT1264" s="145" t="s">
        <v>166</v>
      </c>
      <c r="AU1264" s="145" t="s">
        <v>80</v>
      </c>
      <c r="AV1264" s="12" t="s">
        <v>78</v>
      </c>
      <c r="AW1264" s="12" t="s">
        <v>32</v>
      </c>
      <c r="AX1264" s="12" t="s">
        <v>70</v>
      </c>
      <c r="AY1264" s="145" t="s">
        <v>155</v>
      </c>
    </row>
    <row r="1265" spans="2:65" s="13" customFormat="1" ht="11.25">
      <c r="B1265" s="149"/>
      <c r="D1265" s="144" t="s">
        <v>166</v>
      </c>
      <c r="E1265" s="150" t="s">
        <v>3</v>
      </c>
      <c r="F1265" s="151" t="s">
        <v>1683</v>
      </c>
      <c r="H1265" s="152">
        <v>39.03</v>
      </c>
      <c r="L1265" s="149"/>
      <c r="M1265" s="153"/>
      <c r="T1265" s="154"/>
      <c r="AT1265" s="150" t="s">
        <v>166</v>
      </c>
      <c r="AU1265" s="150" t="s">
        <v>80</v>
      </c>
      <c r="AV1265" s="13" t="s">
        <v>80</v>
      </c>
      <c r="AW1265" s="13" t="s">
        <v>32</v>
      </c>
      <c r="AX1265" s="13" t="s">
        <v>70</v>
      </c>
      <c r="AY1265" s="150" t="s">
        <v>155</v>
      </c>
    </row>
    <row r="1266" spans="2:65" s="14" customFormat="1" ht="11.25">
      <c r="B1266" s="155"/>
      <c r="D1266" s="144" t="s">
        <v>166</v>
      </c>
      <c r="E1266" s="156" t="s">
        <v>3</v>
      </c>
      <c r="F1266" s="157" t="s">
        <v>205</v>
      </c>
      <c r="H1266" s="158">
        <v>102.91</v>
      </c>
      <c r="L1266" s="155"/>
      <c r="M1266" s="159"/>
      <c r="T1266" s="160"/>
      <c r="AT1266" s="156" t="s">
        <v>166</v>
      </c>
      <c r="AU1266" s="156" t="s">
        <v>80</v>
      </c>
      <c r="AV1266" s="14" t="s">
        <v>162</v>
      </c>
      <c r="AW1266" s="14" t="s">
        <v>32</v>
      </c>
      <c r="AX1266" s="14" t="s">
        <v>78</v>
      </c>
      <c r="AY1266" s="156" t="s">
        <v>155</v>
      </c>
    </row>
    <row r="1267" spans="2:65" s="1" customFormat="1" ht="33" customHeight="1">
      <c r="B1267" s="127"/>
      <c r="C1267" s="128" t="s">
        <v>1684</v>
      </c>
      <c r="D1267" s="128" t="s">
        <v>157</v>
      </c>
      <c r="E1267" s="129" t="s">
        <v>1685</v>
      </c>
      <c r="F1267" s="130" t="s">
        <v>1686</v>
      </c>
      <c r="G1267" s="131" t="s">
        <v>160</v>
      </c>
      <c r="H1267" s="132">
        <v>8</v>
      </c>
      <c r="I1267" s="133"/>
      <c r="J1267" s="133">
        <f>ROUND(I1267*H1267,2)</f>
        <v>0</v>
      </c>
      <c r="K1267" s="130" t="s">
        <v>161</v>
      </c>
      <c r="L1267" s="29"/>
      <c r="M1267" s="134" t="s">
        <v>3</v>
      </c>
      <c r="N1267" s="135" t="s">
        <v>41</v>
      </c>
      <c r="O1267" s="136">
        <v>0.69899999999999995</v>
      </c>
      <c r="P1267" s="136">
        <f>O1267*H1267</f>
        <v>5.5919999999999996</v>
      </c>
      <c r="Q1267" s="136">
        <v>1.32354E-2</v>
      </c>
      <c r="R1267" s="136">
        <f>Q1267*H1267</f>
        <v>0.1058832</v>
      </c>
      <c r="S1267" s="136">
        <v>0</v>
      </c>
      <c r="T1267" s="137">
        <f>S1267*H1267</f>
        <v>0</v>
      </c>
      <c r="AR1267" s="138" t="s">
        <v>264</v>
      </c>
      <c r="AT1267" s="138" t="s">
        <v>157</v>
      </c>
      <c r="AU1267" s="138" t="s">
        <v>80</v>
      </c>
      <c r="AY1267" s="17" t="s">
        <v>155</v>
      </c>
      <c r="BE1267" s="139">
        <f>IF(N1267="základní",J1267,0)</f>
        <v>0</v>
      </c>
      <c r="BF1267" s="139">
        <f>IF(N1267="snížená",J1267,0)</f>
        <v>0</v>
      </c>
      <c r="BG1267" s="139">
        <f>IF(N1267="zákl. přenesená",J1267,0)</f>
        <v>0</v>
      </c>
      <c r="BH1267" s="139">
        <f>IF(N1267="sníž. přenesená",J1267,0)</f>
        <v>0</v>
      </c>
      <c r="BI1267" s="139">
        <f>IF(N1267="nulová",J1267,0)</f>
        <v>0</v>
      </c>
      <c r="BJ1267" s="17" t="s">
        <v>78</v>
      </c>
      <c r="BK1267" s="139">
        <f>ROUND(I1267*H1267,2)</f>
        <v>0</v>
      </c>
      <c r="BL1267" s="17" t="s">
        <v>264</v>
      </c>
      <c r="BM1267" s="138" t="s">
        <v>1687</v>
      </c>
    </row>
    <row r="1268" spans="2:65" s="1" customFormat="1" ht="11.25">
      <c r="B1268" s="29"/>
      <c r="D1268" s="140" t="s">
        <v>164</v>
      </c>
      <c r="F1268" s="141" t="s">
        <v>1688</v>
      </c>
      <c r="L1268" s="29"/>
      <c r="M1268" s="142"/>
      <c r="T1268" s="50"/>
      <c r="AT1268" s="17" t="s">
        <v>164</v>
      </c>
      <c r="AU1268" s="17" t="s">
        <v>80</v>
      </c>
    </row>
    <row r="1269" spans="2:65" s="12" customFormat="1" ht="11.25">
      <c r="B1269" s="143"/>
      <c r="D1269" s="144" t="s">
        <v>166</v>
      </c>
      <c r="E1269" s="145" t="s">
        <v>3</v>
      </c>
      <c r="F1269" s="146" t="s">
        <v>684</v>
      </c>
      <c r="H1269" s="145" t="s">
        <v>3</v>
      </c>
      <c r="L1269" s="143"/>
      <c r="M1269" s="147"/>
      <c r="T1269" s="148"/>
      <c r="AT1269" s="145" t="s">
        <v>166</v>
      </c>
      <c r="AU1269" s="145" t="s">
        <v>80</v>
      </c>
      <c r="AV1269" s="12" t="s">
        <v>78</v>
      </c>
      <c r="AW1269" s="12" t="s">
        <v>32</v>
      </c>
      <c r="AX1269" s="12" t="s">
        <v>70</v>
      </c>
      <c r="AY1269" s="145" t="s">
        <v>155</v>
      </c>
    </row>
    <row r="1270" spans="2:65" s="13" customFormat="1" ht="11.25">
      <c r="B1270" s="149"/>
      <c r="D1270" s="144" t="s">
        <v>166</v>
      </c>
      <c r="E1270" s="150" t="s">
        <v>3</v>
      </c>
      <c r="F1270" s="151" t="s">
        <v>1689</v>
      </c>
      <c r="H1270" s="152">
        <v>8</v>
      </c>
      <c r="L1270" s="149"/>
      <c r="M1270" s="153"/>
      <c r="T1270" s="154"/>
      <c r="AT1270" s="150" t="s">
        <v>166</v>
      </c>
      <c r="AU1270" s="150" t="s">
        <v>80</v>
      </c>
      <c r="AV1270" s="13" t="s">
        <v>80</v>
      </c>
      <c r="AW1270" s="13" t="s">
        <v>32</v>
      </c>
      <c r="AX1270" s="13" t="s">
        <v>78</v>
      </c>
      <c r="AY1270" s="150" t="s">
        <v>155</v>
      </c>
    </row>
    <row r="1271" spans="2:65" s="1" customFormat="1" ht="24.2" customHeight="1">
      <c r="B1271" s="127"/>
      <c r="C1271" s="128" t="s">
        <v>1690</v>
      </c>
      <c r="D1271" s="128" t="s">
        <v>157</v>
      </c>
      <c r="E1271" s="129" t="s">
        <v>1691</v>
      </c>
      <c r="F1271" s="130" t="s">
        <v>1692</v>
      </c>
      <c r="G1271" s="131" t="s">
        <v>160</v>
      </c>
      <c r="H1271" s="132">
        <v>8</v>
      </c>
      <c r="I1271" s="133"/>
      <c r="J1271" s="133">
        <f>ROUND(I1271*H1271,2)</f>
        <v>0</v>
      </c>
      <c r="K1271" s="130" t="s">
        <v>161</v>
      </c>
      <c r="L1271" s="29"/>
      <c r="M1271" s="134" t="s">
        <v>3</v>
      </c>
      <c r="N1271" s="135" t="s">
        <v>41</v>
      </c>
      <c r="O1271" s="136">
        <v>3.2000000000000001E-2</v>
      </c>
      <c r="P1271" s="136">
        <f>O1271*H1271</f>
        <v>0.25600000000000001</v>
      </c>
      <c r="Q1271" s="136">
        <v>1E-4</v>
      </c>
      <c r="R1271" s="136">
        <f>Q1271*H1271</f>
        <v>8.0000000000000004E-4</v>
      </c>
      <c r="S1271" s="136">
        <v>0</v>
      </c>
      <c r="T1271" s="137">
        <f>S1271*H1271</f>
        <v>0</v>
      </c>
      <c r="AR1271" s="138" t="s">
        <v>264</v>
      </c>
      <c r="AT1271" s="138" t="s">
        <v>157</v>
      </c>
      <c r="AU1271" s="138" t="s">
        <v>80</v>
      </c>
      <c r="AY1271" s="17" t="s">
        <v>155</v>
      </c>
      <c r="BE1271" s="139">
        <f>IF(N1271="základní",J1271,0)</f>
        <v>0</v>
      </c>
      <c r="BF1271" s="139">
        <f>IF(N1271="snížená",J1271,0)</f>
        <v>0</v>
      </c>
      <c r="BG1271" s="139">
        <f>IF(N1271="zákl. přenesená",J1271,0)</f>
        <v>0</v>
      </c>
      <c r="BH1271" s="139">
        <f>IF(N1271="sníž. přenesená",J1271,0)</f>
        <v>0</v>
      </c>
      <c r="BI1271" s="139">
        <f>IF(N1271="nulová",J1271,0)</f>
        <v>0</v>
      </c>
      <c r="BJ1271" s="17" t="s">
        <v>78</v>
      </c>
      <c r="BK1271" s="139">
        <f>ROUND(I1271*H1271,2)</f>
        <v>0</v>
      </c>
      <c r="BL1271" s="17" t="s">
        <v>264</v>
      </c>
      <c r="BM1271" s="138" t="s">
        <v>1693</v>
      </c>
    </row>
    <row r="1272" spans="2:65" s="1" customFormat="1" ht="11.25">
      <c r="B1272" s="29"/>
      <c r="D1272" s="140" t="s">
        <v>164</v>
      </c>
      <c r="F1272" s="141" t="s">
        <v>1694</v>
      </c>
      <c r="L1272" s="29"/>
      <c r="M1272" s="142"/>
      <c r="T1272" s="50"/>
      <c r="AT1272" s="17" t="s">
        <v>164</v>
      </c>
      <c r="AU1272" s="17" t="s">
        <v>80</v>
      </c>
    </row>
    <row r="1273" spans="2:65" s="12" customFormat="1" ht="11.25">
      <c r="B1273" s="143"/>
      <c r="D1273" s="144" t="s">
        <v>166</v>
      </c>
      <c r="E1273" s="145" t="s">
        <v>3</v>
      </c>
      <c r="F1273" s="146" t="s">
        <v>684</v>
      </c>
      <c r="H1273" s="145" t="s">
        <v>3</v>
      </c>
      <c r="L1273" s="143"/>
      <c r="M1273" s="147"/>
      <c r="T1273" s="148"/>
      <c r="AT1273" s="145" t="s">
        <v>166</v>
      </c>
      <c r="AU1273" s="145" t="s">
        <v>80</v>
      </c>
      <c r="AV1273" s="12" t="s">
        <v>78</v>
      </c>
      <c r="AW1273" s="12" t="s">
        <v>32</v>
      </c>
      <c r="AX1273" s="12" t="s">
        <v>70</v>
      </c>
      <c r="AY1273" s="145" t="s">
        <v>155</v>
      </c>
    </row>
    <row r="1274" spans="2:65" s="13" customFormat="1" ht="11.25">
      <c r="B1274" s="149"/>
      <c r="D1274" s="144" t="s">
        <v>166</v>
      </c>
      <c r="E1274" s="150" t="s">
        <v>3</v>
      </c>
      <c r="F1274" s="151" t="s">
        <v>1689</v>
      </c>
      <c r="H1274" s="152">
        <v>8</v>
      </c>
      <c r="L1274" s="149"/>
      <c r="M1274" s="153"/>
      <c r="T1274" s="154"/>
      <c r="AT1274" s="150" t="s">
        <v>166</v>
      </c>
      <c r="AU1274" s="150" t="s">
        <v>80</v>
      </c>
      <c r="AV1274" s="13" t="s">
        <v>80</v>
      </c>
      <c r="AW1274" s="13" t="s">
        <v>32</v>
      </c>
      <c r="AX1274" s="13" t="s">
        <v>78</v>
      </c>
      <c r="AY1274" s="150" t="s">
        <v>155</v>
      </c>
    </row>
    <row r="1275" spans="2:65" s="1" customFormat="1" ht="33" customHeight="1">
      <c r="B1275" s="127"/>
      <c r="C1275" s="128" t="s">
        <v>1695</v>
      </c>
      <c r="D1275" s="128" t="s">
        <v>157</v>
      </c>
      <c r="E1275" s="129" t="s">
        <v>1696</v>
      </c>
      <c r="F1275" s="130" t="s">
        <v>1697</v>
      </c>
      <c r="G1275" s="131" t="s">
        <v>160</v>
      </c>
      <c r="H1275" s="132">
        <v>40.82</v>
      </c>
      <c r="I1275" s="133"/>
      <c r="J1275" s="133">
        <f>ROUND(I1275*H1275,2)</f>
        <v>0</v>
      </c>
      <c r="K1275" s="130" t="s">
        <v>161</v>
      </c>
      <c r="L1275" s="29"/>
      <c r="M1275" s="134" t="s">
        <v>3</v>
      </c>
      <c r="N1275" s="135" t="s">
        <v>41</v>
      </c>
      <c r="O1275" s="136">
        <v>0.96799999999999997</v>
      </c>
      <c r="P1275" s="136">
        <f>O1275*H1275</f>
        <v>39.513759999999998</v>
      </c>
      <c r="Q1275" s="136">
        <v>1.384872E-2</v>
      </c>
      <c r="R1275" s="136">
        <f>Q1275*H1275</f>
        <v>0.56530475040000006</v>
      </c>
      <c r="S1275" s="136">
        <v>0</v>
      </c>
      <c r="T1275" s="137">
        <f>S1275*H1275</f>
        <v>0</v>
      </c>
      <c r="AR1275" s="138" t="s">
        <v>264</v>
      </c>
      <c r="AT1275" s="138" t="s">
        <v>157</v>
      </c>
      <c r="AU1275" s="138" t="s">
        <v>80</v>
      </c>
      <c r="AY1275" s="17" t="s">
        <v>155</v>
      </c>
      <c r="BE1275" s="139">
        <f>IF(N1275="základní",J1275,0)</f>
        <v>0</v>
      </c>
      <c r="BF1275" s="139">
        <f>IF(N1275="snížená",J1275,0)</f>
        <v>0</v>
      </c>
      <c r="BG1275" s="139">
        <f>IF(N1275="zákl. přenesená",J1275,0)</f>
        <v>0</v>
      </c>
      <c r="BH1275" s="139">
        <f>IF(N1275="sníž. přenesená",J1275,0)</f>
        <v>0</v>
      </c>
      <c r="BI1275" s="139">
        <f>IF(N1275="nulová",J1275,0)</f>
        <v>0</v>
      </c>
      <c r="BJ1275" s="17" t="s">
        <v>78</v>
      </c>
      <c r="BK1275" s="139">
        <f>ROUND(I1275*H1275,2)</f>
        <v>0</v>
      </c>
      <c r="BL1275" s="17" t="s">
        <v>264</v>
      </c>
      <c r="BM1275" s="138" t="s">
        <v>1698</v>
      </c>
    </row>
    <row r="1276" spans="2:65" s="1" customFormat="1" ht="11.25">
      <c r="B1276" s="29"/>
      <c r="D1276" s="140" t="s">
        <v>164</v>
      </c>
      <c r="F1276" s="141" t="s">
        <v>1699</v>
      </c>
      <c r="L1276" s="29"/>
      <c r="M1276" s="142"/>
      <c r="T1276" s="50"/>
      <c r="AT1276" s="17" t="s">
        <v>164</v>
      </c>
      <c r="AU1276" s="17" t="s">
        <v>80</v>
      </c>
    </row>
    <row r="1277" spans="2:65" s="12" customFormat="1" ht="11.25">
      <c r="B1277" s="143"/>
      <c r="D1277" s="144" t="s">
        <v>166</v>
      </c>
      <c r="E1277" s="145" t="s">
        <v>3</v>
      </c>
      <c r="F1277" s="146" t="s">
        <v>1678</v>
      </c>
      <c r="H1277" s="145" t="s">
        <v>3</v>
      </c>
      <c r="L1277" s="143"/>
      <c r="M1277" s="147"/>
      <c r="T1277" s="148"/>
      <c r="AT1277" s="145" t="s">
        <v>166</v>
      </c>
      <c r="AU1277" s="145" t="s">
        <v>80</v>
      </c>
      <c r="AV1277" s="12" t="s">
        <v>78</v>
      </c>
      <c r="AW1277" s="12" t="s">
        <v>32</v>
      </c>
      <c r="AX1277" s="12" t="s">
        <v>70</v>
      </c>
      <c r="AY1277" s="145" t="s">
        <v>155</v>
      </c>
    </row>
    <row r="1278" spans="2:65" s="13" customFormat="1" ht="11.25">
      <c r="B1278" s="149"/>
      <c r="D1278" s="144" t="s">
        <v>166</v>
      </c>
      <c r="E1278" s="150" t="s">
        <v>3</v>
      </c>
      <c r="F1278" s="151" t="s">
        <v>1700</v>
      </c>
      <c r="H1278" s="152">
        <v>40.82</v>
      </c>
      <c r="L1278" s="149"/>
      <c r="M1278" s="153"/>
      <c r="T1278" s="154"/>
      <c r="AT1278" s="150" t="s">
        <v>166</v>
      </c>
      <c r="AU1278" s="150" t="s">
        <v>80</v>
      </c>
      <c r="AV1278" s="13" t="s">
        <v>80</v>
      </c>
      <c r="AW1278" s="13" t="s">
        <v>32</v>
      </c>
      <c r="AX1278" s="13" t="s">
        <v>78</v>
      </c>
      <c r="AY1278" s="150" t="s">
        <v>155</v>
      </c>
    </row>
    <row r="1279" spans="2:65" s="1" customFormat="1" ht="24.2" customHeight="1">
      <c r="B1279" s="127"/>
      <c r="C1279" s="128" t="s">
        <v>1701</v>
      </c>
      <c r="D1279" s="128" t="s">
        <v>157</v>
      </c>
      <c r="E1279" s="129" t="s">
        <v>1702</v>
      </c>
      <c r="F1279" s="130" t="s">
        <v>1703</v>
      </c>
      <c r="G1279" s="131" t="s">
        <v>160</v>
      </c>
      <c r="H1279" s="132">
        <v>44.045999999999999</v>
      </c>
      <c r="I1279" s="133"/>
      <c r="J1279" s="133">
        <f>ROUND(I1279*H1279,2)</f>
        <v>0</v>
      </c>
      <c r="K1279" s="130" t="s">
        <v>161</v>
      </c>
      <c r="L1279" s="29"/>
      <c r="M1279" s="134" t="s">
        <v>3</v>
      </c>
      <c r="N1279" s="135" t="s">
        <v>41</v>
      </c>
      <c r="O1279" s="136">
        <v>0.04</v>
      </c>
      <c r="P1279" s="136">
        <f>O1279*H1279</f>
        <v>1.7618400000000001</v>
      </c>
      <c r="Q1279" s="136">
        <v>1E-4</v>
      </c>
      <c r="R1279" s="136">
        <f>Q1279*H1279</f>
        <v>4.4045999999999998E-3</v>
      </c>
      <c r="S1279" s="136">
        <v>0</v>
      </c>
      <c r="T1279" s="137">
        <f>S1279*H1279</f>
        <v>0</v>
      </c>
      <c r="AR1279" s="138" t="s">
        <v>264</v>
      </c>
      <c r="AT1279" s="138" t="s">
        <v>157</v>
      </c>
      <c r="AU1279" s="138" t="s">
        <v>80</v>
      </c>
      <c r="AY1279" s="17" t="s">
        <v>155</v>
      </c>
      <c r="BE1279" s="139">
        <f>IF(N1279="základní",J1279,0)</f>
        <v>0</v>
      </c>
      <c r="BF1279" s="139">
        <f>IF(N1279="snížená",J1279,0)</f>
        <v>0</v>
      </c>
      <c r="BG1279" s="139">
        <f>IF(N1279="zákl. přenesená",J1279,0)</f>
        <v>0</v>
      </c>
      <c r="BH1279" s="139">
        <f>IF(N1279="sníž. přenesená",J1279,0)</f>
        <v>0</v>
      </c>
      <c r="BI1279" s="139">
        <f>IF(N1279="nulová",J1279,0)</f>
        <v>0</v>
      </c>
      <c r="BJ1279" s="17" t="s">
        <v>78</v>
      </c>
      <c r="BK1279" s="139">
        <f>ROUND(I1279*H1279,2)</f>
        <v>0</v>
      </c>
      <c r="BL1279" s="17" t="s">
        <v>264</v>
      </c>
      <c r="BM1279" s="138" t="s">
        <v>1704</v>
      </c>
    </row>
    <row r="1280" spans="2:65" s="1" customFormat="1" ht="11.25">
      <c r="B1280" s="29"/>
      <c r="D1280" s="140" t="s">
        <v>164</v>
      </c>
      <c r="F1280" s="141" t="s">
        <v>1705</v>
      </c>
      <c r="L1280" s="29"/>
      <c r="M1280" s="142"/>
      <c r="T1280" s="50"/>
      <c r="AT1280" s="17" t="s">
        <v>164</v>
      </c>
      <c r="AU1280" s="17" t="s">
        <v>80</v>
      </c>
    </row>
    <row r="1281" spans="2:65" s="12" customFormat="1" ht="11.25">
      <c r="B1281" s="143"/>
      <c r="D1281" s="144" t="s">
        <v>166</v>
      </c>
      <c r="E1281" s="145" t="s">
        <v>3</v>
      </c>
      <c r="F1281" s="146" t="s">
        <v>1678</v>
      </c>
      <c r="H1281" s="145" t="s">
        <v>3</v>
      </c>
      <c r="L1281" s="143"/>
      <c r="M1281" s="147"/>
      <c r="T1281" s="148"/>
      <c r="AT1281" s="145" t="s">
        <v>166</v>
      </c>
      <c r="AU1281" s="145" t="s">
        <v>80</v>
      </c>
      <c r="AV1281" s="12" t="s">
        <v>78</v>
      </c>
      <c r="AW1281" s="12" t="s">
        <v>32</v>
      </c>
      <c r="AX1281" s="12" t="s">
        <v>70</v>
      </c>
      <c r="AY1281" s="145" t="s">
        <v>155</v>
      </c>
    </row>
    <row r="1282" spans="2:65" s="13" customFormat="1" ht="11.25">
      <c r="B1282" s="149"/>
      <c r="D1282" s="144" t="s">
        <v>166</v>
      </c>
      <c r="E1282" s="150" t="s">
        <v>3</v>
      </c>
      <c r="F1282" s="151" t="s">
        <v>1700</v>
      </c>
      <c r="H1282" s="152">
        <v>40.82</v>
      </c>
      <c r="L1282" s="149"/>
      <c r="M1282" s="153"/>
      <c r="T1282" s="154"/>
      <c r="AT1282" s="150" t="s">
        <v>166</v>
      </c>
      <c r="AU1282" s="150" t="s">
        <v>80</v>
      </c>
      <c r="AV1282" s="13" t="s">
        <v>80</v>
      </c>
      <c r="AW1282" s="13" t="s">
        <v>32</v>
      </c>
      <c r="AX1282" s="13" t="s">
        <v>70</v>
      </c>
      <c r="AY1282" s="150" t="s">
        <v>155</v>
      </c>
    </row>
    <row r="1283" spans="2:65" s="12" customFormat="1" ht="11.25">
      <c r="B1283" s="143"/>
      <c r="D1283" s="144" t="s">
        <v>166</v>
      </c>
      <c r="E1283" s="145" t="s">
        <v>3</v>
      </c>
      <c r="F1283" s="146" t="s">
        <v>1706</v>
      </c>
      <c r="H1283" s="145" t="s">
        <v>3</v>
      </c>
      <c r="L1283" s="143"/>
      <c r="M1283" s="147"/>
      <c r="T1283" s="148"/>
      <c r="AT1283" s="145" t="s">
        <v>166</v>
      </c>
      <c r="AU1283" s="145" t="s">
        <v>80</v>
      </c>
      <c r="AV1283" s="12" t="s">
        <v>78</v>
      </c>
      <c r="AW1283" s="12" t="s">
        <v>32</v>
      </c>
      <c r="AX1283" s="12" t="s">
        <v>70</v>
      </c>
      <c r="AY1283" s="145" t="s">
        <v>155</v>
      </c>
    </row>
    <row r="1284" spans="2:65" s="13" customFormat="1" ht="11.25">
      <c r="B1284" s="149"/>
      <c r="D1284" s="144" t="s">
        <v>166</v>
      </c>
      <c r="E1284" s="150" t="s">
        <v>3</v>
      </c>
      <c r="F1284" s="151" t="s">
        <v>1707</v>
      </c>
      <c r="H1284" s="152">
        <v>2.2000000000000002</v>
      </c>
      <c r="L1284" s="149"/>
      <c r="M1284" s="153"/>
      <c r="T1284" s="154"/>
      <c r="AT1284" s="150" t="s">
        <v>166</v>
      </c>
      <c r="AU1284" s="150" t="s">
        <v>80</v>
      </c>
      <c r="AV1284" s="13" t="s">
        <v>80</v>
      </c>
      <c r="AW1284" s="13" t="s">
        <v>32</v>
      </c>
      <c r="AX1284" s="13" t="s">
        <v>70</v>
      </c>
      <c r="AY1284" s="150" t="s">
        <v>155</v>
      </c>
    </row>
    <row r="1285" spans="2:65" s="12" customFormat="1" ht="11.25">
      <c r="B1285" s="143"/>
      <c r="D1285" s="144" t="s">
        <v>166</v>
      </c>
      <c r="E1285" s="145" t="s">
        <v>3</v>
      </c>
      <c r="F1285" s="146" t="s">
        <v>1708</v>
      </c>
      <c r="H1285" s="145" t="s">
        <v>3</v>
      </c>
      <c r="L1285" s="143"/>
      <c r="M1285" s="147"/>
      <c r="T1285" s="148"/>
      <c r="AT1285" s="145" t="s">
        <v>166</v>
      </c>
      <c r="AU1285" s="145" t="s">
        <v>80</v>
      </c>
      <c r="AV1285" s="12" t="s">
        <v>78</v>
      </c>
      <c r="AW1285" s="12" t="s">
        <v>32</v>
      </c>
      <c r="AX1285" s="12" t="s">
        <v>70</v>
      </c>
      <c r="AY1285" s="145" t="s">
        <v>155</v>
      </c>
    </row>
    <row r="1286" spans="2:65" s="13" customFormat="1" ht="11.25">
      <c r="B1286" s="149"/>
      <c r="D1286" s="144" t="s">
        <v>166</v>
      </c>
      <c r="E1286" s="150" t="s">
        <v>3</v>
      </c>
      <c r="F1286" s="151" t="s">
        <v>1709</v>
      </c>
      <c r="H1286" s="152">
        <v>1.026</v>
      </c>
      <c r="L1286" s="149"/>
      <c r="M1286" s="153"/>
      <c r="T1286" s="154"/>
      <c r="AT1286" s="150" t="s">
        <v>166</v>
      </c>
      <c r="AU1286" s="150" t="s">
        <v>80</v>
      </c>
      <c r="AV1286" s="13" t="s">
        <v>80</v>
      </c>
      <c r="AW1286" s="13" t="s">
        <v>32</v>
      </c>
      <c r="AX1286" s="13" t="s">
        <v>70</v>
      </c>
      <c r="AY1286" s="150" t="s">
        <v>155</v>
      </c>
    </row>
    <row r="1287" spans="2:65" s="14" customFormat="1" ht="11.25">
      <c r="B1287" s="155"/>
      <c r="D1287" s="144" t="s">
        <v>166</v>
      </c>
      <c r="E1287" s="156" t="s">
        <v>3</v>
      </c>
      <c r="F1287" s="157" t="s">
        <v>205</v>
      </c>
      <c r="H1287" s="158">
        <v>44.045999999999999</v>
      </c>
      <c r="L1287" s="155"/>
      <c r="M1287" s="159"/>
      <c r="T1287" s="160"/>
      <c r="AT1287" s="156" t="s">
        <v>166</v>
      </c>
      <c r="AU1287" s="156" t="s">
        <v>80</v>
      </c>
      <c r="AV1287" s="14" t="s">
        <v>162</v>
      </c>
      <c r="AW1287" s="14" t="s">
        <v>32</v>
      </c>
      <c r="AX1287" s="14" t="s">
        <v>78</v>
      </c>
      <c r="AY1287" s="156" t="s">
        <v>155</v>
      </c>
    </row>
    <row r="1288" spans="2:65" s="1" customFormat="1" ht="21.75" customHeight="1">
      <c r="B1288" s="127"/>
      <c r="C1288" s="128" t="s">
        <v>1710</v>
      </c>
      <c r="D1288" s="128" t="s">
        <v>157</v>
      </c>
      <c r="E1288" s="129" t="s">
        <v>1711</v>
      </c>
      <c r="F1288" s="130" t="s">
        <v>1712</v>
      </c>
      <c r="G1288" s="131" t="s">
        <v>160</v>
      </c>
      <c r="H1288" s="132">
        <v>147.12</v>
      </c>
      <c r="I1288" s="133"/>
      <c r="J1288" s="133">
        <f>ROUND(I1288*H1288,2)</f>
        <v>0</v>
      </c>
      <c r="K1288" s="130" t="s">
        <v>161</v>
      </c>
      <c r="L1288" s="29"/>
      <c r="M1288" s="134" t="s">
        <v>3</v>
      </c>
      <c r="N1288" s="135" t="s">
        <v>41</v>
      </c>
      <c r="O1288" s="136">
        <v>0.312</v>
      </c>
      <c r="P1288" s="136">
        <f>O1288*H1288</f>
        <v>45.901440000000001</v>
      </c>
      <c r="Q1288" s="136">
        <v>1.9544000000000001E-4</v>
      </c>
      <c r="R1288" s="136">
        <f>Q1288*H1288</f>
        <v>2.8753132800000004E-2</v>
      </c>
      <c r="S1288" s="136">
        <v>0</v>
      </c>
      <c r="T1288" s="137">
        <f>S1288*H1288</f>
        <v>0</v>
      </c>
      <c r="AR1288" s="138" t="s">
        <v>264</v>
      </c>
      <c r="AT1288" s="138" t="s">
        <v>157</v>
      </c>
      <c r="AU1288" s="138" t="s">
        <v>80</v>
      </c>
      <c r="AY1288" s="17" t="s">
        <v>155</v>
      </c>
      <c r="BE1288" s="139">
        <f>IF(N1288="základní",J1288,0)</f>
        <v>0</v>
      </c>
      <c r="BF1288" s="139">
        <f>IF(N1288="snížená",J1288,0)</f>
        <v>0</v>
      </c>
      <c r="BG1288" s="139">
        <f>IF(N1288="zákl. přenesená",J1288,0)</f>
        <v>0</v>
      </c>
      <c r="BH1288" s="139">
        <f>IF(N1288="sníž. přenesená",J1288,0)</f>
        <v>0</v>
      </c>
      <c r="BI1288" s="139">
        <f>IF(N1288="nulová",J1288,0)</f>
        <v>0</v>
      </c>
      <c r="BJ1288" s="17" t="s">
        <v>78</v>
      </c>
      <c r="BK1288" s="139">
        <f>ROUND(I1288*H1288,2)</f>
        <v>0</v>
      </c>
      <c r="BL1288" s="17" t="s">
        <v>264</v>
      </c>
      <c r="BM1288" s="138" t="s">
        <v>1713</v>
      </c>
    </row>
    <row r="1289" spans="2:65" s="1" customFormat="1" ht="11.25">
      <c r="B1289" s="29"/>
      <c r="D1289" s="140" t="s">
        <v>164</v>
      </c>
      <c r="F1289" s="141" t="s">
        <v>1714</v>
      </c>
      <c r="L1289" s="29"/>
      <c r="M1289" s="142"/>
      <c r="T1289" s="50"/>
      <c r="AT1289" s="17" t="s">
        <v>164</v>
      </c>
      <c r="AU1289" s="17" t="s">
        <v>80</v>
      </c>
    </row>
    <row r="1290" spans="2:65" s="12" customFormat="1" ht="11.25">
      <c r="B1290" s="143"/>
      <c r="D1290" s="144" t="s">
        <v>166</v>
      </c>
      <c r="E1290" s="145" t="s">
        <v>3</v>
      </c>
      <c r="F1290" s="146" t="s">
        <v>1715</v>
      </c>
      <c r="H1290" s="145" t="s">
        <v>3</v>
      </c>
      <c r="L1290" s="143"/>
      <c r="M1290" s="147"/>
      <c r="T1290" s="148"/>
      <c r="AT1290" s="145" t="s">
        <v>166</v>
      </c>
      <c r="AU1290" s="145" t="s">
        <v>80</v>
      </c>
      <c r="AV1290" s="12" t="s">
        <v>78</v>
      </c>
      <c r="AW1290" s="12" t="s">
        <v>32</v>
      </c>
      <c r="AX1290" s="12" t="s">
        <v>70</v>
      </c>
      <c r="AY1290" s="145" t="s">
        <v>155</v>
      </c>
    </row>
    <row r="1291" spans="2:65" s="12" customFormat="1" ht="11.25">
      <c r="B1291" s="143"/>
      <c r="D1291" s="144" t="s">
        <v>166</v>
      </c>
      <c r="E1291" s="145" t="s">
        <v>3</v>
      </c>
      <c r="F1291" s="146" t="s">
        <v>1681</v>
      </c>
      <c r="H1291" s="145" t="s">
        <v>3</v>
      </c>
      <c r="L1291" s="143"/>
      <c r="M1291" s="147"/>
      <c r="T1291" s="148"/>
      <c r="AT1291" s="145" t="s">
        <v>166</v>
      </c>
      <c r="AU1291" s="145" t="s">
        <v>80</v>
      </c>
      <c r="AV1291" s="12" t="s">
        <v>78</v>
      </c>
      <c r="AW1291" s="12" t="s">
        <v>32</v>
      </c>
      <c r="AX1291" s="12" t="s">
        <v>70</v>
      </c>
      <c r="AY1291" s="145" t="s">
        <v>155</v>
      </c>
    </row>
    <row r="1292" spans="2:65" s="13" customFormat="1" ht="11.25">
      <c r="B1292" s="149"/>
      <c r="D1292" s="144" t="s">
        <v>166</v>
      </c>
      <c r="E1292" s="150" t="s">
        <v>3</v>
      </c>
      <c r="F1292" s="151" t="s">
        <v>1716</v>
      </c>
      <c r="H1292" s="152">
        <v>53.67</v>
      </c>
      <c r="L1292" s="149"/>
      <c r="M1292" s="153"/>
      <c r="T1292" s="154"/>
      <c r="AT1292" s="150" t="s">
        <v>166</v>
      </c>
      <c r="AU1292" s="150" t="s">
        <v>80</v>
      </c>
      <c r="AV1292" s="13" t="s">
        <v>80</v>
      </c>
      <c r="AW1292" s="13" t="s">
        <v>32</v>
      </c>
      <c r="AX1292" s="13" t="s">
        <v>70</v>
      </c>
      <c r="AY1292" s="150" t="s">
        <v>155</v>
      </c>
    </row>
    <row r="1293" spans="2:65" s="12" customFormat="1" ht="11.25">
      <c r="B1293" s="143"/>
      <c r="D1293" s="144" t="s">
        <v>166</v>
      </c>
      <c r="E1293" s="145" t="s">
        <v>3</v>
      </c>
      <c r="F1293" s="146" t="s">
        <v>801</v>
      </c>
      <c r="H1293" s="145" t="s">
        <v>3</v>
      </c>
      <c r="L1293" s="143"/>
      <c r="M1293" s="147"/>
      <c r="T1293" s="148"/>
      <c r="AT1293" s="145" t="s">
        <v>166</v>
      </c>
      <c r="AU1293" s="145" t="s">
        <v>80</v>
      </c>
      <c r="AV1293" s="12" t="s">
        <v>78</v>
      </c>
      <c r="AW1293" s="12" t="s">
        <v>32</v>
      </c>
      <c r="AX1293" s="12" t="s">
        <v>70</v>
      </c>
      <c r="AY1293" s="145" t="s">
        <v>155</v>
      </c>
    </row>
    <row r="1294" spans="2:65" s="13" customFormat="1" ht="11.25">
      <c r="B1294" s="149"/>
      <c r="D1294" s="144" t="s">
        <v>166</v>
      </c>
      <c r="E1294" s="150" t="s">
        <v>3</v>
      </c>
      <c r="F1294" s="151" t="s">
        <v>685</v>
      </c>
      <c r="H1294" s="152">
        <v>93.45</v>
      </c>
      <c r="L1294" s="149"/>
      <c r="M1294" s="153"/>
      <c r="T1294" s="154"/>
      <c r="AT1294" s="150" t="s">
        <v>166</v>
      </c>
      <c r="AU1294" s="150" t="s">
        <v>80</v>
      </c>
      <c r="AV1294" s="13" t="s">
        <v>80</v>
      </c>
      <c r="AW1294" s="13" t="s">
        <v>32</v>
      </c>
      <c r="AX1294" s="13" t="s">
        <v>70</v>
      </c>
      <c r="AY1294" s="150" t="s">
        <v>155</v>
      </c>
    </row>
    <row r="1295" spans="2:65" s="14" customFormat="1" ht="11.25">
      <c r="B1295" s="155"/>
      <c r="D1295" s="144" t="s">
        <v>166</v>
      </c>
      <c r="E1295" s="156" t="s">
        <v>3</v>
      </c>
      <c r="F1295" s="157" t="s">
        <v>205</v>
      </c>
      <c r="H1295" s="158">
        <v>147.12</v>
      </c>
      <c r="L1295" s="155"/>
      <c r="M1295" s="159"/>
      <c r="T1295" s="160"/>
      <c r="AT1295" s="156" t="s">
        <v>166</v>
      </c>
      <c r="AU1295" s="156" t="s">
        <v>80</v>
      </c>
      <c r="AV1295" s="14" t="s">
        <v>162</v>
      </c>
      <c r="AW1295" s="14" t="s">
        <v>32</v>
      </c>
      <c r="AX1295" s="14" t="s">
        <v>78</v>
      </c>
      <c r="AY1295" s="156" t="s">
        <v>155</v>
      </c>
    </row>
    <row r="1296" spans="2:65" s="1" customFormat="1" ht="16.5" customHeight="1">
      <c r="B1296" s="127"/>
      <c r="C1296" s="161" t="s">
        <v>1717</v>
      </c>
      <c r="D1296" s="161" t="s">
        <v>248</v>
      </c>
      <c r="E1296" s="162" t="s">
        <v>1718</v>
      </c>
      <c r="F1296" s="163" t="s">
        <v>1719</v>
      </c>
      <c r="G1296" s="164" t="s">
        <v>160</v>
      </c>
      <c r="H1296" s="165">
        <v>154.476</v>
      </c>
      <c r="I1296" s="166"/>
      <c r="J1296" s="166">
        <f>ROUND(I1296*H1296,2)</f>
        <v>0</v>
      </c>
      <c r="K1296" s="163" t="s">
        <v>262</v>
      </c>
      <c r="L1296" s="167"/>
      <c r="M1296" s="168" t="s">
        <v>3</v>
      </c>
      <c r="N1296" s="169" t="s">
        <v>41</v>
      </c>
      <c r="O1296" s="136">
        <v>0</v>
      </c>
      <c r="P1296" s="136">
        <f>O1296*H1296</f>
        <v>0</v>
      </c>
      <c r="Q1296" s="136">
        <v>0</v>
      </c>
      <c r="R1296" s="136">
        <f>Q1296*H1296</f>
        <v>0</v>
      </c>
      <c r="S1296" s="136">
        <v>0</v>
      </c>
      <c r="T1296" s="137">
        <f>S1296*H1296</f>
        <v>0</v>
      </c>
      <c r="AR1296" s="138" t="s">
        <v>391</v>
      </c>
      <c r="AT1296" s="138" t="s">
        <v>248</v>
      </c>
      <c r="AU1296" s="138" t="s">
        <v>80</v>
      </c>
      <c r="AY1296" s="17" t="s">
        <v>155</v>
      </c>
      <c r="BE1296" s="139">
        <f>IF(N1296="základní",J1296,0)</f>
        <v>0</v>
      </c>
      <c r="BF1296" s="139">
        <f>IF(N1296="snížená",J1296,0)</f>
        <v>0</v>
      </c>
      <c r="BG1296" s="139">
        <f>IF(N1296="zákl. přenesená",J1296,0)</f>
        <v>0</v>
      </c>
      <c r="BH1296" s="139">
        <f>IF(N1296="sníž. přenesená",J1296,0)</f>
        <v>0</v>
      </c>
      <c r="BI1296" s="139">
        <f>IF(N1296="nulová",J1296,0)</f>
        <v>0</v>
      </c>
      <c r="BJ1296" s="17" t="s">
        <v>78</v>
      </c>
      <c r="BK1296" s="139">
        <f>ROUND(I1296*H1296,2)</f>
        <v>0</v>
      </c>
      <c r="BL1296" s="17" t="s">
        <v>264</v>
      </c>
      <c r="BM1296" s="138" t="s">
        <v>1720</v>
      </c>
    </row>
    <row r="1297" spans="2:65" s="1" customFormat="1" ht="78">
      <c r="B1297" s="29"/>
      <c r="D1297" s="144" t="s">
        <v>516</v>
      </c>
      <c r="F1297" s="170" t="s">
        <v>1721</v>
      </c>
      <c r="L1297" s="29"/>
      <c r="M1297" s="142"/>
      <c r="T1297" s="50"/>
      <c r="AT1297" s="17" t="s">
        <v>516</v>
      </c>
      <c r="AU1297" s="17" t="s">
        <v>80</v>
      </c>
    </row>
    <row r="1298" spans="2:65" s="13" customFormat="1" ht="11.25">
      <c r="B1298" s="149"/>
      <c r="D1298" s="144" t="s">
        <v>166</v>
      </c>
      <c r="E1298" s="150" t="s">
        <v>3</v>
      </c>
      <c r="F1298" s="151" t="s">
        <v>1722</v>
      </c>
      <c r="H1298" s="152">
        <v>154.476</v>
      </c>
      <c r="L1298" s="149"/>
      <c r="M1298" s="153"/>
      <c r="T1298" s="154"/>
      <c r="AT1298" s="150" t="s">
        <v>166</v>
      </c>
      <c r="AU1298" s="150" t="s">
        <v>80</v>
      </c>
      <c r="AV1298" s="13" t="s">
        <v>80</v>
      </c>
      <c r="AW1298" s="13" t="s">
        <v>32</v>
      </c>
      <c r="AX1298" s="13" t="s">
        <v>78</v>
      </c>
      <c r="AY1298" s="150" t="s">
        <v>155</v>
      </c>
    </row>
    <row r="1299" spans="2:65" s="1" customFormat="1" ht="24.2" customHeight="1">
      <c r="B1299" s="127"/>
      <c r="C1299" s="128" t="s">
        <v>1723</v>
      </c>
      <c r="D1299" s="128" t="s">
        <v>157</v>
      </c>
      <c r="E1299" s="129" t="s">
        <v>1724</v>
      </c>
      <c r="F1299" s="130" t="s">
        <v>1725</v>
      </c>
      <c r="G1299" s="131" t="s">
        <v>178</v>
      </c>
      <c r="H1299" s="132">
        <v>3.3250000000000002</v>
      </c>
      <c r="I1299" s="133"/>
      <c r="J1299" s="133">
        <f>ROUND(I1299*H1299,2)</f>
        <v>0</v>
      </c>
      <c r="K1299" s="130" t="s">
        <v>161</v>
      </c>
      <c r="L1299" s="29"/>
      <c r="M1299" s="134" t="s">
        <v>3</v>
      </c>
      <c r="N1299" s="135" t="s">
        <v>41</v>
      </c>
      <c r="O1299" s="136">
        <v>0.90800000000000003</v>
      </c>
      <c r="P1299" s="136">
        <f>O1299*H1299</f>
        <v>3.0191000000000003</v>
      </c>
      <c r="Q1299" s="136">
        <v>8.8210000000000007E-3</v>
      </c>
      <c r="R1299" s="136">
        <f>Q1299*H1299</f>
        <v>2.9329825000000004E-2</v>
      </c>
      <c r="S1299" s="136">
        <v>0</v>
      </c>
      <c r="T1299" s="137">
        <f>S1299*H1299</f>
        <v>0</v>
      </c>
      <c r="AR1299" s="138" t="s">
        <v>264</v>
      </c>
      <c r="AT1299" s="138" t="s">
        <v>157</v>
      </c>
      <c r="AU1299" s="138" t="s">
        <v>80</v>
      </c>
      <c r="AY1299" s="17" t="s">
        <v>155</v>
      </c>
      <c r="BE1299" s="139">
        <f>IF(N1299="základní",J1299,0)</f>
        <v>0</v>
      </c>
      <c r="BF1299" s="139">
        <f>IF(N1299="snížená",J1299,0)</f>
        <v>0</v>
      </c>
      <c r="BG1299" s="139">
        <f>IF(N1299="zákl. přenesená",J1299,0)</f>
        <v>0</v>
      </c>
      <c r="BH1299" s="139">
        <f>IF(N1299="sníž. přenesená",J1299,0)</f>
        <v>0</v>
      </c>
      <c r="BI1299" s="139">
        <f>IF(N1299="nulová",J1299,0)</f>
        <v>0</v>
      </c>
      <c r="BJ1299" s="17" t="s">
        <v>78</v>
      </c>
      <c r="BK1299" s="139">
        <f>ROUND(I1299*H1299,2)</f>
        <v>0</v>
      </c>
      <c r="BL1299" s="17" t="s">
        <v>264</v>
      </c>
      <c r="BM1299" s="138" t="s">
        <v>1726</v>
      </c>
    </row>
    <row r="1300" spans="2:65" s="1" customFormat="1" ht="11.25">
      <c r="B1300" s="29"/>
      <c r="D1300" s="140" t="s">
        <v>164</v>
      </c>
      <c r="F1300" s="141" t="s">
        <v>1727</v>
      </c>
      <c r="L1300" s="29"/>
      <c r="M1300" s="142"/>
      <c r="T1300" s="50"/>
      <c r="AT1300" s="17" t="s">
        <v>164</v>
      </c>
      <c r="AU1300" s="17" t="s">
        <v>80</v>
      </c>
    </row>
    <row r="1301" spans="2:65" s="12" customFormat="1" ht="11.25">
      <c r="B1301" s="143"/>
      <c r="D1301" s="144" t="s">
        <v>166</v>
      </c>
      <c r="E1301" s="145" t="s">
        <v>3</v>
      </c>
      <c r="F1301" s="146" t="s">
        <v>691</v>
      </c>
      <c r="H1301" s="145" t="s">
        <v>3</v>
      </c>
      <c r="L1301" s="143"/>
      <c r="M1301" s="147"/>
      <c r="T1301" s="148"/>
      <c r="AT1301" s="145" t="s">
        <v>166</v>
      </c>
      <c r="AU1301" s="145" t="s">
        <v>80</v>
      </c>
      <c r="AV1301" s="12" t="s">
        <v>78</v>
      </c>
      <c r="AW1301" s="12" t="s">
        <v>32</v>
      </c>
      <c r="AX1301" s="12" t="s">
        <v>70</v>
      </c>
      <c r="AY1301" s="145" t="s">
        <v>155</v>
      </c>
    </row>
    <row r="1302" spans="2:65" s="13" customFormat="1" ht="11.25">
      <c r="B1302" s="149"/>
      <c r="D1302" s="144" t="s">
        <v>166</v>
      </c>
      <c r="E1302" s="150" t="s">
        <v>3</v>
      </c>
      <c r="F1302" s="151" t="s">
        <v>1728</v>
      </c>
      <c r="H1302" s="152">
        <v>3.3250000000000002</v>
      </c>
      <c r="L1302" s="149"/>
      <c r="M1302" s="153"/>
      <c r="T1302" s="154"/>
      <c r="AT1302" s="150" t="s">
        <v>166</v>
      </c>
      <c r="AU1302" s="150" t="s">
        <v>80</v>
      </c>
      <c r="AV1302" s="13" t="s">
        <v>80</v>
      </c>
      <c r="AW1302" s="13" t="s">
        <v>32</v>
      </c>
      <c r="AX1302" s="13" t="s">
        <v>78</v>
      </c>
      <c r="AY1302" s="150" t="s">
        <v>155</v>
      </c>
    </row>
    <row r="1303" spans="2:65" s="1" customFormat="1" ht="24.2" customHeight="1">
      <c r="B1303" s="127"/>
      <c r="C1303" s="128" t="s">
        <v>1729</v>
      </c>
      <c r="D1303" s="128" t="s">
        <v>157</v>
      </c>
      <c r="E1303" s="129" t="s">
        <v>1730</v>
      </c>
      <c r="F1303" s="130" t="s">
        <v>1731</v>
      </c>
      <c r="G1303" s="131" t="s">
        <v>178</v>
      </c>
      <c r="H1303" s="132">
        <v>1.71</v>
      </c>
      <c r="I1303" s="133"/>
      <c r="J1303" s="133">
        <f>ROUND(I1303*H1303,2)</f>
        <v>0</v>
      </c>
      <c r="K1303" s="130" t="s">
        <v>161</v>
      </c>
      <c r="L1303" s="29"/>
      <c r="M1303" s="134" t="s">
        <v>3</v>
      </c>
      <c r="N1303" s="135" t="s">
        <v>41</v>
      </c>
      <c r="O1303" s="136">
        <v>1.613</v>
      </c>
      <c r="P1303" s="136">
        <f>O1303*H1303</f>
        <v>2.7582299999999997</v>
      </c>
      <c r="Q1303" s="136">
        <v>1.2952200000000001E-2</v>
      </c>
      <c r="R1303" s="136">
        <f>Q1303*H1303</f>
        <v>2.2148262000000002E-2</v>
      </c>
      <c r="S1303" s="136">
        <v>0</v>
      </c>
      <c r="T1303" s="137">
        <f>S1303*H1303</f>
        <v>0</v>
      </c>
      <c r="AR1303" s="138" t="s">
        <v>264</v>
      </c>
      <c r="AT1303" s="138" t="s">
        <v>157</v>
      </c>
      <c r="AU1303" s="138" t="s">
        <v>80</v>
      </c>
      <c r="AY1303" s="17" t="s">
        <v>155</v>
      </c>
      <c r="BE1303" s="139">
        <f>IF(N1303="základní",J1303,0)</f>
        <v>0</v>
      </c>
      <c r="BF1303" s="139">
        <f>IF(N1303="snížená",J1303,0)</f>
        <v>0</v>
      </c>
      <c r="BG1303" s="139">
        <f>IF(N1303="zákl. přenesená",J1303,0)</f>
        <v>0</v>
      </c>
      <c r="BH1303" s="139">
        <f>IF(N1303="sníž. přenesená",J1303,0)</f>
        <v>0</v>
      </c>
      <c r="BI1303" s="139">
        <f>IF(N1303="nulová",J1303,0)</f>
        <v>0</v>
      </c>
      <c r="BJ1303" s="17" t="s">
        <v>78</v>
      </c>
      <c r="BK1303" s="139">
        <f>ROUND(I1303*H1303,2)</f>
        <v>0</v>
      </c>
      <c r="BL1303" s="17" t="s">
        <v>264</v>
      </c>
      <c r="BM1303" s="138" t="s">
        <v>1732</v>
      </c>
    </row>
    <row r="1304" spans="2:65" s="1" customFormat="1" ht="11.25">
      <c r="B1304" s="29"/>
      <c r="D1304" s="140" t="s">
        <v>164</v>
      </c>
      <c r="F1304" s="141" t="s">
        <v>1733</v>
      </c>
      <c r="L1304" s="29"/>
      <c r="M1304" s="142"/>
      <c r="T1304" s="50"/>
      <c r="AT1304" s="17" t="s">
        <v>164</v>
      </c>
      <c r="AU1304" s="17" t="s">
        <v>80</v>
      </c>
    </row>
    <row r="1305" spans="2:65" s="12" customFormat="1" ht="11.25">
      <c r="B1305" s="143"/>
      <c r="D1305" s="144" t="s">
        <v>166</v>
      </c>
      <c r="E1305" s="145" t="s">
        <v>3</v>
      </c>
      <c r="F1305" s="146" t="s">
        <v>1708</v>
      </c>
      <c r="H1305" s="145" t="s">
        <v>3</v>
      </c>
      <c r="L1305" s="143"/>
      <c r="M1305" s="147"/>
      <c r="T1305" s="148"/>
      <c r="AT1305" s="145" t="s">
        <v>166</v>
      </c>
      <c r="AU1305" s="145" t="s">
        <v>80</v>
      </c>
      <c r="AV1305" s="12" t="s">
        <v>78</v>
      </c>
      <c r="AW1305" s="12" t="s">
        <v>32</v>
      </c>
      <c r="AX1305" s="12" t="s">
        <v>70</v>
      </c>
      <c r="AY1305" s="145" t="s">
        <v>155</v>
      </c>
    </row>
    <row r="1306" spans="2:65" s="13" customFormat="1" ht="11.25">
      <c r="B1306" s="149"/>
      <c r="D1306" s="144" t="s">
        <v>166</v>
      </c>
      <c r="E1306" s="150" t="s">
        <v>3</v>
      </c>
      <c r="F1306" s="151" t="s">
        <v>1734</v>
      </c>
      <c r="H1306" s="152">
        <v>1.71</v>
      </c>
      <c r="L1306" s="149"/>
      <c r="M1306" s="153"/>
      <c r="T1306" s="154"/>
      <c r="AT1306" s="150" t="s">
        <v>166</v>
      </c>
      <c r="AU1306" s="150" t="s">
        <v>80</v>
      </c>
      <c r="AV1306" s="13" t="s">
        <v>80</v>
      </c>
      <c r="AW1306" s="13" t="s">
        <v>32</v>
      </c>
      <c r="AX1306" s="13" t="s">
        <v>78</v>
      </c>
      <c r="AY1306" s="150" t="s">
        <v>155</v>
      </c>
    </row>
    <row r="1307" spans="2:65" s="1" customFormat="1" ht="24.2" customHeight="1">
      <c r="B1307" s="127"/>
      <c r="C1307" s="128" t="s">
        <v>1735</v>
      </c>
      <c r="D1307" s="128" t="s">
        <v>157</v>
      </c>
      <c r="E1307" s="129" t="s">
        <v>1736</v>
      </c>
      <c r="F1307" s="130" t="s">
        <v>1737</v>
      </c>
      <c r="G1307" s="131" t="s">
        <v>1438</v>
      </c>
      <c r="H1307" s="132">
        <v>3693.92</v>
      </c>
      <c r="I1307" s="133"/>
      <c r="J1307" s="133">
        <f>ROUND(I1307*H1307,2)</f>
        <v>0</v>
      </c>
      <c r="K1307" s="130" t="s">
        <v>161</v>
      </c>
      <c r="L1307" s="29"/>
      <c r="M1307" s="134" t="s">
        <v>3</v>
      </c>
      <c r="N1307" s="135" t="s">
        <v>41</v>
      </c>
      <c r="O1307" s="136">
        <v>0</v>
      </c>
      <c r="P1307" s="136">
        <f>O1307*H1307</f>
        <v>0</v>
      </c>
      <c r="Q1307" s="136">
        <v>0</v>
      </c>
      <c r="R1307" s="136">
        <f>Q1307*H1307</f>
        <v>0</v>
      </c>
      <c r="S1307" s="136">
        <v>0</v>
      </c>
      <c r="T1307" s="137">
        <f>S1307*H1307</f>
        <v>0</v>
      </c>
      <c r="AR1307" s="138" t="s">
        <v>264</v>
      </c>
      <c r="AT1307" s="138" t="s">
        <v>157</v>
      </c>
      <c r="AU1307" s="138" t="s">
        <v>80</v>
      </c>
      <c r="AY1307" s="17" t="s">
        <v>155</v>
      </c>
      <c r="BE1307" s="139">
        <f>IF(N1307="základní",J1307,0)</f>
        <v>0</v>
      </c>
      <c r="BF1307" s="139">
        <f>IF(N1307="snížená",J1307,0)</f>
        <v>0</v>
      </c>
      <c r="BG1307" s="139">
        <f>IF(N1307="zákl. přenesená",J1307,0)</f>
        <v>0</v>
      </c>
      <c r="BH1307" s="139">
        <f>IF(N1307="sníž. přenesená",J1307,0)</f>
        <v>0</v>
      </c>
      <c r="BI1307" s="139">
        <f>IF(N1307="nulová",J1307,0)</f>
        <v>0</v>
      </c>
      <c r="BJ1307" s="17" t="s">
        <v>78</v>
      </c>
      <c r="BK1307" s="139">
        <f>ROUND(I1307*H1307,2)</f>
        <v>0</v>
      </c>
      <c r="BL1307" s="17" t="s">
        <v>264</v>
      </c>
      <c r="BM1307" s="138" t="s">
        <v>1738</v>
      </c>
    </row>
    <row r="1308" spans="2:65" s="1" customFormat="1" ht="11.25">
      <c r="B1308" s="29"/>
      <c r="D1308" s="140" t="s">
        <v>164</v>
      </c>
      <c r="F1308" s="141" t="s">
        <v>1739</v>
      </c>
      <c r="L1308" s="29"/>
      <c r="M1308" s="142"/>
      <c r="T1308" s="50"/>
      <c r="AT1308" s="17" t="s">
        <v>164</v>
      </c>
      <c r="AU1308" s="17" t="s">
        <v>80</v>
      </c>
    </row>
    <row r="1309" spans="2:65" s="11" customFormat="1" ht="22.9" customHeight="1">
      <c r="B1309" s="116"/>
      <c r="D1309" s="117" t="s">
        <v>69</v>
      </c>
      <c r="E1309" s="125" t="s">
        <v>1740</v>
      </c>
      <c r="F1309" s="125" t="s">
        <v>1741</v>
      </c>
      <c r="J1309" s="126">
        <f>BK1309</f>
        <v>0</v>
      </c>
      <c r="L1309" s="116"/>
      <c r="M1309" s="120"/>
      <c r="P1309" s="121">
        <f>SUM(P1310:P1339)</f>
        <v>78.831419999999994</v>
      </c>
      <c r="R1309" s="121">
        <f>SUM(R1310:R1339)</f>
        <v>0.45406982119999995</v>
      </c>
      <c r="T1309" s="122">
        <f>SUM(T1310:T1339)</f>
        <v>0</v>
      </c>
      <c r="AR1309" s="117" t="s">
        <v>80</v>
      </c>
      <c r="AT1309" s="123" t="s">
        <v>69</v>
      </c>
      <c r="AU1309" s="123" t="s">
        <v>78</v>
      </c>
      <c r="AY1309" s="117" t="s">
        <v>155</v>
      </c>
      <c r="BK1309" s="124">
        <f>SUM(BK1310:BK1339)</f>
        <v>0</v>
      </c>
    </row>
    <row r="1310" spans="2:65" s="1" customFormat="1" ht="21.75" customHeight="1">
      <c r="B1310" s="127"/>
      <c r="C1310" s="128" t="s">
        <v>1742</v>
      </c>
      <c r="D1310" s="128" t="s">
        <v>157</v>
      </c>
      <c r="E1310" s="129" t="s">
        <v>1743</v>
      </c>
      <c r="F1310" s="130" t="s">
        <v>1744</v>
      </c>
      <c r="G1310" s="131" t="s">
        <v>178</v>
      </c>
      <c r="H1310" s="132">
        <v>27.5</v>
      </c>
      <c r="I1310" s="133"/>
      <c r="J1310" s="133">
        <f>ROUND(I1310*H1310,2)</f>
        <v>0</v>
      </c>
      <c r="K1310" s="130" t="s">
        <v>161</v>
      </c>
      <c r="L1310" s="29"/>
      <c r="M1310" s="134" t="s">
        <v>3</v>
      </c>
      <c r="N1310" s="135" t="s">
        <v>41</v>
      </c>
      <c r="O1310" s="136">
        <v>0.29499999999999998</v>
      </c>
      <c r="P1310" s="136">
        <f>O1310*H1310</f>
        <v>8.1124999999999989</v>
      </c>
      <c r="Q1310" s="136">
        <v>9.4291600000000002E-4</v>
      </c>
      <c r="R1310" s="136">
        <f>Q1310*H1310</f>
        <v>2.5930190000000002E-2</v>
      </c>
      <c r="S1310" s="136">
        <v>0</v>
      </c>
      <c r="T1310" s="137">
        <f>S1310*H1310</f>
        <v>0</v>
      </c>
      <c r="AR1310" s="138" t="s">
        <v>264</v>
      </c>
      <c r="AT1310" s="138" t="s">
        <v>157</v>
      </c>
      <c r="AU1310" s="138" t="s">
        <v>80</v>
      </c>
      <c r="AY1310" s="17" t="s">
        <v>155</v>
      </c>
      <c r="BE1310" s="139">
        <f>IF(N1310="základní",J1310,0)</f>
        <v>0</v>
      </c>
      <c r="BF1310" s="139">
        <f>IF(N1310="snížená",J1310,0)</f>
        <v>0</v>
      </c>
      <c r="BG1310" s="139">
        <f>IF(N1310="zákl. přenesená",J1310,0)</f>
        <v>0</v>
      </c>
      <c r="BH1310" s="139">
        <f>IF(N1310="sníž. přenesená",J1310,0)</f>
        <v>0</v>
      </c>
      <c r="BI1310" s="139">
        <f>IF(N1310="nulová",J1310,0)</f>
        <v>0</v>
      </c>
      <c r="BJ1310" s="17" t="s">
        <v>78</v>
      </c>
      <c r="BK1310" s="139">
        <f>ROUND(I1310*H1310,2)</f>
        <v>0</v>
      </c>
      <c r="BL1310" s="17" t="s">
        <v>264</v>
      </c>
      <c r="BM1310" s="138" t="s">
        <v>1745</v>
      </c>
    </row>
    <row r="1311" spans="2:65" s="1" customFormat="1" ht="11.25">
      <c r="B1311" s="29"/>
      <c r="D1311" s="140" t="s">
        <v>164</v>
      </c>
      <c r="F1311" s="141" t="s">
        <v>1746</v>
      </c>
      <c r="L1311" s="29"/>
      <c r="M1311" s="142"/>
      <c r="T1311" s="50"/>
      <c r="AT1311" s="17" t="s">
        <v>164</v>
      </c>
      <c r="AU1311" s="17" t="s">
        <v>80</v>
      </c>
    </row>
    <row r="1312" spans="2:65" s="12" customFormat="1" ht="11.25">
      <c r="B1312" s="143"/>
      <c r="D1312" s="144" t="s">
        <v>166</v>
      </c>
      <c r="E1312" s="145" t="s">
        <v>3</v>
      </c>
      <c r="F1312" s="146" t="s">
        <v>1747</v>
      </c>
      <c r="H1312" s="145" t="s">
        <v>3</v>
      </c>
      <c r="L1312" s="143"/>
      <c r="M1312" s="147"/>
      <c r="T1312" s="148"/>
      <c r="AT1312" s="145" t="s">
        <v>166</v>
      </c>
      <c r="AU1312" s="145" t="s">
        <v>80</v>
      </c>
      <c r="AV1312" s="12" t="s">
        <v>78</v>
      </c>
      <c r="AW1312" s="12" t="s">
        <v>32</v>
      </c>
      <c r="AX1312" s="12" t="s">
        <v>70</v>
      </c>
      <c r="AY1312" s="145" t="s">
        <v>155</v>
      </c>
    </row>
    <row r="1313" spans="2:65" s="13" customFormat="1" ht="11.25">
      <c r="B1313" s="149"/>
      <c r="D1313" s="144" t="s">
        <v>166</v>
      </c>
      <c r="E1313" s="150" t="s">
        <v>3</v>
      </c>
      <c r="F1313" s="151" t="s">
        <v>1748</v>
      </c>
      <c r="H1313" s="152">
        <v>27.5</v>
      </c>
      <c r="L1313" s="149"/>
      <c r="M1313" s="153"/>
      <c r="T1313" s="154"/>
      <c r="AT1313" s="150" t="s">
        <v>166</v>
      </c>
      <c r="AU1313" s="150" t="s">
        <v>80</v>
      </c>
      <c r="AV1313" s="13" t="s">
        <v>80</v>
      </c>
      <c r="AW1313" s="13" t="s">
        <v>32</v>
      </c>
      <c r="AX1313" s="13" t="s">
        <v>78</v>
      </c>
      <c r="AY1313" s="150" t="s">
        <v>155</v>
      </c>
    </row>
    <row r="1314" spans="2:65" s="1" customFormat="1" ht="24.2" customHeight="1">
      <c r="B1314" s="127"/>
      <c r="C1314" s="128" t="s">
        <v>1749</v>
      </c>
      <c r="D1314" s="128" t="s">
        <v>157</v>
      </c>
      <c r="E1314" s="129" t="s">
        <v>1750</v>
      </c>
      <c r="F1314" s="130" t="s">
        <v>1751</v>
      </c>
      <c r="G1314" s="131" t="s">
        <v>178</v>
      </c>
      <c r="H1314" s="132">
        <v>3</v>
      </c>
      <c r="I1314" s="133"/>
      <c r="J1314" s="133">
        <f>ROUND(I1314*H1314,2)</f>
        <v>0</v>
      </c>
      <c r="K1314" s="130" t="s">
        <v>161</v>
      </c>
      <c r="L1314" s="29"/>
      <c r="M1314" s="134" t="s">
        <v>3</v>
      </c>
      <c r="N1314" s="135" t="s">
        <v>41</v>
      </c>
      <c r="O1314" s="136">
        <v>0.77500000000000002</v>
      </c>
      <c r="P1314" s="136">
        <f>O1314*H1314</f>
        <v>2.3250000000000002</v>
      </c>
      <c r="Q1314" s="136">
        <v>4.23296E-3</v>
      </c>
      <c r="R1314" s="136">
        <f>Q1314*H1314</f>
        <v>1.2698879999999999E-2</v>
      </c>
      <c r="S1314" s="136">
        <v>0</v>
      </c>
      <c r="T1314" s="137">
        <f>S1314*H1314</f>
        <v>0</v>
      </c>
      <c r="AR1314" s="138" t="s">
        <v>264</v>
      </c>
      <c r="AT1314" s="138" t="s">
        <v>157</v>
      </c>
      <c r="AU1314" s="138" t="s">
        <v>80</v>
      </c>
      <c r="AY1314" s="17" t="s">
        <v>155</v>
      </c>
      <c r="BE1314" s="139">
        <f>IF(N1314="základní",J1314,0)</f>
        <v>0</v>
      </c>
      <c r="BF1314" s="139">
        <f>IF(N1314="snížená",J1314,0)</f>
        <v>0</v>
      </c>
      <c r="BG1314" s="139">
        <f>IF(N1314="zákl. přenesená",J1314,0)</f>
        <v>0</v>
      </c>
      <c r="BH1314" s="139">
        <f>IF(N1314="sníž. přenesená",J1314,0)</f>
        <v>0</v>
      </c>
      <c r="BI1314" s="139">
        <f>IF(N1314="nulová",J1314,0)</f>
        <v>0</v>
      </c>
      <c r="BJ1314" s="17" t="s">
        <v>78</v>
      </c>
      <c r="BK1314" s="139">
        <f>ROUND(I1314*H1314,2)</f>
        <v>0</v>
      </c>
      <c r="BL1314" s="17" t="s">
        <v>264</v>
      </c>
      <c r="BM1314" s="138" t="s">
        <v>1752</v>
      </c>
    </row>
    <row r="1315" spans="2:65" s="1" customFormat="1" ht="11.25">
      <c r="B1315" s="29"/>
      <c r="D1315" s="140" t="s">
        <v>164</v>
      </c>
      <c r="F1315" s="141" t="s">
        <v>1753</v>
      </c>
      <c r="L1315" s="29"/>
      <c r="M1315" s="142"/>
      <c r="T1315" s="50"/>
      <c r="AT1315" s="17" t="s">
        <v>164</v>
      </c>
      <c r="AU1315" s="17" t="s">
        <v>80</v>
      </c>
    </row>
    <row r="1316" spans="2:65" s="12" customFormat="1" ht="11.25">
      <c r="B1316" s="143"/>
      <c r="D1316" s="144" t="s">
        <v>166</v>
      </c>
      <c r="E1316" s="145" t="s">
        <v>3</v>
      </c>
      <c r="F1316" s="146" t="s">
        <v>1754</v>
      </c>
      <c r="H1316" s="145" t="s">
        <v>3</v>
      </c>
      <c r="L1316" s="143"/>
      <c r="M1316" s="147"/>
      <c r="T1316" s="148"/>
      <c r="AT1316" s="145" t="s">
        <v>166</v>
      </c>
      <c r="AU1316" s="145" t="s">
        <v>80</v>
      </c>
      <c r="AV1316" s="12" t="s">
        <v>78</v>
      </c>
      <c r="AW1316" s="12" t="s">
        <v>32</v>
      </c>
      <c r="AX1316" s="12" t="s">
        <v>70</v>
      </c>
      <c r="AY1316" s="145" t="s">
        <v>155</v>
      </c>
    </row>
    <row r="1317" spans="2:65" s="13" customFormat="1" ht="11.25">
      <c r="B1317" s="149"/>
      <c r="D1317" s="144" t="s">
        <v>166</v>
      </c>
      <c r="E1317" s="150" t="s">
        <v>3</v>
      </c>
      <c r="F1317" s="151" t="s">
        <v>1755</v>
      </c>
      <c r="H1317" s="152">
        <v>3</v>
      </c>
      <c r="L1317" s="149"/>
      <c r="M1317" s="153"/>
      <c r="T1317" s="154"/>
      <c r="AT1317" s="150" t="s">
        <v>166</v>
      </c>
      <c r="AU1317" s="150" t="s">
        <v>80</v>
      </c>
      <c r="AV1317" s="13" t="s">
        <v>80</v>
      </c>
      <c r="AW1317" s="13" t="s">
        <v>32</v>
      </c>
      <c r="AX1317" s="13" t="s">
        <v>78</v>
      </c>
      <c r="AY1317" s="150" t="s">
        <v>155</v>
      </c>
    </row>
    <row r="1318" spans="2:65" s="1" customFormat="1" ht="24.2" customHeight="1">
      <c r="B1318" s="127"/>
      <c r="C1318" s="128" t="s">
        <v>1756</v>
      </c>
      <c r="D1318" s="128" t="s">
        <v>157</v>
      </c>
      <c r="E1318" s="129" t="s">
        <v>1757</v>
      </c>
      <c r="F1318" s="130" t="s">
        <v>1758</v>
      </c>
      <c r="G1318" s="131" t="s">
        <v>178</v>
      </c>
      <c r="H1318" s="132">
        <v>33</v>
      </c>
      <c r="I1318" s="133"/>
      <c r="J1318" s="133">
        <f>ROUND(I1318*H1318,2)</f>
        <v>0</v>
      </c>
      <c r="K1318" s="130" t="s">
        <v>161</v>
      </c>
      <c r="L1318" s="29"/>
      <c r="M1318" s="134" t="s">
        <v>3</v>
      </c>
      <c r="N1318" s="135" t="s">
        <v>41</v>
      </c>
      <c r="O1318" s="136">
        <v>0.84499999999999997</v>
      </c>
      <c r="P1318" s="136">
        <f>O1318*H1318</f>
        <v>27.884999999999998</v>
      </c>
      <c r="Q1318" s="136">
        <v>5.2208000000000003E-3</v>
      </c>
      <c r="R1318" s="136">
        <f>Q1318*H1318</f>
        <v>0.17228640000000001</v>
      </c>
      <c r="S1318" s="136">
        <v>0</v>
      </c>
      <c r="T1318" s="137">
        <f>S1318*H1318</f>
        <v>0</v>
      </c>
      <c r="AR1318" s="138" t="s">
        <v>264</v>
      </c>
      <c r="AT1318" s="138" t="s">
        <v>157</v>
      </c>
      <c r="AU1318" s="138" t="s">
        <v>80</v>
      </c>
      <c r="AY1318" s="17" t="s">
        <v>155</v>
      </c>
      <c r="BE1318" s="139">
        <f>IF(N1318="základní",J1318,0)</f>
        <v>0</v>
      </c>
      <c r="BF1318" s="139">
        <f>IF(N1318="snížená",J1318,0)</f>
        <v>0</v>
      </c>
      <c r="BG1318" s="139">
        <f>IF(N1318="zákl. přenesená",J1318,0)</f>
        <v>0</v>
      </c>
      <c r="BH1318" s="139">
        <f>IF(N1318="sníž. přenesená",J1318,0)</f>
        <v>0</v>
      </c>
      <c r="BI1318" s="139">
        <f>IF(N1318="nulová",J1318,0)</f>
        <v>0</v>
      </c>
      <c r="BJ1318" s="17" t="s">
        <v>78</v>
      </c>
      <c r="BK1318" s="139">
        <f>ROUND(I1318*H1318,2)</f>
        <v>0</v>
      </c>
      <c r="BL1318" s="17" t="s">
        <v>264</v>
      </c>
      <c r="BM1318" s="138" t="s">
        <v>1759</v>
      </c>
    </row>
    <row r="1319" spans="2:65" s="1" customFormat="1" ht="11.25">
      <c r="B1319" s="29"/>
      <c r="D1319" s="140" t="s">
        <v>164</v>
      </c>
      <c r="F1319" s="141" t="s">
        <v>1760</v>
      </c>
      <c r="L1319" s="29"/>
      <c r="M1319" s="142"/>
      <c r="T1319" s="50"/>
      <c r="AT1319" s="17" t="s">
        <v>164</v>
      </c>
      <c r="AU1319" s="17" t="s">
        <v>80</v>
      </c>
    </row>
    <row r="1320" spans="2:65" s="12" customFormat="1" ht="11.25">
      <c r="B1320" s="143"/>
      <c r="D1320" s="144" t="s">
        <v>166</v>
      </c>
      <c r="E1320" s="145" t="s">
        <v>3</v>
      </c>
      <c r="F1320" s="146" t="s">
        <v>1761</v>
      </c>
      <c r="H1320" s="145" t="s">
        <v>3</v>
      </c>
      <c r="L1320" s="143"/>
      <c r="M1320" s="147"/>
      <c r="T1320" s="148"/>
      <c r="AT1320" s="145" t="s">
        <v>166</v>
      </c>
      <c r="AU1320" s="145" t="s">
        <v>80</v>
      </c>
      <c r="AV1320" s="12" t="s">
        <v>78</v>
      </c>
      <c r="AW1320" s="12" t="s">
        <v>32</v>
      </c>
      <c r="AX1320" s="12" t="s">
        <v>70</v>
      </c>
      <c r="AY1320" s="145" t="s">
        <v>155</v>
      </c>
    </row>
    <row r="1321" spans="2:65" s="13" customFormat="1" ht="11.25">
      <c r="B1321" s="149"/>
      <c r="D1321" s="144" t="s">
        <v>166</v>
      </c>
      <c r="E1321" s="150" t="s">
        <v>3</v>
      </c>
      <c r="F1321" s="151" t="s">
        <v>1096</v>
      </c>
      <c r="H1321" s="152">
        <v>33</v>
      </c>
      <c r="L1321" s="149"/>
      <c r="M1321" s="153"/>
      <c r="T1321" s="154"/>
      <c r="AT1321" s="150" t="s">
        <v>166</v>
      </c>
      <c r="AU1321" s="150" t="s">
        <v>80</v>
      </c>
      <c r="AV1321" s="13" t="s">
        <v>80</v>
      </c>
      <c r="AW1321" s="13" t="s">
        <v>32</v>
      </c>
      <c r="AX1321" s="13" t="s">
        <v>78</v>
      </c>
      <c r="AY1321" s="150" t="s">
        <v>155</v>
      </c>
    </row>
    <row r="1322" spans="2:65" s="1" customFormat="1" ht="24.2" customHeight="1">
      <c r="B1322" s="127"/>
      <c r="C1322" s="128" t="s">
        <v>1762</v>
      </c>
      <c r="D1322" s="128" t="s">
        <v>157</v>
      </c>
      <c r="E1322" s="129" t="s">
        <v>1763</v>
      </c>
      <c r="F1322" s="130" t="s">
        <v>1764</v>
      </c>
      <c r="G1322" s="131" t="s">
        <v>178</v>
      </c>
      <c r="H1322" s="132">
        <v>6.2</v>
      </c>
      <c r="I1322" s="133"/>
      <c r="J1322" s="133">
        <f>ROUND(I1322*H1322,2)</f>
        <v>0</v>
      </c>
      <c r="K1322" s="130" t="s">
        <v>161</v>
      </c>
      <c r="L1322" s="29"/>
      <c r="M1322" s="134" t="s">
        <v>3</v>
      </c>
      <c r="N1322" s="135" t="s">
        <v>41</v>
      </c>
      <c r="O1322" s="136">
        <v>0.91500000000000004</v>
      </c>
      <c r="P1322" s="136">
        <f>O1322*H1322</f>
        <v>5.673</v>
      </c>
      <c r="Q1322" s="136">
        <v>5.84448E-3</v>
      </c>
      <c r="R1322" s="136">
        <f>Q1322*H1322</f>
        <v>3.6235776000000004E-2</v>
      </c>
      <c r="S1322" s="136">
        <v>0</v>
      </c>
      <c r="T1322" s="137">
        <f>S1322*H1322</f>
        <v>0</v>
      </c>
      <c r="AR1322" s="138" t="s">
        <v>264</v>
      </c>
      <c r="AT1322" s="138" t="s">
        <v>157</v>
      </c>
      <c r="AU1322" s="138" t="s">
        <v>80</v>
      </c>
      <c r="AY1322" s="17" t="s">
        <v>155</v>
      </c>
      <c r="BE1322" s="139">
        <f>IF(N1322="základní",J1322,0)</f>
        <v>0</v>
      </c>
      <c r="BF1322" s="139">
        <f>IF(N1322="snížená",J1322,0)</f>
        <v>0</v>
      </c>
      <c r="BG1322" s="139">
        <f>IF(N1322="zákl. přenesená",J1322,0)</f>
        <v>0</v>
      </c>
      <c r="BH1322" s="139">
        <f>IF(N1322="sníž. přenesená",J1322,0)</f>
        <v>0</v>
      </c>
      <c r="BI1322" s="139">
        <f>IF(N1322="nulová",J1322,0)</f>
        <v>0</v>
      </c>
      <c r="BJ1322" s="17" t="s">
        <v>78</v>
      </c>
      <c r="BK1322" s="139">
        <f>ROUND(I1322*H1322,2)</f>
        <v>0</v>
      </c>
      <c r="BL1322" s="17" t="s">
        <v>264</v>
      </c>
      <c r="BM1322" s="138" t="s">
        <v>1765</v>
      </c>
    </row>
    <row r="1323" spans="2:65" s="1" customFormat="1" ht="11.25">
      <c r="B1323" s="29"/>
      <c r="D1323" s="140" t="s">
        <v>164</v>
      </c>
      <c r="F1323" s="141" t="s">
        <v>1766</v>
      </c>
      <c r="L1323" s="29"/>
      <c r="M1323" s="142"/>
      <c r="T1323" s="50"/>
      <c r="AT1323" s="17" t="s">
        <v>164</v>
      </c>
      <c r="AU1323" s="17" t="s">
        <v>80</v>
      </c>
    </row>
    <row r="1324" spans="2:65" s="12" customFormat="1" ht="11.25">
      <c r="B1324" s="143"/>
      <c r="D1324" s="144" t="s">
        <v>166</v>
      </c>
      <c r="E1324" s="145" t="s">
        <v>3</v>
      </c>
      <c r="F1324" s="146" t="s">
        <v>1767</v>
      </c>
      <c r="H1324" s="145" t="s">
        <v>3</v>
      </c>
      <c r="L1324" s="143"/>
      <c r="M1324" s="147"/>
      <c r="T1324" s="148"/>
      <c r="AT1324" s="145" t="s">
        <v>166</v>
      </c>
      <c r="AU1324" s="145" t="s">
        <v>80</v>
      </c>
      <c r="AV1324" s="12" t="s">
        <v>78</v>
      </c>
      <c r="AW1324" s="12" t="s">
        <v>32</v>
      </c>
      <c r="AX1324" s="12" t="s">
        <v>70</v>
      </c>
      <c r="AY1324" s="145" t="s">
        <v>155</v>
      </c>
    </row>
    <row r="1325" spans="2:65" s="13" customFormat="1" ht="11.25">
      <c r="B1325" s="149"/>
      <c r="D1325" s="144" t="s">
        <v>166</v>
      </c>
      <c r="E1325" s="150" t="s">
        <v>3</v>
      </c>
      <c r="F1325" s="151" t="s">
        <v>1768</v>
      </c>
      <c r="H1325" s="152">
        <v>6.2</v>
      </c>
      <c r="L1325" s="149"/>
      <c r="M1325" s="153"/>
      <c r="T1325" s="154"/>
      <c r="AT1325" s="150" t="s">
        <v>166</v>
      </c>
      <c r="AU1325" s="150" t="s">
        <v>80</v>
      </c>
      <c r="AV1325" s="13" t="s">
        <v>80</v>
      </c>
      <c r="AW1325" s="13" t="s">
        <v>32</v>
      </c>
      <c r="AX1325" s="13" t="s">
        <v>78</v>
      </c>
      <c r="AY1325" s="150" t="s">
        <v>155</v>
      </c>
    </row>
    <row r="1326" spans="2:65" s="1" customFormat="1" ht="24.2" customHeight="1">
      <c r="B1326" s="127"/>
      <c r="C1326" s="128" t="s">
        <v>1769</v>
      </c>
      <c r="D1326" s="128" t="s">
        <v>157</v>
      </c>
      <c r="E1326" s="129" t="s">
        <v>1770</v>
      </c>
      <c r="F1326" s="130" t="s">
        <v>1771</v>
      </c>
      <c r="G1326" s="131" t="s">
        <v>178</v>
      </c>
      <c r="H1326" s="132">
        <v>85.45</v>
      </c>
      <c r="I1326" s="133"/>
      <c r="J1326" s="133">
        <f>ROUND(I1326*H1326,2)</f>
        <v>0</v>
      </c>
      <c r="K1326" s="130" t="s">
        <v>161</v>
      </c>
      <c r="L1326" s="29"/>
      <c r="M1326" s="134" t="s">
        <v>3</v>
      </c>
      <c r="N1326" s="135" t="s">
        <v>41</v>
      </c>
      <c r="O1326" s="136">
        <v>0.315</v>
      </c>
      <c r="P1326" s="136">
        <f>O1326*H1326</f>
        <v>26.91675</v>
      </c>
      <c r="Q1326" s="136">
        <v>1.594416E-3</v>
      </c>
      <c r="R1326" s="136">
        <f>Q1326*H1326</f>
        <v>0.13624284719999999</v>
      </c>
      <c r="S1326" s="136">
        <v>0</v>
      </c>
      <c r="T1326" s="137">
        <f>S1326*H1326</f>
        <v>0</v>
      </c>
      <c r="AR1326" s="138" t="s">
        <v>264</v>
      </c>
      <c r="AT1326" s="138" t="s">
        <v>157</v>
      </c>
      <c r="AU1326" s="138" t="s">
        <v>80</v>
      </c>
      <c r="AY1326" s="17" t="s">
        <v>155</v>
      </c>
      <c r="BE1326" s="139">
        <f>IF(N1326="základní",J1326,0)</f>
        <v>0</v>
      </c>
      <c r="BF1326" s="139">
        <f>IF(N1326="snížená",J1326,0)</f>
        <v>0</v>
      </c>
      <c r="BG1326" s="139">
        <f>IF(N1326="zákl. přenesená",J1326,0)</f>
        <v>0</v>
      </c>
      <c r="BH1326" s="139">
        <f>IF(N1326="sníž. přenesená",J1326,0)</f>
        <v>0</v>
      </c>
      <c r="BI1326" s="139">
        <f>IF(N1326="nulová",J1326,0)</f>
        <v>0</v>
      </c>
      <c r="BJ1326" s="17" t="s">
        <v>78</v>
      </c>
      <c r="BK1326" s="139">
        <f>ROUND(I1326*H1326,2)</f>
        <v>0</v>
      </c>
      <c r="BL1326" s="17" t="s">
        <v>264</v>
      </c>
      <c r="BM1326" s="138" t="s">
        <v>1772</v>
      </c>
    </row>
    <row r="1327" spans="2:65" s="1" customFormat="1" ht="11.25">
      <c r="B1327" s="29"/>
      <c r="D1327" s="140" t="s">
        <v>164</v>
      </c>
      <c r="F1327" s="141" t="s">
        <v>1773</v>
      </c>
      <c r="L1327" s="29"/>
      <c r="M1327" s="142"/>
      <c r="T1327" s="50"/>
      <c r="AT1327" s="17" t="s">
        <v>164</v>
      </c>
      <c r="AU1327" s="17" t="s">
        <v>80</v>
      </c>
    </row>
    <row r="1328" spans="2:65" s="12" customFormat="1" ht="11.25">
      <c r="B1328" s="143"/>
      <c r="D1328" s="144" t="s">
        <v>166</v>
      </c>
      <c r="E1328" s="145" t="s">
        <v>3</v>
      </c>
      <c r="F1328" s="146" t="s">
        <v>1659</v>
      </c>
      <c r="H1328" s="145" t="s">
        <v>3</v>
      </c>
      <c r="L1328" s="143"/>
      <c r="M1328" s="147"/>
      <c r="T1328" s="148"/>
      <c r="AT1328" s="145" t="s">
        <v>166</v>
      </c>
      <c r="AU1328" s="145" t="s">
        <v>80</v>
      </c>
      <c r="AV1328" s="12" t="s">
        <v>78</v>
      </c>
      <c r="AW1328" s="12" t="s">
        <v>32</v>
      </c>
      <c r="AX1328" s="12" t="s">
        <v>70</v>
      </c>
      <c r="AY1328" s="145" t="s">
        <v>155</v>
      </c>
    </row>
    <row r="1329" spans="2:65" s="13" customFormat="1" ht="11.25">
      <c r="B1329" s="149"/>
      <c r="D1329" s="144" t="s">
        <v>166</v>
      </c>
      <c r="E1329" s="150" t="s">
        <v>3</v>
      </c>
      <c r="F1329" s="151" t="s">
        <v>1774</v>
      </c>
      <c r="H1329" s="152">
        <v>85.45</v>
      </c>
      <c r="L1329" s="149"/>
      <c r="M1329" s="153"/>
      <c r="T1329" s="154"/>
      <c r="AT1329" s="150" t="s">
        <v>166</v>
      </c>
      <c r="AU1329" s="150" t="s">
        <v>80</v>
      </c>
      <c r="AV1329" s="13" t="s">
        <v>80</v>
      </c>
      <c r="AW1329" s="13" t="s">
        <v>32</v>
      </c>
      <c r="AX1329" s="13" t="s">
        <v>78</v>
      </c>
      <c r="AY1329" s="150" t="s">
        <v>155</v>
      </c>
    </row>
    <row r="1330" spans="2:65" s="1" customFormat="1" ht="24.2" customHeight="1">
      <c r="B1330" s="127"/>
      <c r="C1330" s="128" t="s">
        <v>1775</v>
      </c>
      <c r="D1330" s="128" t="s">
        <v>157</v>
      </c>
      <c r="E1330" s="129" t="s">
        <v>1776</v>
      </c>
      <c r="F1330" s="130" t="s">
        <v>1777</v>
      </c>
      <c r="G1330" s="131" t="s">
        <v>178</v>
      </c>
      <c r="H1330" s="132">
        <v>27.5</v>
      </c>
      <c r="I1330" s="133"/>
      <c r="J1330" s="133">
        <f>ROUND(I1330*H1330,2)</f>
        <v>0</v>
      </c>
      <c r="K1330" s="130" t="s">
        <v>161</v>
      </c>
      <c r="L1330" s="29"/>
      <c r="M1330" s="134" t="s">
        <v>3</v>
      </c>
      <c r="N1330" s="135" t="s">
        <v>41</v>
      </c>
      <c r="O1330" s="136">
        <v>0.248</v>
      </c>
      <c r="P1330" s="136">
        <f>O1330*H1330</f>
        <v>6.82</v>
      </c>
      <c r="Q1330" s="136">
        <v>2.423616E-3</v>
      </c>
      <c r="R1330" s="136">
        <f>Q1330*H1330</f>
        <v>6.6649440000000004E-2</v>
      </c>
      <c r="S1330" s="136">
        <v>0</v>
      </c>
      <c r="T1330" s="137">
        <f>S1330*H1330</f>
        <v>0</v>
      </c>
      <c r="AR1330" s="138" t="s">
        <v>264</v>
      </c>
      <c r="AT1330" s="138" t="s">
        <v>157</v>
      </c>
      <c r="AU1330" s="138" t="s">
        <v>80</v>
      </c>
      <c r="AY1330" s="17" t="s">
        <v>155</v>
      </c>
      <c r="BE1330" s="139">
        <f>IF(N1330="základní",J1330,0)</f>
        <v>0</v>
      </c>
      <c r="BF1330" s="139">
        <f>IF(N1330="snížená",J1330,0)</f>
        <v>0</v>
      </c>
      <c r="BG1330" s="139">
        <f>IF(N1330="zákl. přenesená",J1330,0)</f>
        <v>0</v>
      </c>
      <c r="BH1330" s="139">
        <f>IF(N1330="sníž. přenesená",J1330,0)</f>
        <v>0</v>
      </c>
      <c r="BI1330" s="139">
        <f>IF(N1330="nulová",J1330,0)</f>
        <v>0</v>
      </c>
      <c r="BJ1330" s="17" t="s">
        <v>78</v>
      </c>
      <c r="BK1330" s="139">
        <f>ROUND(I1330*H1330,2)</f>
        <v>0</v>
      </c>
      <c r="BL1330" s="17" t="s">
        <v>264</v>
      </c>
      <c r="BM1330" s="138" t="s">
        <v>1778</v>
      </c>
    </row>
    <row r="1331" spans="2:65" s="1" customFormat="1" ht="11.25">
      <c r="B1331" s="29"/>
      <c r="D1331" s="140" t="s">
        <v>164</v>
      </c>
      <c r="F1331" s="141" t="s">
        <v>1779</v>
      </c>
      <c r="L1331" s="29"/>
      <c r="M1331" s="142"/>
      <c r="T1331" s="50"/>
      <c r="AT1331" s="17" t="s">
        <v>164</v>
      </c>
      <c r="AU1331" s="17" t="s">
        <v>80</v>
      </c>
    </row>
    <row r="1332" spans="2:65" s="12" customFormat="1" ht="11.25">
      <c r="B1332" s="143"/>
      <c r="D1332" s="144" t="s">
        <v>166</v>
      </c>
      <c r="E1332" s="145" t="s">
        <v>3</v>
      </c>
      <c r="F1332" s="146" t="s">
        <v>1747</v>
      </c>
      <c r="H1332" s="145" t="s">
        <v>3</v>
      </c>
      <c r="L1332" s="143"/>
      <c r="M1332" s="147"/>
      <c r="T1332" s="148"/>
      <c r="AT1332" s="145" t="s">
        <v>166</v>
      </c>
      <c r="AU1332" s="145" t="s">
        <v>80</v>
      </c>
      <c r="AV1332" s="12" t="s">
        <v>78</v>
      </c>
      <c r="AW1332" s="12" t="s">
        <v>32</v>
      </c>
      <c r="AX1332" s="12" t="s">
        <v>70</v>
      </c>
      <c r="AY1332" s="145" t="s">
        <v>155</v>
      </c>
    </row>
    <row r="1333" spans="2:65" s="13" customFormat="1" ht="11.25">
      <c r="B1333" s="149"/>
      <c r="D1333" s="144" t="s">
        <v>166</v>
      </c>
      <c r="E1333" s="150" t="s">
        <v>3</v>
      </c>
      <c r="F1333" s="151" t="s">
        <v>1748</v>
      </c>
      <c r="H1333" s="152">
        <v>27.5</v>
      </c>
      <c r="L1333" s="149"/>
      <c r="M1333" s="153"/>
      <c r="T1333" s="154"/>
      <c r="AT1333" s="150" t="s">
        <v>166</v>
      </c>
      <c r="AU1333" s="150" t="s">
        <v>80</v>
      </c>
      <c r="AV1333" s="13" t="s">
        <v>80</v>
      </c>
      <c r="AW1333" s="13" t="s">
        <v>32</v>
      </c>
      <c r="AX1333" s="13" t="s">
        <v>78</v>
      </c>
      <c r="AY1333" s="150" t="s">
        <v>155</v>
      </c>
    </row>
    <row r="1334" spans="2:65" s="1" customFormat="1" ht="24.2" customHeight="1">
      <c r="B1334" s="127"/>
      <c r="C1334" s="128" t="s">
        <v>1780</v>
      </c>
      <c r="D1334" s="128" t="s">
        <v>157</v>
      </c>
      <c r="E1334" s="129" t="s">
        <v>1781</v>
      </c>
      <c r="F1334" s="130" t="s">
        <v>1782</v>
      </c>
      <c r="G1334" s="131" t="s">
        <v>160</v>
      </c>
      <c r="H1334" s="132">
        <v>0.69</v>
      </c>
      <c r="I1334" s="133"/>
      <c r="J1334" s="133">
        <f>ROUND(I1334*H1334,2)</f>
        <v>0</v>
      </c>
      <c r="K1334" s="130" t="s">
        <v>161</v>
      </c>
      <c r="L1334" s="29"/>
      <c r="M1334" s="134" t="s">
        <v>3</v>
      </c>
      <c r="N1334" s="135" t="s">
        <v>41</v>
      </c>
      <c r="O1334" s="136">
        <v>1.593</v>
      </c>
      <c r="P1334" s="136">
        <f>O1334*H1334</f>
        <v>1.09917</v>
      </c>
      <c r="Q1334" s="136">
        <v>5.8351999999999996E-3</v>
      </c>
      <c r="R1334" s="136">
        <f>Q1334*H1334</f>
        <v>4.0262879999999994E-3</v>
      </c>
      <c r="S1334" s="136">
        <v>0</v>
      </c>
      <c r="T1334" s="137">
        <f>S1334*H1334</f>
        <v>0</v>
      </c>
      <c r="AR1334" s="138" t="s">
        <v>264</v>
      </c>
      <c r="AT1334" s="138" t="s">
        <v>157</v>
      </c>
      <c r="AU1334" s="138" t="s">
        <v>80</v>
      </c>
      <c r="AY1334" s="17" t="s">
        <v>155</v>
      </c>
      <c r="BE1334" s="139">
        <f>IF(N1334="základní",J1334,0)</f>
        <v>0</v>
      </c>
      <c r="BF1334" s="139">
        <f>IF(N1334="snížená",J1334,0)</f>
        <v>0</v>
      </c>
      <c r="BG1334" s="139">
        <f>IF(N1334="zákl. přenesená",J1334,0)</f>
        <v>0</v>
      </c>
      <c r="BH1334" s="139">
        <f>IF(N1334="sníž. přenesená",J1334,0)</f>
        <v>0</v>
      </c>
      <c r="BI1334" s="139">
        <f>IF(N1334="nulová",J1334,0)</f>
        <v>0</v>
      </c>
      <c r="BJ1334" s="17" t="s">
        <v>78</v>
      </c>
      <c r="BK1334" s="139">
        <f>ROUND(I1334*H1334,2)</f>
        <v>0</v>
      </c>
      <c r="BL1334" s="17" t="s">
        <v>264</v>
      </c>
      <c r="BM1334" s="138" t="s">
        <v>1783</v>
      </c>
    </row>
    <row r="1335" spans="2:65" s="1" customFormat="1" ht="11.25">
      <c r="B1335" s="29"/>
      <c r="D1335" s="140" t="s">
        <v>164</v>
      </c>
      <c r="F1335" s="141" t="s">
        <v>1784</v>
      </c>
      <c r="L1335" s="29"/>
      <c r="M1335" s="142"/>
      <c r="T1335" s="50"/>
      <c r="AT1335" s="17" t="s">
        <v>164</v>
      </c>
      <c r="AU1335" s="17" t="s">
        <v>80</v>
      </c>
    </row>
    <row r="1336" spans="2:65" s="12" customFormat="1" ht="11.25">
      <c r="B1336" s="143"/>
      <c r="D1336" s="144" t="s">
        <v>166</v>
      </c>
      <c r="E1336" s="145" t="s">
        <v>3</v>
      </c>
      <c r="F1336" s="146" t="s">
        <v>1785</v>
      </c>
      <c r="H1336" s="145" t="s">
        <v>3</v>
      </c>
      <c r="L1336" s="143"/>
      <c r="M1336" s="147"/>
      <c r="T1336" s="148"/>
      <c r="AT1336" s="145" t="s">
        <v>166</v>
      </c>
      <c r="AU1336" s="145" t="s">
        <v>80</v>
      </c>
      <c r="AV1336" s="12" t="s">
        <v>78</v>
      </c>
      <c r="AW1336" s="12" t="s">
        <v>32</v>
      </c>
      <c r="AX1336" s="12" t="s">
        <v>70</v>
      </c>
      <c r="AY1336" s="145" t="s">
        <v>155</v>
      </c>
    </row>
    <row r="1337" spans="2:65" s="13" customFormat="1" ht="11.25">
      <c r="B1337" s="149"/>
      <c r="D1337" s="144" t="s">
        <v>166</v>
      </c>
      <c r="E1337" s="150" t="s">
        <v>3</v>
      </c>
      <c r="F1337" s="151" t="s">
        <v>1786</v>
      </c>
      <c r="H1337" s="152">
        <v>0.69</v>
      </c>
      <c r="L1337" s="149"/>
      <c r="M1337" s="153"/>
      <c r="T1337" s="154"/>
      <c r="AT1337" s="150" t="s">
        <v>166</v>
      </c>
      <c r="AU1337" s="150" t="s">
        <v>80</v>
      </c>
      <c r="AV1337" s="13" t="s">
        <v>80</v>
      </c>
      <c r="AW1337" s="13" t="s">
        <v>32</v>
      </c>
      <c r="AX1337" s="13" t="s">
        <v>78</v>
      </c>
      <c r="AY1337" s="150" t="s">
        <v>155</v>
      </c>
    </row>
    <row r="1338" spans="2:65" s="1" customFormat="1" ht="24.2" customHeight="1">
      <c r="B1338" s="127"/>
      <c r="C1338" s="128" t="s">
        <v>1787</v>
      </c>
      <c r="D1338" s="128" t="s">
        <v>157</v>
      </c>
      <c r="E1338" s="129" t="s">
        <v>1788</v>
      </c>
      <c r="F1338" s="130" t="s">
        <v>1789</v>
      </c>
      <c r="G1338" s="131" t="s">
        <v>1438</v>
      </c>
      <c r="H1338" s="132">
        <v>1309.42</v>
      </c>
      <c r="I1338" s="133"/>
      <c r="J1338" s="133">
        <f>ROUND(I1338*H1338,2)</f>
        <v>0</v>
      </c>
      <c r="K1338" s="130" t="s">
        <v>161</v>
      </c>
      <c r="L1338" s="29"/>
      <c r="M1338" s="134" t="s">
        <v>3</v>
      </c>
      <c r="N1338" s="135" t="s">
        <v>41</v>
      </c>
      <c r="O1338" s="136">
        <v>0</v>
      </c>
      <c r="P1338" s="136">
        <f>O1338*H1338</f>
        <v>0</v>
      </c>
      <c r="Q1338" s="136">
        <v>0</v>
      </c>
      <c r="R1338" s="136">
        <f>Q1338*H1338</f>
        <v>0</v>
      </c>
      <c r="S1338" s="136">
        <v>0</v>
      </c>
      <c r="T1338" s="137">
        <f>S1338*H1338</f>
        <v>0</v>
      </c>
      <c r="AR1338" s="138" t="s">
        <v>264</v>
      </c>
      <c r="AT1338" s="138" t="s">
        <v>157</v>
      </c>
      <c r="AU1338" s="138" t="s">
        <v>80</v>
      </c>
      <c r="AY1338" s="17" t="s">
        <v>155</v>
      </c>
      <c r="BE1338" s="139">
        <f>IF(N1338="základní",J1338,0)</f>
        <v>0</v>
      </c>
      <c r="BF1338" s="139">
        <f>IF(N1338="snížená",J1338,0)</f>
        <v>0</v>
      </c>
      <c r="BG1338" s="139">
        <f>IF(N1338="zákl. přenesená",J1338,0)</f>
        <v>0</v>
      </c>
      <c r="BH1338" s="139">
        <f>IF(N1338="sníž. přenesená",J1338,0)</f>
        <v>0</v>
      </c>
      <c r="BI1338" s="139">
        <f>IF(N1338="nulová",J1338,0)</f>
        <v>0</v>
      </c>
      <c r="BJ1338" s="17" t="s">
        <v>78</v>
      </c>
      <c r="BK1338" s="139">
        <f>ROUND(I1338*H1338,2)</f>
        <v>0</v>
      </c>
      <c r="BL1338" s="17" t="s">
        <v>264</v>
      </c>
      <c r="BM1338" s="138" t="s">
        <v>1790</v>
      </c>
    </row>
    <row r="1339" spans="2:65" s="1" customFormat="1" ht="11.25">
      <c r="B1339" s="29"/>
      <c r="D1339" s="140" t="s">
        <v>164</v>
      </c>
      <c r="F1339" s="141" t="s">
        <v>1791</v>
      </c>
      <c r="L1339" s="29"/>
      <c r="M1339" s="142"/>
      <c r="T1339" s="50"/>
      <c r="AT1339" s="17" t="s">
        <v>164</v>
      </c>
      <c r="AU1339" s="17" t="s">
        <v>80</v>
      </c>
    </row>
    <row r="1340" spans="2:65" s="11" customFormat="1" ht="22.9" customHeight="1">
      <c r="B1340" s="116"/>
      <c r="D1340" s="117" t="s">
        <v>69</v>
      </c>
      <c r="E1340" s="125" t="s">
        <v>1792</v>
      </c>
      <c r="F1340" s="125" t="s">
        <v>1793</v>
      </c>
      <c r="J1340" s="126">
        <f>BK1340</f>
        <v>0</v>
      </c>
      <c r="L1340" s="116"/>
      <c r="M1340" s="120"/>
      <c r="P1340" s="121">
        <f>SUM(P1341:P1433)</f>
        <v>153.44740000000002</v>
      </c>
      <c r="R1340" s="121">
        <f>SUM(R1341:R1433)</f>
        <v>9.7229539659999989E-2</v>
      </c>
      <c r="T1340" s="122">
        <f>SUM(T1341:T1433)</f>
        <v>0</v>
      </c>
      <c r="AR1340" s="117" t="s">
        <v>80</v>
      </c>
      <c r="AT1340" s="123" t="s">
        <v>69</v>
      </c>
      <c r="AU1340" s="123" t="s">
        <v>78</v>
      </c>
      <c r="AY1340" s="117" t="s">
        <v>155</v>
      </c>
      <c r="BK1340" s="124">
        <f>SUM(BK1341:BK1433)</f>
        <v>0</v>
      </c>
    </row>
    <row r="1341" spans="2:65" s="1" customFormat="1" ht="16.5" customHeight="1">
      <c r="B1341" s="127"/>
      <c r="C1341" s="128" t="s">
        <v>1794</v>
      </c>
      <c r="D1341" s="128" t="s">
        <v>157</v>
      </c>
      <c r="E1341" s="129" t="s">
        <v>1795</v>
      </c>
      <c r="F1341" s="130" t="s">
        <v>1796</v>
      </c>
      <c r="G1341" s="131" t="s">
        <v>160</v>
      </c>
      <c r="H1341" s="132">
        <v>128</v>
      </c>
      <c r="I1341" s="133"/>
      <c r="J1341" s="133">
        <f>ROUND(I1341*H1341,2)</f>
        <v>0</v>
      </c>
      <c r="K1341" s="130" t="s">
        <v>161</v>
      </c>
      <c r="L1341" s="29"/>
      <c r="M1341" s="134" t="s">
        <v>3</v>
      </c>
      <c r="N1341" s="135" t="s">
        <v>41</v>
      </c>
      <c r="O1341" s="136">
        <v>0.80300000000000005</v>
      </c>
      <c r="P1341" s="136">
        <f>O1341*H1341</f>
        <v>102.78400000000001</v>
      </c>
      <c r="Q1341" s="136">
        <v>0</v>
      </c>
      <c r="R1341" s="136">
        <f>Q1341*H1341</f>
        <v>0</v>
      </c>
      <c r="S1341" s="136">
        <v>0</v>
      </c>
      <c r="T1341" s="137">
        <f>S1341*H1341</f>
        <v>0</v>
      </c>
      <c r="AR1341" s="138" t="s">
        <v>264</v>
      </c>
      <c r="AT1341" s="138" t="s">
        <v>157</v>
      </c>
      <c r="AU1341" s="138" t="s">
        <v>80</v>
      </c>
      <c r="AY1341" s="17" t="s">
        <v>155</v>
      </c>
      <c r="BE1341" s="139">
        <f>IF(N1341="základní",J1341,0)</f>
        <v>0</v>
      </c>
      <c r="BF1341" s="139">
        <f>IF(N1341="snížená",J1341,0)</f>
        <v>0</v>
      </c>
      <c r="BG1341" s="139">
        <f>IF(N1341="zákl. přenesená",J1341,0)</f>
        <v>0</v>
      </c>
      <c r="BH1341" s="139">
        <f>IF(N1341="sníž. přenesená",J1341,0)</f>
        <v>0</v>
      </c>
      <c r="BI1341" s="139">
        <f>IF(N1341="nulová",J1341,0)</f>
        <v>0</v>
      </c>
      <c r="BJ1341" s="17" t="s">
        <v>78</v>
      </c>
      <c r="BK1341" s="139">
        <f>ROUND(I1341*H1341,2)</f>
        <v>0</v>
      </c>
      <c r="BL1341" s="17" t="s">
        <v>264</v>
      </c>
      <c r="BM1341" s="138" t="s">
        <v>1797</v>
      </c>
    </row>
    <row r="1342" spans="2:65" s="1" customFormat="1" ht="11.25">
      <c r="B1342" s="29"/>
      <c r="D1342" s="140" t="s">
        <v>164</v>
      </c>
      <c r="F1342" s="141" t="s">
        <v>1798</v>
      </c>
      <c r="L1342" s="29"/>
      <c r="M1342" s="142"/>
      <c r="T1342" s="50"/>
      <c r="AT1342" s="17" t="s">
        <v>164</v>
      </c>
      <c r="AU1342" s="17" t="s">
        <v>80</v>
      </c>
    </row>
    <row r="1343" spans="2:65" s="12" customFormat="1" ht="11.25">
      <c r="B1343" s="143"/>
      <c r="D1343" s="144" t="s">
        <v>166</v>
      </c>
      <c r="E1343" s="145" t="s">
        <v>3</v>
      </c>
      <c r="F1343" s="146" t="s">
        <v>1799</v>
      </c>
      <c r="H1343" s="145" t="s">
        <v>3</v>
      </c>
      <c r="L1343" s="143"/>
      <c r="M1343" s="147"/>
      <c r="T1343" s="148"/>
      <c r="AT1343" s="145" t="s">
        <v>166</v>
      </c>
      <c r="AU1343" s="145" t="s">
        <v>80</v>
      </c>
      <c r="AV1343" s="12" t="s">
        <v>78</v>
      </c>
      <c r="AW1343" s="12" t="s">
        <v>32</v>
      </c>
      <c r="AX1343" s="12" t="s">
        <v>70</v>
      </c>
      <c r="AY1343" s="145" t="s">
        <v>155</v>
      </c>
    </row>
    <row r="1344" spans="2:65" s="13" customFormat="1" ht="11.25">
      <c r="B1344" s="149"/>
      <c r="D1344" s="144" t="s">
        <v>166</v>
      </c>
      <c r="E1344" s="150" t="s">
        <v>3</v>
      </c>
      <c r="F1344" s="151" t="s">
        <v>1800</v>
      </c>
      <c r="H1344" s="152">
        <v>128</v>
      </c>
      <c r="L1344" s="149"/>
      <c r="M1344" s="153"/>
      <c r="T1344" s="154"/>
      <c r="AT1344" s="150" t="s">
        <v>166</v>
      </c>
      <c r="AU1344" s="150" t="s">
        <v>80</v>
      </c>
      <c r="AV1344" s="13" t="s">
        <v>80</v>
      </c>
      <c r="AW1344" s="13" t="s">
        <v>32</v>
      </c>
      <c r="AX1344" s="13" t="s">
        <v>78</v>
      </c>
      <c r="AY1344" s="150" t="s">
        <v>155</v>
      </c>
    </row>
    <row r="1345" spans="2:65" s="1" customFormat="1" ht="16.5" customHeight="1">
      <c r="B1345" s="127"/>
      <c r="C1345" s="161" t="s">
        <v>1801</v>
      </c>
      <c r="D1345" s="161" t="s">
        <v>248</v>
      </c>
      <c r="E1345" s="162" t="s">
        <v>1802</v>
      </c>
      <c r="F1345" s="163" t="s">
        <v>1803</v>
      </c>
      <c r="G1345" s="164" t="s">
        <v>160</v>
      </c>
      <c r="H1345" s="165">
        <v>140.80000000000001</v>
      </c>
      <c r="I1345" s="166"/>
      <c r="J1345" s="166">
        <f>ROUND(I1345*H1345,2)</f>
        <v>0</v>
      </c>
      <c r="K1345" s="163" t="s">
        <v>3</v>
      </c>
      <c r="L1345" s="167"/>
      <c r="M1345" s="168" t="s">
        <v>3</v>
      </c>
      <c r="N1345" s="169" t="s">
        <v>41</v>
      </c>
      <c r="O1345" s="136">
        <v>0</v>
      </c>
      <c r="P1345" s="136">
        <f>O1345*H1345</f>
        <v>0</v>
      </c>
      <c r="Q1345" s="136">
        <v>0</v>
      </c>
      <c r="R1345" s="136">
        <f>Q1345*H1345</f>
        <v>0</v>
      </c>
      <c r="S1345" s="136">
        <v>0</v>
      </c>
      <c r="T1345" s="137">
        <f>S1345*H1345</f>
        <v>0</v>
      </c>
      <c r="AR1345" s="138" t="s">
        <v>391</v>
      </c>
      <c r="AT1345" s="138" t="s">
        <v>248</v>
      </c>
      <c r="AU1345" s="138" t="s">
        <v>80</v>
      </c>
      <c r="AY1345" s="17" t="s">
        <v>155</v>
      </c>
      <c r="BE1345" s="139">
        <f>IF(N1345="základní",J1345,0)</f>
        <v>0</v>
      </c>
      <c r="BF1345" s="139">
        <f>IF(N1345="snížená",J1345,0)</f>
        <v>0</v>
      </c>
      <c r="BG1345" s="139">
        <f>IF(N1345="zákl. přenesená",J1345,0)</f>
        <v>0</v>
      </c>
      <c r="BH1345" s="139">
        <f>IF(N1345="sníž. přenesená",J1345,0)</f>
        <v>0</v>
      </c>
      <c r="BI1345" s="139">
        <f>IF(N1345="nulová",J1345,0)</f>
        <v>0</v>
      </c>
      <c r="BJ1345" s="17" t="s">
        <v>78</v>
      </c>
      <c r="BK1345" s="139">
        <f>ROUND(I1345*H1345,2)</f>
        <v>0</v>
      </c>
      <c r="BL1345" s="17" t="s">
        <v>264</v>
      </c>
      <c r="BM1345" s="138" t="s">
        <v>1804</v>
      </c>
    </row>
    <row r="1346" spans="2:65" s="1" customFormat="1" ht="19.5">
      <c r="B1346" s="29"/>
      <c r="D1346" s="144" t="s">
        <v>516</v>
      </c>
      <c r="F1346" s="170" t="s">
        <v>1805</v>
      </c>
      <c r="L1346" s="29"/>
      <c r="M1346" s="142"/>
      <c r="T1346" s="50"/>
      <c r="AT1346" s="17" t="s">
        <v>516</v>
      </c>
      <c r="AU1346" s="17" t="s">
        <v>80</v>
      </c>
    </row>
    <row r="1347" spans="2:65" s="13" customFormat="1" ht="11.25">
      <c r="B1347" s="149"/>
      <c r="D1347" s="144" t="s">
        <v>166</v>
      </c>
      <c r="E1347" s="150" t="s">
        <v>3</v>
      </c>
      <c r="F1347" s="151" t="s">
        <v>1806</v>
      </c>
      <c r="H1347" s="152">
        <v>140.80000000000001</v>
      </c>
      <c r="L1347" s="149"/>
      <c r="M1347" s="153"/>
      <c r="T1347" s="154"/>
      <c r="AT1347" s="150" t="s">
        <v>166</v>
      </c>
      <c r="AU1347" s="150" t="s">
        <v>80</v>
      </c>
      <c r="AV1347" s="13" t="s">
        <v>80</v>
      </c>
      <c r="AW1347" s="13" t="s">
        <v>32</v>
      </c>
      <c r="AX1347" s="13" t="s">
        <v>78</v>
      </c>
      <c r="AY1347" s="150" t="s">
        <v>155</v>
      </c>
    </row>
    <row r="1348" spans="2:65" s="1" customFormat="1" ht="16.5" customHeight="1">
      <c r="B1348" s="127"/>
      <c r="C1348" s="128" t="s">
        <v>1807</v>
      </c>
      <c r="D1348" s="128" t="s">
        <v>157</v>
      </c>
      <c r="E1348" s="129" t="s">
        <v>1808</v>
      </c>
      <c r="F1348" s="130" t="s">
        <v>1809</v>
      </c>
      <c r="G1348" s="131" t="s">
        <v>178</v>
      </c>
      <c r="H1348" s="132">
        <v>198.5</v>
      </c>
      <c r="I1348" s="133"/>
      <c r="J1348" s="133">
        <f>ROUND(I1348*H1348,2)</f>
        <v>0</v>
      </c>
      <c r="K1348" s="130" t="s">
        <v>161</v>
      </c>
      <c r="L1348" s="29"/>
      <c r="M1348" s="134" t="s">
        <v>3</v>
      </c>
      <c r="N1348" s="135" t="s">
        <v>41</v>
      </c>
      <c r="O1348" s="136">
        <v>0.11799999999999999</v>
      </c>
      <c r="P1348" s="136">
        <f>O1348*H1348</f>
        <v>23.422999999999998</v>
      </c>
      <c r="Q1348" s="136">
        <v>0</v>
      </c>
      <c r="R1348" s="136">
        <f>Q1348*H1348</f>
        <v>0</v>
      </c>
      <c r="S1348" s="136">
        <v>0</v>
      </c>
      <c r="T1348" s="137">
        <f>S1348*H1348</f>
        <v>0</v>
      </c>
      <c r="AR1348" s="138" t="s">
        <v>264</v>
      </c>
      <c r="AT1348" s="138" t="s">
        <v>157</v>
      </c>
      <c r="AU1348" s="138" t="s">
        <v>80</v>
      </c>
      <c r="AY1348" s="17" t="s">
        <v>155</v>
      </c>
      <c r="BE1348" s="139">
        <f>IF(N1348="základní",J1348,0)</f>
        <v>0</v>
      </c>
      <c r="BF1348" s="139">
        <f>IF(N1348="snížená",J1348,0)</f>
        <v>0</v>
      </c>
      <c r="BG1348" s="139">
        <f>IF(N1348="zákl. přenesená",J1348,0)</f>
        <v>0</v>
      </c>
      <c r="BH1348" s="139">
        <f>IF(N1348="sníž. přenesená",J1348,0)</f>
        <v>0</v>
      </c>
      <c r="BI1348" s="139">
        <f>IF(N1348="nulová",J1348,0)</f>
        <v>0</v>
      </c>
      <c r="BJ1348" s="17" t="s">
        <v>78</v>
      </c>
      <c r="BK1348" s="139">
        <f>ROUND(I1348*H1348,2)</f>
        <v>0</v>
      </c>
      <c r="BL1348" s="17" t="s">
        <v>264</v>
      </c>
      <c r="BM1348" s="138" t="s">
        <v>1810</v>
      </c>
    </row>
    <row r="1349" spans="2:65" s="1" customFormat="1" ht="11.25">
      <c r="B1349" s="29"/>
      <c r="D1349" s="140" t="s">
        <v>164</v>
      </c>
      <c r="F1349" s="141" t="s">
        <v>1811</v>
      </c>
      <c r="L1349" s="29"/>
      <c r="M1349" s="142"/>
      <c r="T1349" s="50"/>
      <c r="AT1349" s="17" t="s">
        <v>164</v>
      </c>
      <c r="AU1349" s="17" t="s">
        <v>80</v>
      </c>
    </row>
    <row r="1350" spans="2:65" s="12" customFormat="1" ht="11.25">
      <c r="B1350" s="143"/>
      <c r="D1350" s="144" t="s">
        <v>166</v>
      </c>
      <c r="E1350" s="145" t="s">
        <v>3</v>
      </c>
      <c r="F1350" s="146" t="s">
        <v>1812</v>
      </c>
      <c r="H1350" s="145" t="s">
        <v>3</v>
      </c>
      <c r="L1350" s="143"/>
      <c r="M1350" s="147"/>
      <c r="T1350" s="148"/>
      <c r="AT1350" s="145" t="s">
        <v>166</v>
      </c>
      <c r="AU1350" s="145" t="s">
        <v>80</v>
      </c>
      <c r="AV1350" s="12" t="s">
        <v>78</v>
      </c>
      <c r="AW1350" s="12" t="s">
        <v>32</v>
      </c>
      <c r="AX1350" s="12" t="s">
        <v>70</v>
      </c>
      <c r="AY1350" s="145" t="s">
        <v>155</v>
      </c>
    </row>
    <row r="1351" spans="2:65" s="13" customFormat="1" ht="11.25">
      <c r="B1351" s="149"/>
      <c r="D1351" s="144" t="s">
        <v>166</v>
      </c>
      <c r="E1351" s="150" t="s">
        <v>3</v>
      </c>
      <c r="F1351" s="151" t="s">
        <v>1813</v>
      </c>
      <c r="H1351" s="152">
        <v>198.5</v>
      </c>
      <c r="L1351" s="149"/>
      <c r="M1351" s="153"/>
      <c r="T1351" s="154"/>
      <c r="AT1351" s="150" t="s">
        <v>166</v>
      </c>
      <c r="AU1351" s="150" t="s">
        <v>80</v>
      </c>
      <c r="AV1351" s="13" t="s">
        <v>80</v>
      </c>
      <c r="AW1351" s="13" t="s">
        <v>32</v>
      </c>
      <c r="AX1351" s="13" t="s">
        <v>78</v>
      </c>
      <c r="AY1351" s="150" t="s">
        <v>155</v>
      </c>
    </row>
    <row r="1352" spans="2:65" s="1" customFormat="1" ht="16.5" customHeight="1">
      <c r="B1352" s="127"/>
      <c r="C1352" s="161" t="s">
        <v>1814</v>
      </c>
      <c r="D1352" s="161" t="s">
        <v>248</v>
      </c>
      <c r="E1352" s="162" t="s">
        <v>1815</v>
      </c>
      <c r="F1352" s="163" t="s">
        <v>1816</v>
      </c>
      <c r="G1352" s="164" t="s">
        <v>251</v>
      </c>
      <c r="H1352" s="165">
        <v>28.2</v>
      </c>
      <c r="I1352" s="166"/>
      <c r="J1352" s="166">
        <f>ROUND(I1352*H1352,2)</f>
        <v>0</v>
      </c>
      <c r="K1352" s="163" t="s">
        <v>161</v>
      </c>
      <c r="L1352" s="167"/>
      <c r="M1352" s="168" t="s">
        <v>3</v>
      </c>
      <c r="N1352" s="169" t="s">
        <v>41</v>
      </c>
      <c r="O1352" s="136">
        <v>0</v>
      </c>
      <c r="P1352" s="136">
        <f>O1352*H1352</f>
        <v>0</v>
      </c>
      <c r="Q1352" s="136">
        <v>1E-3</v>
      </c>
      <c r="R1352" s="136">
        <f>Q1352*H1352</f>
        <v>2.8199999999999999E-2</v>
      </c>
      <c r="S1352" s="136">
        <v>0</v>
      </c>
      <c r="T1352" s="137">
        <f>S1352*H1352</f>
        <v>0</v>
      </c>
      <c r="AR1352" s="138" t="s">
        <v>391</v>
      </c>
      <c r="AT1352" s="138" t="s">
        <v>248</v>
      </c>
      <c r="AU1352" s="138" t="s">
        <v>80</v>
      </c>
      <c r="AY1352" s="17" t="s">
        <v>155</v>
      </c>
      <c r="BE1352" s="139">
        <f>IF(N1352="základní",J1352,0)</f>
        <v>0</v>
      </c>
      <c r="BF1352" s="139">
        <f>IF(N1352="snížená",J1352,0)</f>
        <v>0</v>
      </c>
      <c r="BG1352" s="139">
        <f>IF(N1352="zákl. přenesená",J1352,0)</f>
        <v>0</v>
      </c>
      <c r="BH1352" s="139">
        <f>IF(N1352="sníž. přenesená",J1352,0)</f>
        <v>0</v>
      </c>
      <c r="BI1352" s="139">
        <f>IF(N1352="nulová",J1352,0)</f>
        <v>0</v>
      </c>
      <c r="BJ1352" s="17" t="s">
        <v>78</v>
      </c>
      <c r="BK1352" s="139">
        <f>ROUND(I1352*H1352,2)</f>
        <v>0</v>
      </c>
      <c r="BL1352" s="17" t="s">
        <v>264</v>
      </c>
      <c r="BM1352" s="138" t="s">
        <v>1817</v>
      </c>
    </row>
    <row r="1353" spans="2:65" s="1" customFormat="1" ht="24.2" customHeight="1">
      <c r="B1353" s="127"/>
      <c r="C1353" s="128" t="s">
        <v>1818</v>
      </c>
      <c r="D1353" s="128" t="s">
        <v>157</v>
      </c>
      <c r="E1353" s="129" t="s">
        <v>1819</v>
      </c>
      <c r="F1353" s="130" t="s">
        <v>1820</v>
      </c>
      <c r="G1353" s="131" t="s">
        <v>178</v>
      </c>
      <c r="H1353" s="132">
        <v>60.45</v>
      </c>
      <c r="I1353" s="133"/>
      <c r="J1353" s="133">
        <f>ROUND(I1353*H1353,2)</f>
        <v>0</v>
      </c>
      <c r="K1353" s="130" t="s">
        <v>161</v>
      </c>
      <c r="L1353" s="29"/>
      <c r="M1353" s="134" t="s">
        <v>3</v>
      </c>
      <c r="N1353" s="135" t="s">
        <v>41</v>
      </c>
      <c r="O1353" s="136">
        <v>0.186</v>
      </c>
      <c r="P1353" s="136">
        <f>O1353*H1353</f>
        <v>11.2437</v>
      </c>
      <c r="Q1353" s="136">
        <v>1.5025109999999999E-4</v>
      </c>
      <c r="R1353" s="136">
        <f>Q1353*H1353</f>
        <v>9.0826789949999993E-3</v>
      </c>
      <c r="S1353" s="136">
        <v>0</v>
      </c>
      <c r="T1353" s="137">
        <f>S1353*H1353</f>
        <v>0</v>
      </c>
      <c r="AR1353" s="138" t="s">
        <v>264</v>
      </c>
      <c r="AT1353" s="138" t="s">
        <v>157</v>
      </c>
      <c r="AU1353" s="138" t="s">
        <v>80</v>
      </c>
      <c r="AY1353" s="17" t="s">
        <v>155</v>
      </c>
      <c r="BE1353" s="139">
        <f>IF(N1353="základní",J1353,0)</f>
        <v>0</v>
      </c>
      <c r="BF1353" s="139">
        <f>IF(N1353="snížená",J1353,0)</f>
        <v>0</v>
      </c>
      <c r="BG1353" s="139">
        <f>IF(N1353="zákl. přenesená",J1353,0)</f>
        <v>0</v>
      </c>
      <c r="BH1353" s="139">
        <f>IF(N1353="sníž. přenesená",J1353,0)</f>
        <v>0</v>
      </c>
      <c r="BI1353" s="139">
        <f>IF(N1353="nulová",J1353,0)</f>
        <v>0</v>
      </c>
      <c r="BJ1353" s="17" t="s">
        <v>78</v>
      </c>
      <c r="BK1353" s="139">
        <f>ROUND(I1353*H1353,2)</f>
        <v>0</v>
      </c>
      <c r="BL1353" s="17" t="s">
        <v>264</v>
      </c>
      <c r="BM1353" s="138" t="s">
        <v>1821</v>
      </c>
    </row>
    <row r="1354" spans="2:65" s="1" customFormat="1" ht="11.25">
      <c r="B1354" s="29"/>
      <c r="D1354" s="140" t="s">
        <v>164</v>
      </c>
      <c r="F1354" s="141" t="s">
        <v>1822</v>
      </c>
      <c r="L1354" s="29"/>
      <c r="M1354" s="142"/>
      <c r="T1354" s="50"/>
      <c r="AT1354" s="17" t="s">
        <v>164</v>
      </c>
      <c r="AU1354" s="17" t="s">
        <v>80</v>
      </c>
    </row>
    <row r="1355" spans="2:65" s="12" customFormat="1" ht="11.25">
      <c r="B1355" s="143"/>
      <c r="D1355" s="144" t="s">
        <v>166</v>
      </c>
      <c r="E1355" s="145" t="s">
        <v>3</v>
      </c>
      <c r="F1355" s="146" t="s">
        <v>913</v>
      </c>
      <c r="H1355" s="145" t="s">
        <v>3</v>
      </c>
      <c r="L1355" s="143"/>
      <c r="M1355" s="147"/>
      <c r="T1355" s="148"/>
      <c r="AT1355" s="145" t="s">
        <v>166</v>
      </c>
      <c r="AU1355" s="145" t="s">
        <v>80</v>
      </c>
      <c r="AV1355" s="12" t="s">
        <v>78</v>
      </c>
      <c r="AW1355" s="12" t="s">
        <v>32</v>
      </c>
      <c r="AX1355" s="12" t="s">
        <v>70</v>
      </c>
      <c r="AY1355" s="145" t="s">
        <v>155</v>
      </c>
    </row>
    <row r="1356" spans="2:65" s="13" customFormat="1" ht="11.25">
      <c r="B1356" s="149"/>
      <c r="D1356" s="144" t="s">
        <v>166</v>
      </c>
      <c r="E1356" s="150" t="s">
        <v>3</v>
      </c>
      <c r="F1356" s="151" t="s">
        <v>914</v>
      </c>
      <c r="H1356" s="152">
        <v>6.6749999999999998</v>
      </c>
      <c r="L1356" s="149"/>
      <c r="M1356" s="153"/>
      <c r="T1356" s="154"/>
      <c r="AT1356" s="150" t="s">
        <v>166</v>
      </c>
      <c r="AU1356" s="150" t="s">
        <v>80</v>
      </c>
      <c r="AV1356" s="13" t="s">
        <v>80</v>
      </c>
      <c r="AW1356" s="13" t="s">
        <v>32</v>
      </c>
      <c r="AX1356" s="13" t="s">
        <v>70</v>
      </c>
      <c r="AY1356" s="150" t="s">
        <v>155</v>
      </c>
    </row>
    <row r="1357" spans="2:65" s="13" customFormat="1" ht="11.25">
      <c r="B1357" s="149"/>
      <c r="D1357" s="144" t="s">
        <v>166</v>
      </c>
      <c r="E1357" s="150" t="s">
        <v>3</v>
      </c>
      <c r="F1357" s="151" t="s">
        <v>915</v>
      </c>
      <c r="H1357" s="152">
        <v>6.11</v>
      </c>
      <c r="L1357" s="149"/>
      <c r="M1357" s="153"/>
      <c r="T1357" s="154"/>
      <c r="AT1357" s="150" t="s">
        <v>166</v>
      </c>
      <c r="AU1357" s="150" t="s">
        <v>80</v>
      </c>
      <c r="AV1357" s="13" t="s">
        <v>80</v>
      </c>
      <c r="AW1357" s="13" t="s">
        <v>32</v>
      </c>
      <c r="AX1357" s="13" t="s">
        <v>70</v>
      </c>
      <c r="AY1357" s="150" t="s">
        <v>155</v>
      </c>
    </row>
    <row r="1358" spans="2:65" s="13" customFormat="1" ht="11.25">
      <c r="B1358" s="149"/>
      <c r="D1358" s="144" t="s">
        <v>166</v>
      </c>
      <c r="E1358" s="150" t="s">
        <v>3</v>
      </c>
      <c r="F1358" s="151" t="s">
        <v>916</v>
      </c>
      <c r="H1358" s="152">
        <v>7.5</v>
      </c>
      <c r="L1358" s="149"/>
      <c r="M1358" s="153"/>
      <c r="T1358" s="154"/>
      <c r="AT1358" s="150" t="s">
        <v>166</v>
      </c>
      <c r="AU1358" s="150" t="s">
        <v>80</v>
      </c>
      <c r="AV1358" s="13" t="s">
        <v>80</v>
      </c>
      <c r="AW1358" s="13" t="s">
        <v>32</v>
      </c>
      <c r="AX1358" s="13" t="s">
        <v>70</v>
      </c>
      <c r="AY1358" s="150" t="s">
        <v>155</v>
      </c>
    </row>
    <row r="1359" spans="2:65" s="13" customFormat="1" ht="11.25">
      <c r="B1359" s="149"/>
      <c r="D1359" s="144" t="s">
        <v>166</v>
      </c>
      <c r="E1359" s="150" t="s">
        <v>3</v>
      </c>
      <c r="F1359" s="151" t="s">
        <v>917</v>
      </c>
      <c r="H1359" s="152">
        <v>15</v>
      </c>
      <c r="L1359" s="149"/>
      <c r="M1359" s="153"/>
      <c r="T1359" s="154"/>
      <c r="AT1359" s="150" t="s">
        <v>166</v>
      </c>
      <c r="AU1359" s="150" t="s">
        <v>80</v>
      </c>
      <c r="AV1359" s="13" t="s">
        <v>80</v>
      </c>
      <c r="AW1359" s="13" t="s">
        <v>32</v>
      </c>
      <c r="AX1359" s="13" t="s">
        <v>70</v>
      </c>
      <c r="AY1359" s="150" t="s">
        <v>155</v>
      </c>
    </row>
    <row r="1360" spans="2:65" s="13" customFormat="1" ht="11.25">
      <c r="B1360" s="149"/>
      <c r="D1360" s="144" t="s">
        <v>166</v>
      </c>
      <c r="E1360" s="150" t="s">
        <v>3</v>
      </c>
      <c r="F1360" s="151" t="s">
        <v>918</v>
      </c>
      <c r="H1360" s="152">
        <v>4.6050000000000004</v>
      </c>
      <c r="L1360" s="149"/>
      <c r="M1360" s="153"/>
      <c r="T1360" s="154"/>
      <c r="AT1360" s="150" t="s">
        <v>166</v>
      </c>
      <c r="AU1360" s="150" t="s">
        <v>80</v>
      </c>
      <c r="AV1360" s="13" t="s">
        <v>80</v>
      </c>
      <c r="AW1360" s="13" t="s">
        <v>32</v>
      </c>
      <c r="AX1360" s="13" t="s">
        <v>70</v>
      </c>
      <c r="AY1360" s="150" t="s">
        <v>155</v>
      </c>
    </row>
    <row r="1361" spans="2:65" s="13" customFormat="1" ht="11.25">
      <c r="B1361" s="149"/>
      <c r="D1361" s="144" t="s">
        <v>166</v>
      </c>
      <c r="E1361" s="150" t="s">
        <v>3</v>
      </c>
      <c r="F1361" s="151" t="s">
        <v>919</v>
      </c>
      <c r="H1361" s="152">
        <v>3.25</v>
      </c>
      <c r="L1361" s="149"/>
      <c r="M1361" s="153"/>
      <c r="T1361" s="154"/>
      <c r="AT1361" s="150" t="s">
        <v>166</v>
      </c>
      <c r="AU1361" s="150" t="s">
        <v>80</v>
      </c>
      <c r="AV1361" s="13" t="s">
        <v>80</v>
      </c>
      <c r="AW1361" s="13" t="s">
        <v>32</v>
      </c>
      <c r="AX1361" s="13" t="s">
        <v>70</v>
      </c>
      <c r="AY1361" s="150" t="s">
        <v>155</v>
      </c>
    </row>
    <row r="1362" spans="2:65" s="13" customFormat="1" ht="11.25">
      <c r="B1362" s="149"/>
      <c r="D1362" s="144" t="s">
        <v>166</v>
      </c>
      <c r="E1362" s="150" t="s">
        <v>3</v>
      </c>
      <c r="F1362" s="151" t="s">
        <v>920</v>
      </c>
      <c r="H1362" s="152">
        <v>3.75</v>
      </c>
      <c r="L1362" s="149"/>
      <c r="M1362" s="153"/>
      <c r="T1362" s="154"/>
      <c r="AT1362" s="150" t="s">
        <v>166</v>
      </c>
      <c r="AU1362" s="150" t="s">
        <v>80</v>
      </c>
      <c r="AV1362" s="13" t="s">
        <v>80</v>
      </c>
      <c r="AW1362" s="13" t="s">
        <v>32</v>
      </c>
      <c r="AX1362" s="13" t="s">
        <v>70</v>
      </c>
      <c r="AY1362" s="150" t="s">
        <v>155</v>
      </c>
    </row>
    <row r="1363" spans="2:65" s="12" customFormat="1" ht="11.25">
      <c r="B1363" s="143"/>
      <c r="D1363" s="144" t="s">
        <v>166</v>
      </c>
      <c r="E1363" s="145" t="s">
        <v>3</v>
      </c>
      <c r="F1363" s="146" t="s">
        <v>921</v>
      </c>
      <c r="H1363" s="145" t="s">
        <v>3</v>
      </c>
      <c r="L1363" s="143"/>
      <c r="M1363" s="147"/>
      <c r="T1363" s="148"/>
      <c r="AT1363" s="145" t="s">
        <v>166</v>
      </c>
      <c r="AU1363" s="145" t="s">
        <v>80</v>
      </c>
      <c r="AV1363" s="12" t="s">
        <v>78</v>
      </c>
      <c r="AW1363" s="12" t="s">
        <v>32</v>
      </c>
      <c r="AX1363" s="12" t="s">
        <v>70</v>
      </c>
      <c r="AY1363" s="145" t="s">
        <v>155</v>
      </c>
    </row>
    <row r="1364" spans="2:65" s="13" customFormat="1" ht="11.25">
      <c r="B1364" s="149"/>
      <c r="D1364" s="144" t="s">
        <v>166</v>
      </c>
      <c r="E1364" s="150" t="s">
        <v>3</v>
      </c>
      <c r="F1364" s="151" t="s">
        <v>922</v>
      </c>
      <c r="H1364" s="152">
        <v>5.92</v>
      </c>
      <c r="L1364" s="149"/>
      <c r="M1364" s="153"/>
      <c r="T1364" s="154"/>
      <c r="AT1364" s="150" t="s">
        <v>166</v>
      </c>
      <c r="AU1364" s="150" t="s">
        <v>80</v>
      </c>
      <c r="AV1364" s="13" t="s">
        <v>80</v>
      </c>
      <c r="AW1364" s="13" t="s">
        <v>32</v>
      </c>
      <c r="AX1364" s="13" t="s">
        <v>70</v>
      </c>
      <c r="AY1364" s="150" t="s">
        <v>155</v>
      </c>
    </row>
    <row r="1365" spans="2:65" s="12" customFormat="1" ht="11.25">
      <c r="B1365" s="143"/>
      <c r="D1365" s="144" t="s">
        <v>166</v>
      </c>
      <c r="E1365" s="145" t="s">
        <v>3</v>
      </c>
      <c r="F1365" s="146" t="s">
        <v>923</v>
      </c>
      <c r="H1365" s="145" t="s">
        <v>3</v>
      </c>
      <c r="L1365" s="143"/>
      <c r="M1365" s="147"/>
      <c r="T1365" s="148"/>
      <c r="AT1365" s="145" t="s">
        <v>166</v>
      </c>
      <c r="AU1365" s="145" t="s">
        <v>80</v>
      </c>
      <c r="AV1365" s="12" t="s">
        <v>78</v>
      </c>
      <c r="AW1365" s="12" t="s">
        <v>32</v>
      </c>
      <c r="AX1365" s="12" t="s">
        <v>70</v>
      </c>
      <c r="AY1365" s="145" t="s">
        <v>155</v>
      </c>
    </row>
    <row r="1366" spans="2:65" s="13" customFormat="1" ht="11.25">
      <c r="B1366" s="149"/>
      <c r="D1366" s="144" t="s">
        <v>166</v>
      </c>
      <c r="E1366" s="150" t="s">
        <v>3</v>
      </c>
      <c r="F1366" s="151" t="s">
        <v>924</v>
      </c>
      <c r="H1366" s="152">
        <v>7.64</v>
      </c>
      <c r="L1366" s="149"/>
      <c r="M1366" s="153"/>
      <c r="T1366" s="154"/>
      <c r="AT1366" s="150" t="s">
        <v>166</v>
      </c>
      <c r="AU1366" s="150" t="s">
        <v>80</v>
      </c>
      <c r="AV1366" s="13" t="s">
        <v>80</v>
      </c>
      <c r="AW1366" s="13" t="s">
        <v>32</v>
      </c>
      <c r="AX1366" s="13" t="s">
        <v>70</v>
      </c>
      <c r="AY1366" s="150" t="s">
        <v>155</v>
      </c>
    </row>
    <row r="1367" spans="2:65" s="14" customFormat="1" ht="11.25">
      <c r="B1367" s="155"/>
      <c r="D1367" s="144" t="s">
        <v>166</v>
      </c>
      <c r="E1367" s="156" t="s">
        <v>3</v>
      </c>
      <c r="F1367" s="157" t="s">
        <v>205</v>
      </c>
      <c r="H1367" s="158">
        <v>60.45</v>
      </c>
      <c r="L1367" s="155"/>
      <c r="M1367" s="159"/>
      <c r="T1367" s="160"/>
      <c r="AT1367" s="156" t="s">
        <v>166</v>
      </c>
      <c r="AU1367" s="156" t="s">
        <v>80</v>
      </c>
      <c r="AV1367" s="14" t="s">
        <v>162</v>
      </c>
      <c r="AW1367" s="14" t="s">
        <v>32</v>
      </c>
      <c r="AX1367" s="14" t="s">
        <v>78</v>
      </c>
      <c r="AY1367" s="156" t="s">
        <v>155</v>
      </c>
    </row>
    <row r="1368" spans="2:65" s="1" customFormat="1" ht="24.2" customHeight="1">
      <c r="B1368" s="127"/>
      <c r="C1368" s="128" t="s">
        <v>1823</v>
      </c>
      <c r="D1368" s="128" t="s">
        <v>157</v>
      </c>
      <c r="E1368" s="129" t="s">
        <v>1824</v>
      </c>
      <c r="F1368" s="130" t="s">
        <v>1825</v>
      </c>
      <c r="G1368" s="131" t="s">
        <v>178</v>
      </c>
      <c r="H1368" s="132">
        <v>60.45</v>
      </c>
      <c r="I1368" s="133"/>
      <c r="J1368" s="133">
        <f>ROUND(I1368*H1368,2)</f>
        <v>0</v>
      </c>
      <c r="K1368" s="130" t="s">
        <v>161</v>
      </c>
      <c r="L1368" s="29"/>
      <c r="M1368" s="134" t="s">
        <v>3</v>
      </c>
      <c r="N1368" s="135" t="s">
        <v>41</v>
      </c>
      <c r="O1368" s="136">
        <v>0.186</v>
      </c>
      <c r="P1368" s="136">
        <f>O1368*H1368</f>
        <v>11.2437</v>
      </c>
      <c r="Q1368" s="136">
        <v>2.7786370000000001E-4</v>
      </c>
      <c r="R1368" s="136">
        <f>Q1368*H1368</f>
        <v>1.6796860665000003E-2</v>
      </c>
      <c r="S1368" s="136">
        <v>0</v>
      </c>
      <c r="T1368" s="137">
        <f>S1368*H1368</f>
        <v>0</v>
      </c>
      <c r="AR1368" s="138" t="s">
        <v>264</v>
      </c>
      <c r="AT1368" s="138" t="s">
        <v>157</v>
      </c>
      <c r="AU1368" s="138" t="s">
        <v>80</v>
      </c>
      <c r="AY1368" s="17" t="s">
        <v>155</v>
      </c>
      <c r="BE1368" s="139">
        <f>IF(N1368="základní",J1368,0)</f>
        <v>0</v>
      </c>
      <c r="BF1368" s="139">
        <f>IF(N1368="snížená",J1368,0)</f>
        <v>0</v>
      </c>
      <c r="BG1368" s="139">
        <f>IF(N1368="zákl. přenesená",J1368,0)</f>
        <v>0</v>
      </c>
      <c r="BH1368" s="139">
        <f>IF(N1368="sníž. přenesená",J1368,0)</f>
        <v>0</v>
      </c>
      <c r="BI1368" s="139">
        <f>IF(N1368="nulová",J1368,0)</f>
        <v>0</v>
      </c>
      <c r="BJ1368" s="17" t="s">
        <v>78</v>
      </c>
      <c r="BK1368" s="139">
        <f>ROUND(I1368*H1368,2)</f>
        <v>0</v>
      </c>
      <c r="BL1368" s="17" t="s">
        <v>264</v>
      </c>
      <c r="BM1368" s="138" t="s">
        <v>1826</v>
      </c>
    </row>
    <row r="1369" spans="2:65" s="1" customFormat="1" ht="11.25">
      <c r="B1369" s="29"/>
      <c r="D1369" s="140" t="s">
        <v>164</v>
      </c>
      <c r="F1369" s="141" t="s">
        <v>1827</v>
      </c>
      <c r="L1369" s="29"/>
      <c r="M1369" s="142"/>
      <c r="T1369" s="50"/>
      <c r="AT1369" s="17" t="s">
        <v>164</v>
      </c>
      <c r="AU1369" s="17" t="s">
        <v>80</v>
      </c>
    </row>
    <row r="1370" spans="2:65" s="12" customFormat="1" ht="11.25">
      <c r="B1370" s="143"/>
      <c r="D1370" s="144" t="s">
        <v>166</v>
      </c>
      <c r="E1370" s="145" t="s">
        <v>3</v>
      </c>
      <c r="F1370" s="146" t="s">
        <v>913</v>
      </c>
      <c r="H1370" s="145" t="s">
        <v>3</v>
      </c>
      <c r="L1370" s="143"/>
      <c r="M1370" s="147"/>
      <c r="T1370" s="148"/>
      <c r="AT1370" s="145" t="s">
        <v>166</v>
      </c>
      <c r="AU1370" s="145" t="s">
        <v>80</v>
      </c>
      <c r="AV1370" s="12" t="s">
        <v>78</v>
      </c>
      <c r="AW1370" s="12" t="s">
        <v>32</v>
      </c>
      <c r="AX1370" s="12" t="s">
        <v>70</v>
      </c>
      <c r="AY1370" s="145" t="s">
        <v>155</v>
      </c>
    </row>
    <row r="1371" spans="2:65" s="13" customFormat="1" ht="11.25">
      <c r="B1371" s="149"/>
      <c r="D1371" s="144" t="s">
        <v>166</v>
      </c>
      <c r="E1371" s="150" t="s">
        <v>3</v>
      </c>
      <c r="F1371" s="151" t="s">
        <v>914</v>
      </c>
      <c r="H1371" s="152">
        <v>6.6749999999999998</v>
      </c>
      <c r="L1371" s="149"/>
      <c r="M1371" s="153"/>
      <c r="T1371" s="154"/>
      <c r="AT1371" s="150" t="s">
        <v>166</v>
      </c>
      <c r="AU1371" s="150" t="s">
        <v>80</v>
      </c>
      <c r="AV1371" s="13" t="s">
        <v>80</v>
      </c>
      <c r="AW1371" s="13" t="s">
        <v>32</v>
      </c>
      <c r="AX1371" s="13" t="s">
        <v>70</v>
      </c>
      <c r="AY1371" s="150" t="s">
        <v>155</v>
      </c>
    </row>
    <row r="1372" spans="2:65" s="13" customFormat="1" ht="11.25">
      <c r="B1372" s="149"/>
      <c r="D1372" s="144" t="s">
        <v>166</v>
      </c>
      <c r="E1372" s="150" t="s">
        <v>3</v>
      </c>
      <c r="F1372" s="151" t="s">
        <v>915</v>
      </c>
      <c r="H1372" s="152">
        <v>6.11</v>
      </c>
      <c r="L1372" s="149"/>
      <c r="M1372" s="153"/>
      <c r="T1372" s="154"/>
      <c r="AT1372" s="150" t="s">
        <v>166</v>
      </c>
      <c r="AU1372" s="150" t="s">
        <v>80</v>
      </c>
      <c r="AV1372" s="13" t="s">
        <v>80</v>
      </c>
      <c r="AW1372" s="13" t="s">
        <v>32</v>
      </c>
      <c r="AX1372" s="13" t="s">
        <v>70</v>
      </c>
      <c r="AY1372" s="150" t="s">
        <v>155</v>
      </c>
    </row>
    <row r="1373" spans="2:65" s="13" customFormat="1" ht="11.25">
      <c r="B1373" s="149"/>
      <c r="D1373" s="144" t="s">
        <v>166</v>
      </c>
      <c r="E1373" s="150" t="s">
        <v>3</v>
      </c>
      <c r="F1373" s="151" t="s">
        <v>916</v>
      </c>
      <c r="H1373" s="152">
        <v>7.5</v>
      </c>
      <c r="L1373" s="149"/>
      <c r="M1373" s="153"/>
      <c r="T1373" s="154"/>
      <c r="AT1373" s="150" t="s">
        <v>166</v>
      </c>
      <c r="AU1373" s="150" t="s">
        <v>80</v>
      </c>
      <c r="AV1373" s="13" t="s">
        <v>80</v>
      </c>
      <c r="AW1373" s="13" t="s">
        <v>32</v>
      </c>
      <c r="AX1373" s="13" t="s">
        <v>70</v>
      </c>
      <c r="AY1373" s="150" t="s">
        <v>155</v>
      </c>
    </row>
    <row r="1374" spans="2:65" s="13" customFormat="1" ht="11.25">
      <c r="B1374" s="149"/>
      <c r="D1374" s="144" t="s">
        <v>166</v>
      </c>
      <c r="E1374" s="150" t="s">
        <v>3</v>
      </c>
      <c r="F1374" s="151" t="s">
        <v>917</v>
      </c>
      <c r="H1374" s="152">
        <v>15</v>
      </c>
      <c r="L1374" s="149"/>
      <c r="M1374" s="153"/>
      <c r="T1374" s="154"/>
      <c r="AT1374" s="150" t="s">
        <v>166</v>
      </c>
      <c r="AU1374" s="150" t="s">
        <v>80</v>
      </c>
      <c r="AV1374" s="13" t="s">
        <v>80</v>
      </c>
      <c r="AW1374" s="13" t="s">
        <v>32</v>
      </c>
      <c r="AX1374" s="13" t="s">
        <v>70</v>
      </c>
      <c r="AY1374" s="150" t="s">
        <v>155</v>
      </c>
    </row>
    <row r="1375" spans="2:65" s="13" customFormat="1" ht="11.25">
      <c r="B1375" s="149"/>
      <c r="D1375" s="144" t="s">
        <v>166</v>
      </c>
      <c r="E1375" s="150" t="s">
        <v>3</v>
      </c>
      <c r="F1375" s="151" t="s">
        <v>918</v>
      </c>
      <c r="H1375" s="152">
        <v>4.6050000000000004</v>
      </c>
      <c r="L1375" s="149"/>
      <c r="M1375" s="153"/>
      <c r="T1375" s="154"/>
      <c r="AT1375" s="150" t="s">
        <v>166</v>
      </c>
      <c r="AU1375" s="150" t="s">
        <v>80</v>
      </c>
      <c r="AV1375" s="13" t="s">
        <v>80</v>
      </c>
      <c r="AW1375" s="13" t="s">
        <v>32</v>
      </c>
      <c r="AX1375" s="13" t="s">
        <v>70</v>
      </c>
      <c r="AY1375" s="150" t="s">
        <v>155</v>
      </c>
    </row>
    <row r="1376" spans="2:65" s="13" customFormat="1" ht="11.25">
      <c r="B1376" s="149"/>
      <c r="D1376" s="144" t="s">
        <v>166</v>
      </c>
      <c r="E1376" s="150" t="s">
        <v>3</v>
      </c>
      <c r="F1376" s="151" t="s">
        <v>919</v>
      </c>
      <c r="H1376" s="152">
        <v>3.25</v>
      </c>
      <c r="L1376" s="149"/>
      <c r="M1376" s="153"/>
      <c r="T1376" s="154"/>
      <c r="AT1376" s="150" t="s">
        <v>166</v>
      </c>
      <c r="AU1376" s="150" t="s">
        <v>80</v>
      </c>
      <c r="AV1376" s="13" t="s">
        <v>80</v>
      </c>
      <c r="AW1376" s="13" t="s">
        <v>32</v>
      </c>
      <c r="AX1376" s="13" t="s">
        <v>70</v>
      </c>
      <c r="AY1376" s="150" t="s">
        <v>155</v>
      </c>
    </row>
    <row r="1377" spans="2:65" s="13" customFormat="1" ht="11.25">
      <c r="B1377" s="149"/>
      <c r="D1377" s="144" t="s">
        <v>166</v>
      </c>
      <c r="E1377" s="150" t="s">
        <v>3</v>
      </c>
      <c r="F1377" s="151" t="s">
        <v>920</v>
      </c>
      <c r="H1377" s="152">
        <v>3.75</v>
      </c>
      <c r="L1377" s="149"/>
      <c r="M1377" s="153"/>
      <c r="T1377" s="154"/>
      <c r="AT1377" s="150" t="s">
        <v>166</v>
      </c>
      <c r="AU1377" s="150" t="s">
        <v>80</v>
      </c>
      <c r="AV1377" s="13" t="s">
        <v>80</v>
      </c>
      <c r="AW1377" s="13" t="s">
        <v>32</v>
      </c>
      <c r="AX1377" s="13" t="s">
        <v>70</v>
      </c>
      <c r="AY1377" s="150" t="s">
        <v>155</v>
      </c>
    </row>
    <row r="1378" spans="2:65" s="12" customFormat="1" ht="11.25">
      <c r="B1378" s="143"/>
      <c r="D1378" s="144" t="s">
        <v>166</v>
      </c>
      <c r="E1378" s="145" t="s">
        <v>3</v>
      </c>
      <c r="F1378" s="146" t="s">
        <v>921</v>
      </c>
      <c r="H1378" s="145" t="s">
        <v>3</v>
      </c>
      <c r="L1378" s="143"/>
      <c r="M1378" s="147"/>
      <c r="T1378" s="148"/>
      <c r="AT1378" s="145" t="s">
        <v>166</v>
      </c>
      <c r="AU1378" s="145" t="s">
        <v>80</v>
      </c>
      <c r="AV1378" s="12" t="s">
        <v>78</v>
      </c>
      <c r="AW1378" s="12" t="s">
        <v>32</v>
      </c>
      <c r="AX1378" s="12" t="s">
        <v>70</v>
      </c>
      <c r="AY1378" s="145" t="s">
        <v>155</v>
      </c>
    </row>
    <row r="1379" spans="2:65" s="13" customFormat="1" ht="11.25">
      <c r="B1379" s="149"/>
      <c r="D1379" s="144" t="s">
        <v>166</v>
      </c>
      <c r="E1379" s="150" t="s">
        <v>3</v>
      </c>
      <c r="F1379" s="151" t="s">
        <v>922</v>
      </c>
      <c r="H1379" s="152">
        <v>5.92</v>
      </c>
      <c r="L1379" s="149"/>
      <c r="M1379" s="153"/>
      <c r="T1379" s="154"/>
      <c r="AT1379" s="150" t="s">
        <v>166</v>
      </c>
      <c r="AU1379" s="150" t="s">
        <v>80</v>
      </c>
      <c r="AV1379" s="13" t="s">
        <v>80</v>
      </c>
      <c r="AW1379" s="13" t="s">
        <v>32</v>
      </c>
      <c r="AX1379" s="13" t="s">
        <v>70</v>
      </c>
      <c r="AY1379" s="150" t="s">
        <v>155</v>
      </c>
    </row>
    <row r="1380" spans="2:65" s="12" customFormat="1" ht="11.25">
      <c r="B1380" s="143"/>
      <c r="D1380" s="144" t="s">
        <v>166</v>
      </c>
      <c r="E1380" s="145" t="s">
        <v>3</v>
      </c>
      <c r="F1380" s="146" t="s">
        <v>923</v>
      </c>
      <c r="H1380" s="145" t="s">
        <v>3</v>
      </c>
      <c r="L1380" s="143"/>
      <c r="M1380" s="147"/>
      <c r="T1380" s="148"/>
      <c r="AT1380" s="145" t="s">
        <v>166</v>
      </c>
      <c r="AU1380" s="145" t="s">
        <v>80</v>
      </c>
      <c r="AV1380" s="12" t="s">
        <v>78</v>
      </c>
      <c r="AW1380" s="12" t="s">
        <v>32</v>
      </c>
      <c r="AX1380" s="12" t="s">
        <v>70</v>
      </c>
      <c r="AY1380" s="145" t="s">
        <v>155</v>
      </c>
    </row>
    <row r="1381" spans="2:65" s="13" customFormat="1" ht="11.25">
      <c r="B1381" s="149"/>
      <c r="D1381" s="144" t="s">
        <v>166</v>
      </c>
      <c r="E1381" s="150" t="s">
        <v>3</v>
      </c>
      <c r="F1381" s="151" t="s">
        <v>924</v>
      </c>
      <c r="H1381" s="152">
        <v>7.64</v>
      </c>
      <c r="L1381" s="149"/>
      <c r="M1381" s="153"/>
      <c r="T1381" s="154"/>
      <c r="AT1381" s="150" t="s">
        <v>166</v>
      </c>
      <c r="AU1381" s="150" t="s">
        <v>80</v>
      </c>
      <c r="AV1381" s="13" t="s">
        <v>80</v>
      </c>
      <c r="AW1381" s="13" t="s">
        <v>32</v>
      </c>
      <c r="AX1381" s="13" t="s">
        <v>70</v>
      </c>
      <c r="AY1381" s="150" t="s">
        <v>155</v>
      </c>
    </row>
    <row r="1382" spans="2:65" s="14" customFormat="1" ht="11.25">
      <c r="B1382" s="155"/>
      <c r="D1382" s="144" t="s">
        <v>166</v>
      </c>
      <c r="E1382" s="156" t="s">
        <v>3</v>
      </c>
      <c r="F1382" s="157" t="s">
        <v>205</v>
      </c>
      <c r="H1382" s="158">
        <v>60.45</v>
      </c>
      <c r="L1382" s="155"/>
      <c r="M1382" s="159"/>
      <c r="T1382" s="160"/>
      <c r="AT1382" s="156" t="s">
        <v>166</v>
      </c>
      <c r="AU1382" s="156" t="s">
        <v>80</v>
      </c>
      <c r="AV1382" s="14" t="s">
        <v>162</v>
      </c>
      <c r="AW1382" s="14" t="s">
        <v>32</v>
      </c>
      <c r="AX1382" s="14" t="s">
        <v>78</v>
      </c>
      <c r="AY1382" s="156" t="s">
        <v>155</v>
      </c>
    </row>
    <row r="1383" spans="2:65" s="1" customFormat="1" ht="24.2" customHeight="1">
      <c r="B1383" s="127"/>
      <c r="C1383" s="128" t="s">
        <v>1828</v>
      </c>
      <c r="D1383" s="128" t="s">
        <v>157</v>
      </c>
      <c r="E1383" s="129" t="s">
        <v>1829</v>
      </c>
      <c r="F1383" s="130" t="s">
        <v>1830</v>
      </c>
      <c r="G1383" s="131" t="s">
        <v>320</v>
      </c>
      <c r="H1383" s="132">
        <v>1</v>
      </c>
      <c r="I1383" s="133"/>
      <c r="J1383" s="133">
        <f>ROUND(I1383*H1383,2)</f>
        <v>0</v>
      </c>
      <c r="K1383" s="130" t="s">
        <v>161</v>
      </c>
      <c r="L1383" s="29"/>
      <c r="M1383" s="134" t="s">
        <v>3</v>
      </c>
      <c r="N1383" s="135" t="s">
        <v>41</v>
      </c>
      <c r="O1383" s="136">
        <v>3.3039999999999998</v>
      </c>
      <c r="P1383" s="136">
        <f>O1383*H1383</f>
        <v>3.3039999999999998</v>
      </c>
      <c r="Q1383" s="136">
        <v>0</v>
      </c>
      <c r="R1383" s="136">
        <f>Q1383*H1383</f>
        <v>0</v>
      </c>
      <c r="S1383" s="136">
        <v>0</v>
      </c>
      <c r="T1383" s="137">
        <f>S1383*H1383</f>
        <v>0</v>
      </c>
      <c r="AR1383" s="138" t="s">
        <v>264</v>
      </c>
      <c r="AT1383" s="138" t="s">
        <v>157</v>
      </c>
      <c r="AU1383" s="138" t="s">
        <v>80</v>
      </c>
      <c r="AY1383" s="17" t="s">
        <v>155</v>
      </c>
      <c r="BE1383" s="139">
        <f>IF(N1383="základní",J1383,0)</f>
        <v>0</v>
      </c>
      <c r="BF1383" s="139">
        <f>IF(N1383="snížená",J1383,0)</f>
        <v>0</v>
      </c>
      <c r="BG1383" s="139">
        <f>IF(N1383="zákl. přenesená",J1383,0)</f>
        <v>0</v>
      </c>
      <c r="BH1383" s="139">
        <f>IF(N1383="sníž. přenesená",J1383,0)</f>
        <v>0</v>
      </c>
      <c r="BI1383" s="139">
        <f>IF(N1383="nulová",J1383,0)</f>
        <v>0</v>
      </c>
      <c r="BJ1383" s="17" t="s">
        <v>78</v>
      </c>
      <c r="BK1383" s="139">
        <f>ROUND(I1383*H1383,2)</f>
        <v>0</v>
      </c>
      <c r="BL1383" s="17" t="s">
        <v>264</v>
      </c>
      <c r="BM1383" s="138" t="s">
        <v>1831</v>
      </c>
    </row>
    <row r="1384" spans="2:65" s="1" customFormat="1" ht="11.25">
      <c r="B1384" s="29"/>
      <c r="D1384" s="140" t="s">
        <v>164</v>
      </c>
      <c r="F1384" s="141" t="s">
        <v>1832</v>
      </c>
      <c r="L1384" s="29"/>
      <c r="M1384" s="142"/>
      <c r="T1384" s="50"/>
      <c r="AT1384" s="17" t="s">
        <v>164</v>
      </c>
      <c r="AU1384" s="17" t="s">
        <v>80</v>
      </c>
    </row>
    <row r="1385" spans="2:65" s="12" customFormat="1" ht="11.25">
      <c r="B1385" s="143"/>
      <c r="D1385" s="144" t="s">
        <v>166</v>
      </c>
      <c r="E1385" s="145" t="s">
        <v>3</v>
      </c>
      <c r="F1385" s="146" t="s">
        <v>875</v>
      </c>
      <c r="H1385" s="145" t="s">
        <v>3</v>
      </c>
      <c r="L1385" s="143"/>
      <c r="M1385" s="147"/>
      <c r="T1385" s="148"/>
      <c r="AT1385" s="145" t="s">
        <v>166</v>
      </c>
      <c r="AU1385" s="145" t="s">
        <v>80</v>
      </c>
      <c r="AV1385" s="12" t="s">
        <v>78</v>
      </c>
      <c r="AW1385" s="12" t="s">
        <v>32</v>
      </c>
      <c r="AX1385" s="12" t="s">
        <v>70</v>
      </c>
      <c r="AY1385" s="145" t="s">
        <v>155</v>
      </c>
    </row>
    <row r="1386" spans="2:65" s="13" customFormat="1" ht="11.25">
      <c r="B1386" s="149"/>
      <c r="D1386" s="144" t="s">
        <v>166</v>
      </c>
      <c r="E1386" s="150" t="s">
        <v>3</v>
      </c>
      <c r="F1386" s="151" t="s">
        <v>78</v>
      </c>
      <c r="H1386" s="152">
        <v>1</v>
      </c>
      <c r="L1386" s="149"/>
      <c r="M1386" s="153"/>
      <c r="T1386" s="154"/>
      <c r="AT1386" s="150" t="s">
        <v>166</v>
      </c>
      <c r="AU1386" s="150" t="s">
        <v>80</v>
      </c>
      <c r="AV1386" s="13" t="s">
        <v>80</v>
      </c>
      <c r="AW1386" s="13" t="s">
        <v>32</v>
      </c>
      <c r="AX1386" s="13" t="s">
        <v>78</v>
      </c>
      <c r="AY1386" s="150" t="s">
        <v>155</v>
      </c>
    </row>
    <row r="1387" spans="2:65" s="1" customFormat="1" ht="21.75" customHeight="1">
      <c r="B1387" s="127"/>
      <c r="C1387" s="161" t="s">
        <v>1833</v>
      </c>
      <c r="D1387" s="161" t="s">
        <v>248</v>
      </c>
      <c r="E1387" s="162" t="s">
        <v>1834</v>
      </c>
      <c r="F1387" s="163" t="s">
        <v>1835</v>
      </c>
      <c r="G1387" s="164" t="s">
        <v>320</v>
      </c>
      <c r="H1387" s="165">
        <v>1</v>
      </c>
      <c r="I1387" s="166"/>
      <c r="J1387" s="166">
        <f>ROUND(I1387*H1387,2)</f>
        <v>0</v>
      </c>
      <c r="K1387" s="163" t="s">
        <v>161</v>
      </c>
      <c r="L1387" s="167"/>
      <c r="M1387" s="168" t="s">
        <v>3</v>
      </c>
      <c r="N1387" s="169" t="s">
        <v>41</v>
      </c>
      <c r="O1387" s="136">
        <v>0</v>
      </c>
      <c r="P1387" s="136">
        <f>O1387*H1387</f>
        <v>0</v>
      </c>
      <c r="Q1387" s="136">
        <v>4.2999999999999997E-2</v>
      </c>
      <c r="R1387" s="136">
        <f>Q1387*H1387</f>
        <v>4.2999999999999997E-2</v>
      </c>
      <c r="S1387" s="136">
        <v>0</v>
      </c>
      <c r="T1387" s="137">
        <f>S1387*H1387</f>
        <v>0</v>
      </c>
      <c r="AR1387" s="138" t="s">
        <v>391</v>
      </c>
      <c r="AT1387" s="138" t="s">
        <v>248</v>
      </c>
      <c r="AU1387" s="138" t="s">
        <v>80</v>
      </c>
      <c r="AY1387" s="17" t="s">
        <v>155</v>
      </c>
      <c r="BE1387" s="139">
        <f>IF(N1387="základní",J1387,0)</f>
        <v>0</v>
      </c>
      <c r="BF1387" s="139">
        <f>IF(N1387="snížená",J1387,0)</f>
        <v>0</v>
      </c>
      <c r="BG1387" s="139">
        <f>IF(N1387="zákl. přenesená",J1387,0)</f>
        <v>0</v>
      </c>
      <c r="BH1387" s="139">
        <f>IF(N1387="sníž. přenesená",J1387,0)</f>
        <v>0</v>
      </c>
      <c r="BI1387" s="139">
        <f>IF(N1387="nulová",J1387,0)</f>
        <v>0</v>
      </c>
      <c r="BJ1387" s="17" t="s">
        <v>78</v>
      </c>
      <c r="BK1387" s="139">
        <f>ROUND(I1387*H1387,2)</f>
        <v>0</v>
      </c>
      <c r="BL1387" s="17" t="s">
        <v>264</v>
      </c>
      <c r="BM1387" s="138" t="s">
        <v>1836</v>
      </c>
    </row>
    <row r="1388" spans="2:65" s="12" customFormat="1" ht="11.25">
      <c r="B1388" s="143"/>
      <c r="D1388" s="144" t="s">
        <v>166</v>
      </c>
      <c r="E1388" s="145" t="s">
        <v>3</v>
      </c>
      <c r="F1388" s="146" t="s">
        <v>875</v>
      </c>
      <c r="H1388" s="145" t="s">
        <v>3</v>
      </c>
      <c r="L1388" s="143"/>
      <c r="M1388" s="147"/>
      <c r="T1388" s="148"/>
      <c r="AT1388" s="145" t="s">
        <v>166</v>
      </c>
      <c r="AU1388" s="145" t="s">
        <v>80</v>
      </c>
      <c r="AV1388" s="12" t="s">
        <v>78</v>
      </c>
      <c r="AW1388" s="12" t="s">
        <v>32</v>
      </c>
      <c r="AX1388" s="12" t="s">
        <v>70</v>
      </c>
      <c r="AY1388" s="145" t="s">
        <v>155</v>
      </c>
    </row>
    <row r="1389" spans="2:65" s="13" customFormat="1" ht="11.25">
      <c r="B1389" s="149"/>
      <c r="D1389" s="144" t="s">
        <v>166</v>
      </c>
      <c r="E1389" s="150" t="s">
        <v>3</v>
      </c>
      <c r="F1389" s="151" t="s">
        <v>78</v>
      </c>
      <c r="H1389" s="152">
        <v>1</v>
      </c>
      <c r="L1389" s="149"/>
      <c r="M1389" s="153"/>
      <c r="T1389" s="154"/>
      <c r="AT1389" s="150" t="s">
        <v>166</v>
      </c>
      <c r="AU1389" s="150" t="s">
        <v>80</v>
      </c>
      <c r="AV1389" s="13" t="s">
        <v>80</v>
      </c>
      <c r="AW1389" s="13" t="s">
        <v>32</v>
      </c>
      <c r="AX1389" s="13" t="s">
        <v>78</v>
      </c>
      <c r="AY1389" s="150" t="s">
        <v>155</v>
      </c>
    </row>
    <row r="1390" spans="2:65" s="1" customFormat="1" ht="16.5" customHeight="1">
      <c r="B1390" s="127"/>
      <c r="C1390" s="128" t="s">
        <v>1837</v>
      </c>
      <c r="D1390" s="128" t="s">
        <v>157</v>
      </c>
      <c r="E1390" s="129" t="s">
        <v>1838</v>
      </c>
      <c r="F1390" s="130" t="s">
        <v>1839</v>
      </c>
      <c r="G1390" s="131" t="s">
        <v>320</v>
      </c>
      <c r="H1390" s="132">
        <v>1</v>
      </c>
      <c r="I1390" s="133"/>
      <c r="J1390" s="133">
        <f>ROUND(I1390*H1390,2)</f>
        <v>0</v>
      </c>
      <c r="K1390" s="130" t="s">
        <v>161</v>
      </c>
      <c r="L1390" s="29"/>
      <c r="M1390" s="134" t="s">
        <v>3</v>
      </c>
      <c r="N1390" s="135" t="s">
        <v>41</v>
      </c>
      <c r="O1390" s="136">
        <v>0.55500000000000005</v>
      </c>
      <c r="P1390" s="136">
        <f>O1390*H1390</f>
        <v>0.55500000000000005</v>
      </c>
      <c r="Q1390" s="136">
        <v>0</v>
      </c>
      <c r="R1390" s="136">
        <f>Q1390*H1390</f>
        <v>0</v>
      </c>
      <c r="S1390" s="136">
        <v>0</v>
      </c>
      <c r="T1390" s="137">
        <f>S1390*H1390</f>
        <v>0</v>
      </c>
      <c r="AR1390" s="138" t="s">
        <v>264</v>
      </c>
      <c r="AT1390" s="138" t="s">
        <v>157</v>
      </c>
      <c r="AU1390" s="138" t="s">
        <v>80</v>
      </c>
      <c r="AY1390" s="17" t="s">
        <v>155</v>
      </c>
      <c r="BE1390" s="139">
        <f>IF(N1390="základní",J1390,0)</f>
        <v>0</v>
      </c>
      <c r="BF1390" s="139">
        <f>IF(N1390="snížená",J1390,0)</f>
        <v>0</v>
      </c>
      <c r="BG1390" s="139">
        <f>IF(N1390="zákl. přenesená",J1390,0)</f>
        <v>0</v>
      </c>
      <c r="BH1390" s="139">
        <f>IF(N1390="sníž. přenesená",J1390,0)</f>
        <v>0</v>
      </c>
      <c r="BI1390" s="139">
        <f>IF(N1390="nulová",J1390,0)</f>
        <v>0</v>
      </c>
      <c r="BJ1390" s="17" t="s">
        <v>78</v>
      </c>
      <c r="BK1390" s="139">
        <f>ROUND(I1390*H1390,2)</f>
        <v>0</v>
      </c>
      <c r="BL1390" s="17" t="s">
        <v>264</v>
      </c>
      <c r="BM1390" s="138" t="s">
        <v>1840</v>
      </c>
    </row>
    <row r="1391" spans="2:65" s="1" customFormat="1" ht="11.25">
      <c r="B1391" s="29"/>
      <c r="D1391" s="140" t="s">
        <v>164</v>
      </c>
      <c r="F1391" s="141" t="s">
        <v>1841</v>
      </c>
      <c r="L1391" s="29"/>
      <c r="M1391" s="142"/>
      <c r="T1391" s="50"/>
      <c r="AT1391" s="17" t="s">
        <v>164</v>
      </c>
      <c r="AU1391" s="17" t="s">
        <v>80</v>
      </c>
    </row>
    <row r="1392" spans="2:65" s="12" customFormat="1" ht="11.25">
      <c r="B1392" s="143"/>
      <c r="D1392" s="144" t="s">
        <v>166</v>
      </c>
      <c r="E1392" s="145" t="s">
        <v>3</v>
      </c>
      <c r="F1392" s="146" t="s">
        <v>875</v>
      </c>
      <c r="H1392" s="145" t="s">
        <v>3</v>
      </c>
      <c r="L1392" s="143"/>
      <c r="M1392" s="147"/>
      <c r="T1392" s="148"/>
      <c r="AT1392" s="145" t="s">
        <v>166</v>
      </c>
      <c r="AU1392" s="145" t="s">
        <v>80</v>
      </c>
      <c r="AV1392" s="12" t="s">
        <v>78</v>
      </c>
      <c r="AW1392" s="12" t="s">
        <v>32</v>
      </c>
      <c r="AX1392" s="12" t="s">
        <v>70</v>
      </c>
      <c r="AY1392" s="145" t="s">
        <v>155</v>
      </c>
    </row>
    <row r="1393" spans="2:65" s="13" customFormat="1" ht="11.25">
      <c r="B1393" s="149"/>
      <c r="D1393" s="144" t="s">
        <v>166</v>
      </c>
      <c r="E1393" s="150" t="s">
        <v>3</v>
      </c>
      <c r="F1393" s="151" t="s">
        <v>78</v>
      </c>
      <c r="H1393" s="152">
        <v>1</v>
      </c>
      <c r="L1393" s="149"/>
      <c r="M1393" s="153"/>
      <c r="T1393" s="154"/>
      <c r="AT1393" s="150" t="s">
        <v>166</v>
      </c>
      <c r="AU1393" s="150" t="s">
        <v>80</v>
      </c>
      <c r="AV1393" s="13" t="s">
        <v>80</v>
      </c>
      <c r="AW1393" s="13" t="s">
        <v>32</v>
      </c>
      <c r="AX1393" s="13" t="s">
        <v>78</v>
      </c>
      <c r="AY1393" s="150" t="s">
        <v>155</v>
      </c>
    </row>
    <row r="1394" spans="2:65" s="1" customFormat="1" ht="16.5" customHeight="1">
      <c r="B1394" s="127"/>
      <c r="C1394" s="161" t="s">
        <v>1842</v>
      </c>
      <c r="D1394" s="161" t="s">
        <v>248</v>
      </c>
      <c r="E1394" s="162" t="s">
        <v>1843</v>
      </c>
      <c r="F1394" s="163" t="s">
        <v>1844</v>
      </c>
      <c r="G1394" s="164" t="s">
        <v>320</v>
      </c>
      <c r="H1394" s="165">
        <v>1</v>
      </c>
      <c r="I1394" s="166"/>
      <c r="J1394" s="166">
        <f>ROUND(I1394*H1394,2)</f>
        <v>0</v>
      </c>
      <c r="K1394" s="163" t="s">
        <v>262</v>
      </c>
      <c r="L1394" s="167"/>
      <c r="M1394" s="168" t="s">
        <v>3</v>
      </c>
      <c r="N1394" s="169" t="s">
        <v>41</v>
      </c>
      <c r="O1394" s="136">
        <v>0</v>
      </c>
      <c r="P1394" s="136">
        <f>O1394*H1394</f>
        <v>0</v>
      </c>
      <c r="Q1394" s="136">
        <v>0</v>
      </c>
      <c r="R1394" s="136">
        <f>Q1394*H1394</f>
        <v>0</v>
      </c>
      <c r="S1394" s="136">
        <v>0</v>
      </c>
      <c r="T1394" s="137">
        <f>S1394*H1394</f>
        <v>0</v>
      </c>
      <c r="AR1394" s="138" t="s">
        <v>391</v>
      </c>
      <c r="AT1394" s="138" t="s">
        <v>248</v>
      </c>
      <c r="AU1394" s="138" t="s">
        <v>80</v>
      </c>
      <c r="AY1394" s="17" t="s">
        <v>155</v>
      </c>
      <c r="BE1394" s="139">
        <f>IF(N1394="základní",J1394,0)</f>
        <v>0</v>
      </c>
      <c r="BF1394" s="139">
        <f>IF(N1394="snížená",J1394,0)</f>
        <v>0</v>
      </c>
      <c r="BG1394" s="139">
        <f>IF(N1394="zákl. přenesená",J1394,0)</f>
        <v>0</v>
      </c>
      <c r="BH1394" s="139">
        <f>IF(N1394="sníž. přenesená",J1394,0)</f>
        <v>0</v>
      </c>
      <c r="BI1394" s="139">
        <f>IF(N1394="nulová",J1394,0)</f>
        <v>0</v>
      </c>
      <c r="BJ1394" s="17" t="s">
        <v>78</v>
      </c>
      <c r="BK1394" s="139">
        <f>ROUND(I1394*H1394,2)</f>
        <v>0</v>
      </c>
      <c r="BL1394" s="17" t="s">
        <v>264</v>
      </c>
      <c r="BM1394" s="138" t="s">
        <v>1845</v>
      </c>
    </row>
    <row r="1395" spans="2:65" s="1" customFormat="1" ht="16.5" customHeight="1">
      <c r="B1395" s="127"/>
      <c r="C1395" s="128" t="s">
        <v>1846</v>
      </c>
      <c r="D1395" s="128" t="s">
        <v>157</v>
      </c>
      <c r="E1395" s="129" t="s">
        <v>1847</v>
      </c>
      <c r="F1395" s="130" t="s">
        <v>1848</v>
      </c>
      <c r="G1395" s="131" t="s">
        <v>320</v>
      </c>
      <c r="H1395" s="132">
        <v>1</v>
      </c>
      <c r="I1395" s="133"/>
      <c r="J1395" s="133">
        <f>ROUND(I1395*H1395,2)</f>
        <v>0</v>
      </c>
      <c r="K1395" s="130" t="s">
        <v>161</v>
      </c>
      <c r="L1395" s="29"/>
      <c r="M1395" s="134" t="s">
        <v>3</v>
      </c>
      <c r="N1395" s="135" t="s">
        <v>41</v>
      </c>
      <c r="O1395" s="136">
        <v>0.20899999999999999</v>
      </c>
      <c r="P1395" s="136">
        <f>O1395*H1395</f>
        <v>0.20899999999999999</v>
      </c>
      <c r="Q1395" s="136">
        <v>0</v>
      </c>
      <c r="R1395" s="136">
        <f>Q1395*H1395</f>
        <v>0</v>
      </c>
      <c r="S1395" s="136">
        <v>0</v>
      </c>
      <c r="T1395" s="137">
        <f>S1395*H1395</f>
        <v>0</v>
      </c>
      <c r="AR1395" s="138" t="s">
        <v>264</v>
      </c>
      <c r="AT1395" s="138" t="s">
        <v>157</v>
      </c>
      <c r="AU1395" s="138" t="s">
        <v>80</v>
      </c>
      <c r="AY1395" s="17" t="s">
        <v>155</v>
      </c>
      <c r="BE1395" s="139">
        <f>IF(N1395="základní",J1395,0)</f>
        <v>0</v>
      </c>
      <c r="BF1395" s="139">
        <f>IF(N1395="snížená",J1395,0)</f>
        <v>0</v>
      </c>
      <c r="BG1395" s="139">
        <f>IF(N1395="zákl. přenesená",J1395,0)</f>
        <v>0</v>
      </c>
      <c r="BH1395" s="139">
        <f>IF(N1395="sníž. přenesená",J1395,0)</f>
        <v>0</v>
      </c>
      <c r="BI1395" s="139">
        <f>IF(N1395="nulová",J1395,0)</f>
        <v>0</v>
      </c>
      <c r="BJ1395" s="17" t="s">
        <v>78</v>
      </c>
      <c r="BK1395" s="139">
        <f>ROUND(I1395*H1395,2)</f>
        <v>0</v>
      </c>
      <c r="BL1395" s="17" t="s">
        <v>264</v>
      </c>
      <c r="BM1395" s="138" t="s">
        <v>1849</v>
      </c>
    </row>
    <row r="1396" spans="2:65" s="1" customFormat="1" ht="11.25">
      <c r="B1396" s="29"/>
      <c r="D1396" s="140" t="s">
        <v>164</v>
      </c>
      <c r="F1396" s="141" t="s">
        <v>1850</v>
      </c>
      <c r="L1396" s="29"/>
      <c r="M1396" s="142"/>
      <c r="T1396" s="50"/>
      <c r="AT1396" s="17" t="s">
        <v>164</v>
      </c>
      <c r="AU1396" s="17" t="s">
        <v>80</v>
      </c>
    </row>
    <row r="1397" spans="2:65" s="12" customFormat="1" ht="11.25">
      <c r="B1397" s="143"/>
      <c r="D1397" s="144" t="s">
        <v>166</v>
      </c>
      <c r="E1397" s="145" t="s">
        <v>3</v>
      </c>
      <c r="F1397" s="146" t="s">
        <v>875</v>
      </c>
      <c r="H1397" s="145" t="s">
        <v>3</v>
      </c>
      <c r="L1397" s="143"/>
      <c r="M1397" s="147"/>
      <c r="T1397" s="148"/>
      <c r="AT1397" s="145" t="s">
        <v>166</v>
      </c>
      <c r="AU1397" s="145" t="s">
        <v>80</v>
      </c>
      <c r="AV1397" s="12" t="s">
        <v>78</v>
      </c>
      <c r="AW1397" s="12" t="s">
        <v>32</v>
      </c>
      <c r="AX1397" s="12" t="s">
        <v>70</v>
      </c>
      <c r="AY1397" s="145" t="s">
        <v>155</v>
      </c>
    </row>
    <row r="1398" spans="2:65" s="13" customFormat="1" ht="11.25">
      <c r="B1398" s="149"/>
      <c r="D1398" s="144" t="s">
        <v>166</v>
      </c>
      <c r="E1398" s="150" t="s">
        <v>3</v>
      </c>
      <c r="F1398" s="151" t="s">
        <v>78</v>
      </c>
      <c r="H1398" s="152">
        <v>1</v>
      </c>
      <c r="L1398" s="149"/>
      <c r="M1398" s="153"/>
      <c r="T1398" s="154"/>
      <c r="AT1398" s="150" t="s">
        <v>166</v>
      </c>
      <c r="AU1398" s="150" t="s">
        <v>80</v>
      </c>
      <c r="AV1398" s="13" t="s">
        <v>80</v>
      </c>
      <c r="AW1398" s="13" t="s">
        <v>32</v>
      </c>
      <c r="AX1398" s="13" t="s">
        <v>78</v>
      </c>
      <c r="AY1398" s="150" t="s">
        <v>155</v>
      </c>
    </row>
    <row r="1399" spans="2:65" s="1" customFormat="1" ht="16.5" customHeight="1">
      <c r="B1399" s="127"/>
      <c r="C1399" s="161" t="s">
        <v>1851</v>
      </c>
      <c r="D1399" s="161" t="s">
        <v>248</v>
      </c>
      <c r="E1399" s="162" t="s">
        <v>1852</v>
      </c>
      <c r="F1399" s="163" t="s">
        <v>1853</v>
      </c>
      <c r="G1399" s="164" t="s">
        <v>320</v>
      </c>
      <c r="H1399" s="165">
        <v>1</v>
      </c>
      <c r="I1399" s="166"/>
      <c r="J1399" s="166">
        <f>ROUND(I1399*H1399,2)</f>
        <v>0</v>
      </c>
      <c r="K1399" s="163" t="s">
        <v>161</v>
      </c>
      <c r="L1399" s="167"/>
      <c r="M1399" s="168" t="s">
        <v>3</v>
      </c>
      <c r="N1399" s="169" t="s">
        <v>41</v>
      </c>
      <c r="O1399" s="136">
        <v>0</v>
      </c>
      <c r="P1399" s="136">
        <f>O1399*H1399</f>
        <v>0</v>
      </c>
      <c r="Q1399" s="136">
        <v>1.4999999999999999E-4</v>
      </c>
      <c r="R1399" s="136">
        <f>Q1399*H1399</f>
        <v>1.4999999999999999E-4</v>
      </c>
      <c r="S1399" s="136">
        <v>0</v>
      </c>
      <c r="T1399" s="137">
        <f>S1399*H1399</f>
        <v>0</v>
      </c>
      <c r="AR1399" s="138" t="s">
        <v>391</v>
      </c>
      <c r="AT1399" s="138" t="s">
        <v>248</v>
      </c>
      <c r="AU1399" s="138" t="s">
        <v>80</v>
      </c>
      <c r="AY1399" s="17" t="s">
        <v>155</v>
      </c>
      <c r="BE1399" s="139">
        <f>IF(N1399="základní",J1399,0)</f>
        <v>0</v>
      </c>
      <c r="BF1399" s="139">
        <f>IF(N1399="snížená",J1399,0)</f>
        <v>0</v>
      </c>
      <c r="BG1399" s="139">
        <f>IF(N1399="zákl. přenesená",J1399,0)</f>
        <v>0</v>
      </c>
      <c r="BH1399" s="139">
        <f>IF(N1399="sníž. přenesená",J1399,0)</f>
        <v>0</v>
      </c>
      <c r="BI1399" s="139">
        <f>IF(N1399="nulová",J1399,0)</f>
        <v>0</v>
      </c>
      <c r="BJ1399" s="17" t="s">
        <v>78</v>
      </c>
      <c r="BK1399" s="139">
        <f>ROUND(I1399*H1399,2)</f>
        <v>0</v>
      </c>
      <c r="BL1399" s="17" t="s">
        <v>264</v>
      </c>
      <c r="BM1399" s="138" t="s">
        <v>1854</v>
      </c>
    </row>
    <row r="1400" spans="2:65" s="1" customFormat="1" ht="16.5" customHeight="1">
      <c r="B1400" s="127"/>
      <c r="C1400" s="128" t="s">
        <v>1855</v>
      </c>
      <c r="D1400" s="128" t="s">
        <v>157</v>
      </c>
      <c r="E1400" s="129" t="s">
        <v>1856</v>
      </c>
      <c r="F1400" s="130" t="s">
        <v>1857</v>
      </c>
      <c r="G1400" s="131" t="s">
        <v>320</v>
      </c>
      <c r="H1400" s="132">
        <v>1</v>
      </c>
      <c r="I1400" s="133"/>
      <c r="J1400" s="133">
        <f>ROUND(I1400*H1400,2)</f>
        <v>0</v>
      </c>
      <c r="K1400" s="130" t="s">
        <v>161</v>
      </c>
      <c r="L1400" s="29"/>
      <c r="M1400" s="134" t="s">
        <v>3</v>
      </c>
      <c r="N1400" s="135" t="s">
        <v>41</v>
      </c>
      <c r="O1400" s="136">
        <v>0.33500000000000002</v>
      </c>
      <c r="P1400" s="136">
        <f>O1400*H1400</f>
        <v>0.33500000000000002</v>
      </c>
      <c r="Q1400" s="136">
        <v>0</v>
      </c>
      <c r="R1400" s="136">
        <f>Q1400*H1400</f>
        <v>0</v>
      </c>
      <c r="S1400" s="136">
        <v>0</v>
      </c>
      <c r="T1400" s="137">
        <f>S1400*H1400</f>
        <v>0</v>
      </c>
      <c r="AR1400" s="138" t="s">
        <v>264</v>
      </c>
      <c r="AT1400" s="138" t="s">
        <v>157</v>
      </c>
      <c r="AU1400" s="138" t="s">
        <v>80</v>
      </c>
      <c r="AY1400" s="17" t="s">
        <v>155</v>
      </c>
      <c r="BE1400" s="139">
        <f>IF(N1400="základní",J1400,0)</f>
        <v>0</v>
      </c>
      <c r="BF1400" s="139">
        <f>IF(N1400="snížená",J1400,0)</f>
        <v>0</v>
      </c>
      <c r="BG1400" s="139">
        <f>IF(N1400="zákl. přenesená",J1400,0)</f>
        <v>0</v>
      </c>
      <c r="BH1400" s="139">
        <f>IF(N1400="sníž. přenesená",J1400,0)</f>
        <v>0</v>
      </c>
      <c r="BI1400" s="139">
        <f>IF(N1400="nulová",J1400,0)</f>
        <v>0</v>
      </c>
      <c r="BJ1400" s="17" t="s">
        <v>78</v>
      </c>
      <c r="BK1400" s="139">
        <f>ROUND(I1400*H1400,2)</f>
        <v>0</v>
      </c>
      <c r="BL1400" s="17" t="s">
        <v>264</v>
      </c>
      <c r="BM1400" s="138" t="s">
        <v>1858</v>
      </c>
    </row>
    <row r="1401" spans="2:65" s="1" customFormat="1" ht="11.25">
      <c r="B1401" s="29"/>
      <c r="D1401" s="140" t="s">
        <v>164</v>
      </c>
      <c r="F1401" s="141" t="s">
        <v>1859</v>
      </c>
      <c r="L1401" s="29"/>
      <c r="M1401" s="142"/>
      <c r="T1401" s="50"/>
      <c r="AT1401" s="17" t="s">
        <v>164</v>
      </c>
      <c r="AU1401" s="17" t="s">
        <v>80</v>
      </c>
    </row>
    <row r="1402" spans="2:65" s="12" customFormat="1" ht="11.25">
      <c r="B1402" s="143"/>
      <c r="D1402" s="144" t="s">
        <v>166</v>
      </c>
      <c r="E1402" s="145" t="s">
        <v>3</v>
      </c>
      <c r="F1402" s="146" t="s">
        <v>875</v>
      </c>
      <c r="H1402" s="145" t="s">
        <v>3</v>
      </c>
      <c r="L1402" s="143"/>
      <c r="M1402" s="147"/>
      <c r="T1402" s="148"/>
      <c r="AT1402" s="145" t="s">
        <v>166</v>
      </c>
      <c r="AU1402" s="145" t="s">
        <v>80</v>
      </c>
      <c r="AV1402" s="12" t="s">
        <v>78</v>
      </c>
      <c r="AW1402" s="12" t="s">
        <v>32</v>
      </c>
      <c r="AX1402" s="12" t="s">
        <v>70</v>
      </c>
      <c r="AY1402" s="145" t="s">
        <v>155</v>
      </c>
    </row>
    <row r="1403" spans="2:65" s="13" customFormat="1" ht="11.25">
      <c r="B1403" s="149"/>
      <c r="D1403" s="144" t="s">
        <v>166</v>
      </c>
      <c r="E1403" s="150" t="s">
        <v>3</v>
      </c>
      <c r="F1403" s="151" t="s">
        <v>78</v>
      </c>
      <c r="H1403" s="152">
        <v>1</v>
      </c>
      <c r="L1403" s="149"/>
      <c r="M1403" s="153"/>
      <c r="T1403" s="154"/>
      <c r="AT1403" s="150" t="s">
        <v>166</v>
      </c>
      <c r="AU1403" s="150" t="s">
        <v>80</v>
      </c>
      <c r="AV1403" s="13" t="s">
        <v>80</v>
      </c>
      <c r="AW1403" s="13" t="s">
        <v>32</v>
      </c>
      <c r="AX1403" s="13" t="s">
        <v>78</v>
      </c>
      <c r="AY1403" s="150" t="s">
        <v>155</v>
      </c>
    </row>
    <row r="1404" spans="2:65" s="1" customFormat="1" ht="16.5" customHeight="1">
      <c r="B1404" s="127"/>
      <c r="C1404" s="161" t="s">
        <v>1860</v>
      </c>
      <c r="D1404" s="161" t="s">
        <v>248</v>
      </c>
      <c r="E1404" s="162" t="s">
        <v>1861</v>
      </c>
      <c r="F1404" s="163" t="s">
        <v>1862</v>
      </c>
      <c r="G1404" s="164" t="s">
        <v>320</v>
      </c>
      <c r="H1404" s="165">
        <v>1</v>
      </c>
      <c r="I1404" s="166"/>
      <c r="J1404" s="166">
        <f>ROUND(I1404*H1404,2)</f>
        <v>0</v>
      </c>
      <c r="K1404" s="163" t="s">
        <v>262</v>
      </c>
      <c r="L1404" s="167"/>
      <c r="M1404" s="168" t="s">
        <v>3</v>
      </c>
      <c r="N1404" s="169" t="s">
        <v>41</v>
      </c>
      <c r="O1404" s="136">
        <v>0</v>
      </c>
      <c r="P1404" s="136">
        <f>O1404*H1404</f>
        <v>0</v>
      </c>
      <c r="Q1404" s="136">
        <v>0</v>
      </c>
      <c r="R1404" s="136">
        <f>Q1404*H1404</f>
        <v>0</v>
      </c>
      <c r="S1404" s="136">
        <v>0</v>
      </c>
      <c r="T1404" s="137">
        <f>S1404*H1404</f>
        <v>0</v>
      </c>
      <c r="AR1404" s="138" t="s">
        <v>391</v>
      </c>
      <c r="AT1404" s="138" t="s">
        <v>248</v>
      </c>
      <c r="AU1404" s="138" t="s">
        <v>80</v>
      </c>
      <c r="AY1404" s="17" t="s">
        <v>155</v>
      </c>
      <c r="BE1404" s="139">
        <f>IF(N1404="základní",J1404,0)</f>
        <v>0</v>
      </c>
      <c r="BF1404" s="139">
        <f>IF(N1404="snížená",J1404,0)</f>
        <v>0</v>
      </c>
      <c r="BG1404" s="139">
        <f>IF(N1404="zákl. přenesená",J1404,0)</f>
        <v>0</v>
      </c>
      <c r="BH1404" s="139">
        <f>IF(N1404="sníž. přenesená",J1404,0)</f>
        <v>0</v>
      </c>
      <c r="BI1404" s="139">
        <f>IF(N1404="nulová",J1404,0)</f>
        <v>0</v>
      </c>
      <c r="BJ1404" s="17" t="s">
        <v>78</v>
      </c>
      <c r="BK1404" s="139">
        <f>ROUND(I1404*H1404,2)</f>
        <v>0</v>
      </c>
      <c r="BL1404" s="17" t="s">
        <v>264</v>
      </c>
      <c r="BM1404" s="138" t="s">
        <v>1863</v>
      </c>
    </row>
    <row r="1405" spans="2:65" s="1" customFormat="1" ht="16.5" customHeight="1">
      <c r="B1405" s="127"/>
      <c r="C1405" s="128" t="s">
        <v>1864</v>
      </c>
      <c r="D1405" s="128" t="s">
        <v>157</v>
      </c>
      <c r="E1405" s="129" t="s">
        <v>1865</v>
      </c>
      <c r="F1405" s="130" t="s">
        <v>1866</v>
      </c>
      <c r="G1405" s="131" t="s">
        <v>320</v>
      </c>
      <c r="H1405" s="132">
        <v>1</v>
      </c>
      <c r="I1405" s="133"/>
      <c r="J1405" s="133">
        <f>ROUND(I1405*H1405,2)</f>
        <v>0</v>
      </c>
      <c r="K1405" s="130" t="s">
        <v>161</v>
      </c>
      <c r="L1405" s="29"/>
      <c r="M1405" s="134" t="s">
        <v>3</v>
      </c>
      <c r="N1405" s="135" t="s">
        <v>41</v>
      </c>
      <c r="O1405" s="136">
        <v>0.35</v>
      </c>
      <c r="P1405" s="136">
        <f>O1405*H1405</f>
        <v>0.35</v>
      </c>
      <c r="Q1405" s="136">
        <v>0</v>
      </c>
      <c r="R1405" s="136">
        <f>Q1405*H1405</f>
        <v>0</v>
      </c>
      <c r="S1405" s="136">
        <v>0</v>
      </c>
      <c r="T1405" s="137">
        <f>S1405*H1405</f>
        <v>0</v>
      </c>
      <c r="AR1405" s="138" t="s">
        <v>264</v>
      </c>
      <c r="AT1405" s="138" t="s">
        <v>157</v>
      </c>
      <c r="AU1405" s="138" t="s">
        <v>80</v>
      </c>
      <c r="AY1405" s="17" t="s">
        <v>155</v>
      </c>
      <c r="BE1405" s="139">
        <f>IF(N1405="základní",J1405,0)</f>
        <v>0</v>
      </c>
      <c r="BF1405" s="139">
        <f>IF(N1405="snížená",J1405,0)</f>
        <v>0</v>
      </c>
      <c r="BG1405" s="139">
        <f>IF(N1405="zákl. přenesená",J1405,0)</f>
        <v>0</v>
      </c>
      <c r="BH1405" s="139">
        <f>IF(N1405="sníž. přenesená",J1405,0)</f>
        <v>0</v>
      </c>
      <c r="BI1405" s="139">
        <f>IF(N1405="nulová",J1405,0)</f>
        <v>0</v>
      </c>
      <c r="BJ1405" s="17" t="s">
        <v>78</v>
      </c>
      <c r="BK1405" s="139">
        <f>ROUND(I1405*H1405,2)</f>
        <v>0</v>
      </c>
      <c r="BL1405" s="17" t="s">
        <v>264</v>
      </c>
      <c r="BM1405" s="138" t="s">
        <v>1867</v>
      </c>
    </row>
    <row r="1406" spans="2:65" s="1" customFormat="1" ht="11.25">
      <c r="B1406" s="29"/>
      <c r="D1406" s="140" t="s">
        <v>164</v>
      </c>
      <c r="F1406" s="141" t="s">
        <v>1868</v>
      </c>
      <c r="L1406" s="29"/>
      <c r="M1406" s="142"/>
      <c r="T1406" s="50"/>
      <c r="AT1406" s="17" t="s">
        <v>164</v>
      </c>
      <c r="AU1406" s="17" t="s">
        <v>80</v>
      </c>
    </row>
    <row r="1407" spans="2:65" s="12" customFormat="1" ht="11.25">
      <c r="B1407" s="143"/>
      <c r="D1407" s="144" t="s">
        <v>166</v>
      </c>
      <c r="E1407" s="145" t="s">
        <v>3</v>
      </c>
      <c r="F1407" s="146" t="s">
        <v>875</v>
      </c>
      <c r="H1407" s="145" t="s">
        <v>3</v>
      </c>
      <c r="L1407" s="143"/>
      <c r="M1407" s="147"/>
      <c r="T1407" s="148"/>
      <c r="AT1407" s="145" t="s">
        <v>166</v>
      </c>
      <c r="AU1407" s="145" t="s">
        <v>80</v>
      </c>
      <c r="AV1407" s="12" t="s">
        <v>78</v>
      </c>
      <c r="AW1407" s="12" t="s">
        <v>32</v>
      </c>
      <c r="AX1407" s="12" t="s">
        <v>70</v>
      </c>
      <c r="AY1407" s="145" t="s">
        <v>155</v>
      </c>
    </row>
    <row r="1408" spans="2:65" s="13" customFormat="1" ht="11.25">
      <c r="B1408" s="149"/>
      <c r="D1408" s="144" t="s">
        <v>166</v>
      </c>
      <c r="E1408" s="150" t="s">
        <v>3</v>
      </c>
      <c r="F1408" s="151" t="s">
        <v>78</v>
      </c>
      <c r="H1408" s="152">
        <v>1</v>
      </c>
      <c r="L1408" s="149"/>
      <c r="M1408" s="153"/>
      <c r="T1408" s="154"/>
      <c r="AT1408" s="150" t="s">
        <v>166</v>
      </c>
      <c r="AU1408" s="150" t="s">
        <v>80</v>
      </c>
      <c r="AV1408" s="13" t="s">
        <v>80</v>
      </c>
      <c r="AW1408" s="13" t="s">
        <v>32</v>
      </c>
      <c r="AX1408" s="13" t="s">
        <v>78</v>
      </c>
      <c r="AY1408" s="150" t="s">
        <v>155</v>
      </c>
    </row>
    <row r="1409" spans="2:65" s="1" customFormat="1" ht="16.5" customHeight="1">
      <c r="B1409" s="127"/>
      <c r="C1409" s="161" t="s">
        <v>1869</v>
      </c>
      <c r="D1409" s="161" t="s">
        <v>248</v>
      </c>
      <c r="E1409" s="162" t="s">
        <v>1870</v>
      </c>
      <c r="F1409" s="163" t="s">
        <v>1871</v>
      </c>
      <c r="G1409" s="164" t="s">
        <v>320</v>
      </c>
      <c r="H1409" s="165">
        <v>1</v>
      </c>
      <c r="I1409" s="166"/>
      <c r="J1409" s="166">
        <f>ROUND(I1409*H1409,2)</f>
        <v>0</v>
      </c>
      <c r="K1409" s="163" t="s">
        <v>262</v>
      </c>
      <c r="L1409" s="167"/>
      <c r="M1409" s="168" t="s">
        <v>3</v>
      </c>
      <c r="N1409" s="169" t="s">
        <v>41</v>
      </c>
      <c r="O1409" s="136">
        <v>0</v>
      </c>
      <c r="P1409" s="136">
        <f>O1409*H1409</f>
        <v>0</v>
      </c>
      <c r="Q1409" s="136">
        <v>0</v>
      </c>
      <c r="R1409" s="136">
        <f>Q1409*H1409</f>
        <v>0</v>
      </c>
      <c r="S1409" s="136">
        <v>0</v>
      </c>
      <c r="T1409" s="137">
        <f>S1409*H1409</f>
        <v>0</v>
      </c>
      <c r="AR1409" s="138" t="s">
        <v>391</v>
      </c>
      <c r="AT1409" s="138" t="s">
        <v>248</v>
      </c>
      <c r="AU1409" s="138" t="s">
        <v>80</v>
      </c>
      <c r="AY1409" s="17" t="s">
        <v>155</v>
      </c>
      <c r="BE1409" s="139">
        <f>IF(N1409="základní",J1409,0)</f>
        <v>0</v>
      </c>
      <c r="BF1409" s="139">
        <f>IF(N1409="snížená",J1409,0)</f>
        <v>0</v>
      </c>
      <c r="BG1409" s="139">
        <f>IF(N1409="zákl. přenesená",J1409,0)</f>
        <v>0</v>
      </c>
      <c r="BH1409" s="139">
        <f>IF(N1409="sníž. přenesená",J1409,0)</f>
        <v>0</v>
      </c>
      <c r="BI1409" s="139">
        <f>IF(N1409="nulová",J1409,0)</f>
        <v>0</v>
      </c>
      <c r="BJ1409" s="17" t="s">
        <v>78</v>
      </c>
      <c r="BK1409" s="139">
        <f>ROUND(I1409*H1409,2)</f>
        <v>0</v>
      </c>
      <c r="BL1409" s="17" t="s">
        <v>264</v>
      </c>
      <c r="BM1409" s="138" t="s">
        <v>1872</v>
      </c>
    </row>
    <row r="1410" spans="2:65" s="1" customFormat="1" ht="19.5">
      <c r="B1410" s="29"/>
      <c r="D1410" s="144" t="s">
        <v>516</v>
      </c>
      <c r="F1410" s="170" t="s">
        <v>1873</v>
      </c>
      <c r="L1410" s="29"/>
      <c r="M1410" s="142"/>
      <c r="T1410" s="50"/>
      <c r="AT1410" s="17" t="s">
        <v>516</v>
      </c>
      <c r="AU1410" s="17" t="s">
        <v>80</v>
      </c>
    </row>
    <row r="1411" spans="2:65" s="1" customFormat="1" ht="16.5" customHeight="1">
      <c r="B1411" s="127"/>
      <c r="C1411" s="128" t="s">
        <v>1874</v>
      </c>
      <c r="D1411" s="128" t="s">
        <v>157</v>
      </c>
      <c r="E1411" s="129" t="s">
        <v>1875</v>
      </c>
      <c r="F1411" s="130" t="s">
        <v>1876</v>
      </c>
      <c r="G1411" s="131" t="s">
        <v>178</v>
      </c>
      <c r="H1411" s="132">
        <v>28.8</v>
      </c>
      <c r="I1411" s="133"/>
      <c r="J1411" s="133">
        <f>ROUND(I1411*H1411,2)</f>
        <v>0</v>
      </c>
      <c r="K1411" s="130" t="s">
        <v>262</v>
      </c>
      <c r="L1411" s="29"/>
      <c r="M1411" s="134" t="s">
        <v>3</v>
      </c>
      <c r="N1411" s="135" t="s">
        <v>41</v>
      </c>
      <c r="O1411" s="136">
        <v>0</v>
      </c>
      <c r="P1411" s="136">
        <f>O1411*H1411</f>
        <v>0</v>
      </c>
      <c r="Q1411" s="136">
        <v>0</v>
      </c>
      <c r="R1411" s="136">
        <f>Q1411*H1411</f>
        <v>0</v>
      </c>
      <c r="S1411" s="136">
        <v>0</v>
      </c>
      <c r="T1411" s="137">
        <f>S1411*H1411</f>
        <v>0</v>
      </c>
      <c r="AR1411" s="138" t="s">
        <v>264</v>
      </c>
      <c r="AT1411" s="138" t="s">
        <v>157</v>
      </c>
      <c r="AU1411" s="138" t="s">
        <v>80</v>
      </c>
      <c r="AY1411" s="17" t="s">
        <v>155</v>
      </c>
      <c r="BE1411" s="139">
        <f>IF(N1411="základní",J1411,0)</f>
        <v>0</v>
      </c>
      <c r="BF1411" s="139">
        <f>IF(N1411="snížená",J1411,0)</f>
        <v>0</v>
      </c>
      <c r="BG1411" s="139">
        <f>IF(N1411="zákl. přenesená",J1411,0)</f>
        <v>0</v>
      </c>
      <c r="BH1411" s="139">
        <f>IF(N1411="sníž. přenesená",J1411,0)</f>
        <v>0</v>
      </c>
      <c r="BI1411" s="139">
        <f>IF(N1411="nulová",J1411,0)</f>
        <v>0</v>
      </c>
      <c r="BJ1411" s="17" t="s">
        <v>78</v>
      </c>
      <c r="BK1411" s="139">
        <f>ROUND(I1411*H1411,2)</f>
        <v>0</v>
      </c>
      <c r="BL1411" s="17" t="s">
        <v>264</v>
      </c>
      <c r="BM1411" s="138" t="s">
        <v>1877</v>
      </c>
    </row>
    <row r="1412" spans="2:65" s="12" customFormat="1" ht="11.25">
      <c r="B1412" s="143"/>
      <c r="D1412" s="144" t="s">
        <v>166</v>
      </c>
      <c r="E1412" s="145" t="s">
        <v>3</v>
      </c>
      <c r="F1412" s="146" t="s">
        <v>913</v>
      </c>
      <c r="H1412" s="145" t="s">
        <v>3</v>
      </c>
      <c r="L1412" s="143"/>
      <c r="M1412" s="147"/>
      <c r="T1412" s="148"/>
      <c r="AT1412" s="145" t="s">
        <v>166</v>
      </c>
      <c r="AU1412" s="145" t="s">
        <v>80</v>
      </c>
      <c r="AV1412" s="12" t="s">
        <v>78</v>
      </c>
      <c r="AW1412" s="12" t="s">
        <v>32</v>
      </c>
      <c r="AX1412" s="12" t="s">
        <v>70</v>
      </c>
      <c r="AY1412" s="145" t="s">
        <v>155</v>
      </c>
    </row>
    <row r="1413" spans="2:65" s="13" customFormat="1" ht="11.25">
      <c r="B1413" s="149"/>
      <c r="D1413" s="144" t="s">
        <v>166</v>
      </c>
      <c r="E1413" s="150" t="s">
        <v>3</v>
      </c>
      <c r="F1413" s="151" t="s">
        <v>1878</v>
      </c>
      <c r="H1413" s="152">
        <v>28.8</v>
      </c>
      <c r="L1413" s="149"/>
      <c r="M1413" s="153"/>
      <c r="T1413" s="154"/>
      <c r="AT1413" s="150" t="s">
        <v>166</v>
      </c>
      <c r="AU1413" s="150" t="s">
        <v>80</v>
      </c>
      <c r="AV1413" s="13" t="s">
        <v>80</v>
      </c>
      <c r="AW1413" s="13" t="s">
        <v>32</v>
      </c>
      <c r="AX1413" s="13" t="s">
        <v>78</v>
      </c>
      <c r="AY1413" s="150" t="s">
        <v>155</v>
      </c>
    </row>
    <row r="1414" spans="2:65" s="1" customFormat="1" ht="16.5" customHeight="1">
      <c r="B1414" s="127"/>
      <c r="C1414" s="161" t="s">
        <v>1879</v>
      </c>
      <c r="D1414" s="161" t="s">
        <v>248</v>
      </c>
      <c r="E1414" s="162" t="s">
        <v>1880</v>
      </c>
      <c r="F1414" s="163" t="s">
        <v>1881</v>
      </c>
      <c r="G1414" s="164" t="s">
        <v>320</v>
      </c>
      <c r="H1414" s="165">
        <v>1</v>
      </c>
      <c r="I1414" s="166"/>
      <c r="J1414" s="166">
        <f t="shared" ref="J1414:J1422" si="0">ROUND(I1414*H1414,2)</f>
        <v>0</v>
      </c>
      <c r="K1414" s="163" t="s">
        <v>262</v>
      </c>
      <c r="L1414" s="167"/>
      <c r="M1414" s="168" t="s">
        <v>3</v>
      </c>
      <c r="N1414" s="169" t="s">
        <v>41</v>
      </c>
      <c r="O1414" s="136">
        <v>0</v>
      </c>
      <c r="P1414" s="136">
        <f t="shared" ref="P1414:P1422" si="1">O1414*H1414</f>
        <v>0</v>
      </c>
      <c r="Q1414" s="136">
        <v>0</v>
      </c>
      <c r="R1414" s="136">
        <f t="shared" ref="R1414:R1422" si="2">Q1414*H1414</f>
        <v>0</v>
      </c>
      <c r="S1414" s="136">
        <v>0</v>
      </c>
      <c r="T1414" s="137">
        <f t="shared" ref="T1414:T1422" si="3">S1414*H1414</f>
        <v>0</v>
      </c>
      <c r="AR1414" s="138" t="s">
        <v>391</v>
      </c>
      <c r="AT1414" s="138" t="s">
        <v>248</v>
      </c>
      <c r="AU1414" s="138" t="s">
        <v>80</v>
      </c>
      <c r="AY1414" s="17" t="s">
        <v>155</v>
      </c>
      <c r="BE1414" s="139">
        <f t="shared" ref="BE1414:BE1422" si="4">IF(N1414="základní",J1414,0)</f>
        <v>0</v>
      </c>
      <c r="BF1414" s="139">
        <f t="shared" ref="BF1414:BF1422" si="5">IF(N1414="snížená",J1414,0)</f>
        <v>0</v>
      </c>
      <c r="BG1414" s="139">
        <f t="shared" ref="BG1414:BG1422" si="6">IF(N1414="zákl. přenesená",J1414,0)</f>
        <v>0</v>
      </c>
      <c r="BH1414" s="139">
        <f t="shared" ref="BH1414:BH1422" si="7">IF(N1414="sníž. přenesená",J1414,0)</f>
        <v>0</v>
      </c>
      <c r="BI1414" s="139">
        <f t="shared" ref="BI1414:BI1422" si="8">IF(N1414="nulová",J1414,0)</f>
        <v>0</v>
      </c>
      <c r="BJ1414" s="17" t="s">
        <v>78</v>
      </c>
      <c r="BK1414" s="139">
        <f t="shared" ref="BK1414:BK1422" si="9">ROUND(I1414*H1414,2)</f>
        <v>0</v>
      </c>
      <c r="BL1414" s="17" t="s">
        <v>264</v>
      </c>
      <c r="BM1414" s="138" t="s">
        <v>1882</v>
      </c>
    </row>
    <row r="1415" spans="2:65" s="1" customFormat="1" ht="16.5" customHeight="1">
      <c r="B1415" s="127"/>
      <c r="C1415" s="161" t="s">
        <v>1883</v>
      </c>
      <c r="D1415" s="161" t="s">
        <v>248</v>
      </c>
      <c r="E1415" s="162" t="s">
        <v>1884</v>
      </c>
      <c r="F1415" s="163" t="s">
        <v>1885</v>
      </c>
      <c r="G1415" s="164" t="s">
        <v>320</v>
      </c>
      <c r="H1415" s="165">
        <v>1</v>
      </c>
      <c r="I1415" s="166"/>
      <c r="J1415" s="166">
        <f t="shared" si="0"/>
        <v>0</v>
      </c>
      <c r="K1415" s="163" t="s">
        <v>262</v>
      </c>
      <c r="L1415" s="167"/>
      <c r="M1415" s="168" t="s">
        <v>3</v>
      </c>
      <c r="N1415" s="169" t="s">
        <v>41</v>
      </c>
      <c r="O1415" s="136">
        <v>0</v>
      </c>
      <c r="P1415" s="136">
        <f t="shared" si="1"/>
        <v>0</v>
      </c>
      <c r="Q1415" s="136">
        <v>0</v>
      </c>
      <c r="R1415" s="136">
        <f t="shared" si="2"/>
        <v>0</v>
      </c>
      <c r="S1415" s="136">
        <v>0</v>
      </c>
      <c r="T1415" s="137">
        <f t="shared" si="3"/>
        <v>0</v>
      </c>
      <c r="AR1415" s="138" t="s">
        <v>391</v>
      </c>
      <c r="AT1415" s="138" t="s">
        <v>248</v>
      </c>
      <c r="AU1415" s="138" t="s">
        <v>80</v>
      </c>
      <c r="AY1415" s="17" t="s">
        <v>155</v>
      </c>
      <c r="BE1415" s="139">
        <f t="shared" si="4"/>
        <v>0</v>
      </c>
      <c r="BF1415" s="139">
        <f t="shared" si="5"/>
        <v>0</v>
      </c>
      <c r="BG1415" s="139">
        <f t="shared" si="6"/>
        <v>0</v>
      </c>
      <c r="BH1415" s="139">
        <f t="shared" si="7"/>
        <v>0</v>
      </c>
      <c r="BI1415" s="139">
        <f t="shared" si="8"/>
        <v>0</v>
      </c>
      <c r="BJ1415" s="17" t="s">
        <v>78</v>
      </c>
      <c r="BK1415" s="139">
        <f t="shared" si="9"/>
        <v>0</v>
      </c>
      <c r="BL1415" s="17" t="s">
        <v>264</v>
      </c>
      <c r="BM1415" s="138" t="s">
        <v>1886</v>
      </c>
    </row>
    <row r="1416" spans="2:65" s="1" customFormat="1" ht="16.5" customHeight="1">
      <c r="B1416" s="127"/>
      <c r="C1416" s="161" t="s">
        <v>1887</v>
      </c>
      <c r="D1416" s="161" t="s">
        <v>248</v>
      </c>
      <c r="E1416" s="162" t="s">
        <v>1888</v>
      </c>
      <c r="F1416" s="163" t="s">
        <v>1889</v>
      </c>
      <c r="G1416" s="164" t="s">
        <v>320</v>
      </c>
      <c r="H1416" s="165">
        <v>2</v>
      </c>
      <c r="I1416" s="166"/>
      <c r="J1416" s="166">
        <f t="shared" si="0"/>
        <v>0</v>
      </c>
      <c r="K1416" s="163" t="s">
        <v>262</v>
      </c>
      <c r="L1416" s="167"/>
      <c r="M1416" s="168" t="s">
        <v>3</v>
      </c>
      <c r="N1416" s="169" t="s">
        <v>41</v>
      </c>
      <c r="O1416" s="136">
        <v>0</v>
      </c>
      <c r="P1416" s="136">
        <f t="shared" si="1"/>
        <v>0</v>
      </c>
      <c r="Q1416" s="136">
        <v>0</v>
      </c>
      <c r="R1416" s="136">
        <f t="shared" si="2"/>
        <v>0</v>
      </c>
      <c r="S1416" s="136">
        <v>0</v>
      </c>
      <c r="T1416" s="137">
        <f t="shared" si="3"/>
        <v>0</v>
      </c>
      <c r="AR1416" s="138" t="s">
        <v>391</v>
      </c>
      <c r="AT1416" s="138" t="s">
        <v>248</v>
      </c>
      <c r="AU1416" s="138" t="s">
        <v>80</v>
      </c>
      <c r="AY1416" s="17" t="s">
        <v>155</v>
      </c>
      <c r="BE1416" s="139">
        <f t="shared" si="4"/>
        <v>0</v>
      </c>
      <c r="BF1416" s="139">
        <f t="shared" si="5"/>
        <v>0</v>
      </c>
      <c r="BG1416" s="139">
        <f t="shared" si="6"/>
        <v>0</v>
      </c>
      <c r="BH1416" s="139">
        <f t="shared" si="7"/>
        <v>0</v>
      </c>
      <c r="BI1416" s="139">
        <f t="shared" si="8"/>
        <v>0</v>
      </c>
      <c r="BJ1416" s="17" t="s">
        <v>78</v>
      </c>
      <c r="BK1416" s="139">
        <f t="shared" si="9"/>
        <v>0</v>
      </c>
      <c r="BL1416" s="17" t="s">
        <v>264</v>
      </c>
      <c r="BM1416" s="138" t="s">
        <v>1890</v>
      </c>
    </row>
    <row r="1417" spans="2:65" s="1" customFormat="1" ht="16.5" customHeight="1">
      <c r="B1417" s="127"/>
      <c r="C1417" s="161" t="s">
        <v>1891</v>
      </c>
      <c r="D1417" s="161" t="s">
        <v>248</v>
      </c>
      <c r="E1417" s="162" t="s">
        <v>1892</v>
      </c>
      <c r="F1417" s="163" t="s">
        <v>1893</v>
      </c>
      <c r="G1417" s="164" t="s">
        <v>320</v>
      </c>
      <c r="H1417" s="165">
        <v>4</v>
      </c>
      <c r="I1417" s="166"/>
      <c r="J1417" s="166">
        <f t="shared" si="0"/>
        <v>0</v>
      </c>
      <c r="K1417" s="163" t="s">
        <v>262</v>
      </c>
      <c r="L1417" s="167"/>
      <c r="M1417" s="168" t="s">
        <v>3</v>
      </c>
      <c r="N1417" s="169" t="s">
        <v>41</v>
      </c>
      <c r="O1417" s="136">
        <v>0</v>
      </c>
      <c r="P1417" s="136">
        <f t="shared" si="1"/>
        <v>0</v>
      </c>
      <c r="Q1417" s="136">
        <v>0</v>
      </c>
      <c r="R1417" s="136">
        <f t="shared" si="2"/>
        <v>0</v>
      </c>
      <c r="S1417" s="136">
        <v>0</v>
      </c>
      <c r="T1417" s="137">
        <f t="shared" si="3"/>
        <v>0</v>
      </c>
      <c r="AR1417" s="138" t="s">
        <v>391</v>
      </c>
      <c r="AT1417" s="138" t="s">
        <v>248</v>
      </c>
      <c r="AU1417" s="138" t="s">
        <v>80</v>
      </c>
      <c r="AY1417" s="17" t="s">
        <v>155</v>
      </c>
      <c r="BE1417" s="139">
        <f t="shared" si="4"/>
        <v>0</v>
      </c>
      <c r="BF1417" s="139">
        <f t="shared" si="5"/>
        <v>0</v>
      </c>
      <c r="BG1417" s="139">
        <f t="shared" si="6"/>
        <v>0</v>
      </c>
      <c r="BH1417" s="139">
        <f t="shared" si="7"/>
        <v>0</v>
      </c>
      <c r="BI1417" s="139">
        <f t="shared" si="8"/>
        <v>0</v>
      </c>
      <c r="BJ1417" s="17" t="s">
        <v>78</v>
      </c>
      <c r="BK1417" s="139">
        <f t="shared" si="9"/>
        <v>0</v>
      </c>
      <c r="BL1417" s="17" t="s">
        <v>264</v>
      </c>
      <c r="BM1417" s="138" t="s">
        <v>1894</v>
      </c>
    </row>
    <row r="1418" spans="2:65" s="1" customFormat="1" ht="16.5" customHeight="1">
      <c r="B1418" s="127"/>
      <c r="C1418" s="161" t="s">
        <v>1895</v>
      </c>
      <c r="D1418" s="161" t="s">
        <v>248</v>
      </c>
      <c r="E1418" s="162" t="s">
        <v>1896</v>
      </c>
      <c r="F1418" s="163" t="s">
        <v>1897</v>
      </c>
      <c r="G1418" s="164" t="s">
        <v>320</v>
      </c>
      <c r="H1418" s="165">
        <v>1</v>
      </c>
      <c r="I1418" s="166"/>
      <c r="J1418" s="166">
        <f t="shared" si="0"/>
        <v>0</v>
      </c>
      <c r="K1418" s="163" t="s">
        <v>262</v>
      </c>
      <c r="L1418" s="167"/>
      <c r="M1418" s="168" t="s">
        <v>3</v>
      </c>
      <c r="N1418" s="169" t="s">
        <v>41</v>
      </c>
      <c r="O1418" s="136">
        <v>0</v>
      </c>
      <c r="P1418" s="136">
        <f t="shared" si="1"/>
        <v>0</v>
      </c>
      <c r="Q1418" s="136">
        <v>0</v>
      </c>
      <c r="R1418" s="136">
        <f t="shared" si="2"/>
        <v>0</v>
      </c>
      <c r="S1418" s="136">
        <v>0</v>
      </c>
      <c r="T1418" s="137">
        <f t="shared" si="3"/>
        <v>0</v>
      </c>
      <c r="AR1418" s="138" t="s">
        <v>391</v>
      </c>
      <c r="AT1418" s="138" t="s">
        <v>248</v>
      </c>
      <c r="AU1418" s="138" t="s">
        <v>80</v>
      </c>
      <c r="AY1418" s="17" t="s">
        <v>155</v>
      </c>
      <c r="BE1418" s="139">
        <f t="shared" si="4"/>
        <v>0</v>
      </c>
      <c r="BF1418" s="139">
        <f t="shared" si="5"/>
        <v>0</v>
      </c>
      <c r="BG1418" s="139">
        <f t="shared" si="6"/>
        <v>0</v>
      </c>
      <c r="BH1418" s="139">
        <f t="shared" si="7"/>
        <v>0</v>
      </c>
      <c r="BI1418" s="139">
        <f t="shared" si="8"/>
        <v>0</v>
      </c>
      <c r="BJ1418" s="17" t="s">
        <v>78</v>
      </c>
      <c r="BK1418" s="139">
        <f t="shared" si="9"/>
        <v>0</v>
      </c>
      <c r="BL1418" s="17" t="s">
        <v>264</v>
      </c>
      <c r="BM1418" s="138" t="s">
        <v>1898</v>
      </c>
    </row>
    <row r="1419" spans="2:65" s="1" customFormat="1" ht="16.5" customHeight="1">
      <c r="B1419" s="127"/>
      <c r="C1419" s="161" t="s">
        <v>1899</v>
      </c>
      <c r="D1419" s="161" t="s">
        <v>248</v>
      </c>
      <c r="E1419" s="162" t="s">
        <v>1900</v>
      </c>
      <c r="F1419" s="163" t="s">
        <v>1901</v>
      </c>
      <c r="G1419" s="164" t="s">
        <v>320</v>
      </c>
      <c r="H1419" s="165">
        <v>1</v>
      </c>
      <c r="I1419" s="166"/>
      <c r="J1419" s="166">
        <f t="shared" si="0"/>
        <v>0</v>
      </c>
      <c r="K1419" s="163" t="s">
        <v>262</v>
      </c>
      <c r="L1419" s="167"/>
      <c r="M1419" s="168" t="s">
        <v>3</v>
      </c>
      <c r="N1419" s="169" t="s">
        <v>41</v>
      </c>
      <c r="O1419" s="136">
        <v>0</v>
      </c>
      <c r="P1419" s="136">
        <f t="shared" si="1"/>
        <v>0</v>
      </c>
      <c r="Q1419" s="136">
        <v>0</v>
      </c>
      <c r="R1419" s="136">
        <f t="shared" si="2"/>
        <v>0</v>
      </c>
      <c r="S1419" s="136">
        <v>0</v>
      </c>
      <c r="T1419" s="137">
        <f t="shared" si="3"/>
        <v>0</v>
      </c>
      <c r="AR1419" s="138" t="s">
        <v>391</v>
      </c>
      <c r="AT1419" s="138" t="s">
        <v>248</v>
      </c>
      <c r="AU1419" s="138" t="s">
        <v>80</v>
      </c>
      <c r="AY1419" s="17" t="s">
        <v>155</v>
      </c>
      <c r="BE1419" s="139">
        <f t="shared" si="4"/>
        <v>0</v>
      </c>
      <c r="BF1419" s="139">
        <f t="shared" si="5"/>
        <v>0</v>
      </c>
      <c r="BG1419" s="139">
        <f t="shared" si="6"/>
        <v>0</v>
      </c>
      <c r="BH1419" s="139">
        <f t="shared" si="7"/>
        <v>0</v>
      </c>
      <c r="BI1419" s="139">
        <f t="shared" si="8"/>
        <v>0</v>
      </c>
      <c r="BJ1419" s="17" t="s">
        <v>78</v>
      </c>
      <c r="BK1419" s="139">
        <f t="shared" si="9"/>
        <v>0</v>
      </c>
      <c r="BL1419" s="17" t="s">
        <v>264</v>
      </c>
      <c r="BM1419" s="138" t="s">
        <v>1902</v>
      </c>
    </row>
    <row r="1420" spans="2:65" s="1" customFormat="1" ht="16.5" customHeight="1">
      <c r="B1420" s="127"/>
      <c r="C1420" s="161" t="s">
        <v>1903</v>
      </c>
      <c r="D1420" s="161" t="s">
        <v>248</v>
      </c>
      <c r="E1420" s="162" t="s">
        <v>1904</v>
      </c>
      <c r="F1420" s="163" t="s">
        <v>1905</v>
      </c>
      <c r="G1420" s="164" t="s">
        <v>320</v>
      </c>
      <c r="H1420" s="165">
        <v>1</v>
      </c>
      <c r="I1420" s="166"/>
      <c r="J1420" s="166">
        <f t="shared" si="0"/>
        <v>0</v>
      </c>
      <c r="K1420" s="163" t="s">
        <v>262</v>
      </c>
      <c r="L1420" s="167"/>
      <c r="M1420" s="168" t="s">
        <v>3</v>
      </c>
      <c r="N1420" s="169" t="s">
        <v>41</v>
      </c>
      <c r="O1420" s="136">
        <v>0</v>
      </c>
      <c r="P1420" s="136">
        <f t="shared" si="1"/>
        <v>0</v>
      </c>
      <c r="Q1420" s="136">
        <v>0</v>
      </c>
      <c r="R1420" s="136">
        <f t="shared" si="2"/>
        <v>0</v>
      </c>
      <c r="S1420" s="136">
        <v>0</v>
      </c>
      <c r="T1420" s="137">
        <f t="shared" si="3"/>
        <v>0</v>
      </c>
      <c r="AR1420" s="138" t="s">
        <v>391</v>
      </c>
      <c r="AT1420" s="138" t="s">
        <v>248</v>
      </c>
      <c r="AU1420" s="138" t="s">
        <v>80</v>
      </c>
      <c r="AY1420" s="17" t="s">
        <v>155</v>
      </c>
      <c r="BE1420" s="139">
        <f t="shared" si="4"/>
        <v>0</v>
      </c>
      <c r="BF1420" s="139">
        <f t="shared" si="5"/>
        <v>0</v>
      </c>
      <c r="BG1420" s="139">
        <f t="shared" si="6"/>
        <v>0</v>
      </c>
      <c r="BH1420" s="139">
        <f t="shared" si="7"/>
        <v>0</v>
      </c>
      <c r="BI1420" s="139">
        <f t="shared" si="8"/>
        <v>0</v>
      </c>
      <c r="BJ1420" s="17" t="s">
        <v>78</v>
      </c>
      <c r="BK1420" s="139">
        <f t="shared" si="9"/>
        <v>0</v>
      </c>
      <c r="BL1420" s="17" t="s">
        <v>264</v>
      </c>
      <c r="BM1420" s="138" t="s">
        <v>1906</v>
      </c>
    </row>
    <row r="1421" spans="2:65" s="1" customFormat="1" ht="16.5" customHeight="1">
      <c r="B1421" s="127"/>
      <c r="C1421" s="161" t="s">
        <v>1907</v>
      </c>
      <c r="D1421" s="161" t="s">
        <v>248</v>
      </c>
      <c r="E1421" s="162" t="s">
        <v>1908</v>
      </c>
      <c r="F1421" s="163" t="s">
        <v>1909</v>
      </c>
      <c r="G1421" s="164" t="s">
        <v>320</v>
      </c>
      <c r="H1421" s="165">
        <v>1</v>
      </c>
      <c r="I1421" s="166"/>
      <c r="J1421" s="166">
        <f t="shared" si="0"/>
        <v>0</v>
      </c>
      <c r="K1421" s="163" t="s">
        <v>262</v>
      </c>
      <c r="L1421" s="167"/>
      <c r="M1421" s="168" t="s">
        <v>3</v>
      </c>
      <c r="N1421" s="169" t="s">
        <v>41</v>
      </c>
      <c r="O1421" s="136">
        <v>0</v>
      </c>
      <c r="P1421" s="136">
        <f t="shared" si="1"/>
        <v>0</v>
      </c>
      <c r="Q1421" s="136">
        <v>0</v>
      </c>
      <c r="R1421" s="136">
        <f t="shared" si="2"/>
        <v>0</v>
      </c>
      <c r="S1421" s="136">
        <v>0</v>
      </c>
      <c r="T1421" s="137">
        <f t="shared" si="3"/>
        <v>0</v>
      </c>
      <c r="AR1421" s="138" t="s">
        <v>391</v>
      </c>
      <c r="AT1421" s="138" t="s">
        <v>248</v>
      </c>
      <c r="AU1421" s="138" t="s">
        <v>80</v>
      </c>
      <c r="AY1421" s="17" t="s">
        <v>155</v>
      </c>
      <c r="BE1421" s="139">
        <f t="shared" si="4"/>
        <v>0</v>
      </c>
      <c r="BF1421" s="139">
        <f t="shared" si="5"/>
        <v>0</v>
      </c>
      <c r="BG1421" s="139">
        <f t="shared" si="6"/>
        <v>0</v>
      </c>
      <c r="BH1421" s="139">
        <f t="shared" si="7"/>
        <v>0</v>
      </c>
      <c r="BI1421" s="139">
        <f t="shared" si="8"/>
        <v>0</v>
      </c>
      <c r="BJ1421" s="17" t="s">
        <v>78</v>
      </c>
      <c r="BK1421" s="139">
        <f t="shared" si="9"/>
        <v>0</v>
      </c>
      <c r="BL1421" s="17" t="s">
        <v>264</v>
      </c>
      <c r="BM1421" s="138" t="s">
        <v>1910</v>
      </c>
    </row>
    <row r="1422" spans="2:65" s="1" customFormat="1" ht="16.5" customHeight="1">
      <c r="B1422" s="127"/>
      <c r="C1422" s="128" t="s">
        <v>1911</v>
      </c>
      <c r="D1422" s="128" t="s">
        <v>157</v>
      </c>
      <c r="E1422" s="129" t="s">
        <v>1912</v>
      </c>
      <c r="F1422" s="130" t="s">
        <v>1913</v>
      </c>
      <c r="G1422" s="131" t="s">
        <v>320</v>
      </c>
      <c r="H1422" s="132">
        <v>1</v>
      </c>
      <c r="I1422" s="133"/>
      <c r="J1422" s="133">
        <f t="shared" si="0"/>
        <v>0</v>
      </c>
      <c r="K1422" s="130" t="s">
        <v>262</v>
      </c>
      <c r="L1422" s="29"/>
      <c r="M1422" s="134" t="s">
        <v>3</v>
      </c>
      <c r="N1422" s="135" t="s">
        <v>41</v>
      </c>
      <c r="O1422" s="136">
        <v>0</v>
      </c>
      <c r="P1422" s="136">
        <f t="shared" si="1"/>
        <v>0</v>
      </c>
      <c r="Q1422" s="136">
        <v>0</v>
      </c>
      <c r="R1422" s="136">
        <f t="shared" si="2"/>
        <v>0</v>
      </c>
      <c r="S1422" s="136">
        <v>0</v>
      </c>
      <c r="T1422" s="137">
        <f t="shared" si="3"/>
        <v>0</v>
      </c>
      <c r="AR1422" s="138" t="s">
        <v>264</v>
      </c>
      <c r="AT1422" s="138" t="s">
        <v>157</v>
      </c>
      <c r="AU1422" s="138" t="s">
        <v>80</v>
      </c>
      <c r="AY1422" s="17" t="s">
        <v>155</v>
      </c>
      <c r="BE1422" s="139">
        <f t="shared" si="4"/>
        <v>0</v>
      </c>
      <c r="BF1422" s="139">
        <f t="shared" si="5"/>
        <v>0</v>
      </c>
      <c r="BG1422" s="139">
        <f t="shared" si="6"/>
        <v>0</v>
      </c>
      <c r="BH1422" s="139">
        <f t="shared" si="7"/>
        <v>0</v>
      </c>
      <c r="BI1422" s="139">
        <f t="shared" si="8"/>
        <v>0</v>
      </c>
      <c r="BJ1422" s="17" t="s">
        <v>78</v>
      </c>
      <c r="BK1422" s="139">
        <f t="shared" si="9"/>
        <v>0</v>
      </c>
      <c r="BL1422" s="17" t="s">
        <v>264</v>
      </c>
      <c r="BM1422" s="138" t="s">
        <v>1914</v>
      </c>
    </row>
    <row r="1423" spans="2:65" s="12" customFormat="1" ht="11.25">
      <c r="B1423" s="143"/>
      <c r="D1423" s="144" t="s">
        <v>166</v>
      </c>
      <c r="E1423" s="145" t="s">
        <v>3</v>
      </c>
      <c r="F1423" s="146" t="s">
        <v>1915</v>
      </c>
      <c r="H1423" s="145" t="s">
        <v>3</v>
      </c>
      <c r="L1423" s="143"/>
      <c r="M1423" s="147"/>
      <c r="T1423" s="148"/>
      <c r="AT1423" s="145" t="s">
        <v>166</v>
      </c>
      <c r="AU1423" s="145" t="s">
        <v>80</v>
      </c>
      <c r="AV1423" s="12" t="s">
        <v>78</v>
      </c>
      <c r="AW1423" s="12" t="s">
        <v>32</v>
      </c>
      <c r="AX1423" s="12" t="s">
        <v>70</v>
      </c>
      <c r="AY1423" s="145" t="s">
        <v>155</v>
      </c>
    </row>
    <row r="1424" spans="2:65" s="13" customFormat="1" ht="11.25">
      <c r="B1424" s="149"/>
      <c r="D1424" s="144" t="s">
        <v>166</v>
      </c>
      <c r="E1424" s="150" t="s">
        <v>3</v>
      </c>
      <c r="F1424" s="151" t="s">
        <v>78</v>
      </c>
      <c r="H1424" s="152">
        <v>1</v>
      </c>
      <c r="L1424" s="149"/>
      <c r="M1424" s="153"/>
      <c r="T1424" s="154"/>
      <c r="AT1424" s="150" t="s">
        <v>166</v>
      </c>
      <c r="AU1424" s="150" t="s">
        <v>80</v>
      </c>
      <c r="AV1424" s="13" t="s">
        <v>80</v>
      </c>
      <c r="AW1424" s="13" t="s">
        <v>32</v>
      </c>
      <c r="AX1424" s="13" t="s">
        <v>78</v>
      </c>
      <c r="AY1424" s="150" t="s">
        <v>155</v>
      </c>
    </row>
    <row r="1425" spans="2:65" s="1" customFormat="1" ht="16.5" customHeight="1">
      <c r="B1425" s="127"/>
      <c r="C1425" s="128" t="s">
        <v>1916</v>
      </c>
      <c r="D1425" s="128" t="s">
        <v>157</v>
      </c>
      <c r="E1425" s="129" t="s">
        <v>1917</v>
      </c>
      <c r="F1425" s="130" t="s">
        <v>1918</v>
      </c>
      <c r="G1425" s="131" t="s">
        <v>320</v>
      </c>
      <c r="H1425" s="132">
        <v>1</v>
      </c>
      <c r="I1425" s="133"/>
      <c r="J1425" s="133">
        <f>ROUND(I1425*H1425,2)</f>
        <v>0</v>
      </c>
      <c r="K1425" s="130" t="s">
        <v>262</v>
      </c>
      <c r="L1425" s="29"/>
      <c r="M1425" s="134" t="s">
        <v>3</v>
      </c>
      <c r="N1425" s="135" t="s">
        <v>41</v>
      </c>
      <c r="O1425" s="136">
        <v>0</v>
      </c>
      <c r="P1425" s="136">
        <f>O1425*H1425</f>
        <v>0</v>
      </c>
      <c r="Q1425" s="136">
        <v>0</v>
      </c>
      <c r="R1425" s="136">
        <f>Q1425*H1425</f>
        <v>0</v>
      </c>
      <c r="S1425" s="136">
        <v>0</v>
      </c>
      <c r="T1425" s="137">
        <f>S1425*H1425</f>
        <v>0</v>
      </c>
      <c r="AR1425" s="138" t="s">
        <v>264</v>
      </c>
      <c r="AT1425" s="138" t="s">
        <v>157</v>
      </c>
      <c r="AU1425" s="138" t="s">
        <v>80</v>
      </c>
      <c r="AY1425" s="17" t="s">
        <v>155</v>
      </c>
      <c r="BE1425" s="139">
        <f>IF(N1425="základní",J1425,0)</f>
        <v>0</v>
      </c>
      <c r="BF1425" s="139">
        <f>IF(N1425="snížená",J1425,0)</f>
        <v>0</v>
      </c>
      <c r="BG1425" s="139">
        <f>IF(N1425="zákl. přenesená",J1425,0)</f>
        <v>0</v>
      </c>
      <c r="BH1425" s="139">
        <f>IF(N1425="sníž. přenesená",J1425,0)</f>
        <v>0</v>
      </c>
      <c r="BI1425" s="139">
        <f>IF(N1425="nulová",J1425,0)</f>
        <v>0</v>
      </c>
      <c r="BJ1425" s="17" t="s">
        <v>78</v>
      </c>
      <c r="BK1425" s="139">
        <f>ROUND(I1425*H1425,2)</f>
        <v>0</v>
      </c>
      <c r="BL1425" s="17" t="s">
        <v>264</v>
      </c>
      <c r="BM1425" s="138" t="s">
        <v>1919</v>
      </c>
    </row>
    <row r="1426" spans="2:65" s="12" customFormat="1" ht="11.25">
      <c r="B1426" s="143"/>
      <c r="D1426" s="144" t="s">
        <v>166</v>
      </c>
      <c r="E1426" s="145" t="s">
        <v>3</v>
      </c>
      <c r="F1426" s="146" t="s">
        <v>1920</v>
      </c>
      <c r="H1426" s="145" t="s">
        <v>3</v>
      </c>
      <c r="L1426" s="143"/>
      <c r="M1426" s="147"/>
      <c r="T1426" s="148"/>
      <c r="AT1426" s="145" t="s">
        <v>166</v>
      </c>
      <c r="AU1426" s="145" t="s">
        <v>80</v>
      </c>
      <c r="AV1426" s="12" t="s">
        <v>78</v>
      </c>
      <c r="AW1426" s="12" t="s">
        <v>32</v>
      </c>
      <c r="AX1426" s="12" t="s">
        <v>70</v>
      </c>
      <c r="AY1426" s="145" t="s">
        <v>155</v>
      </c>
    </row>
    <row r="1427" spans="2:65" s="13" customFormat="1" ht="11.25">
      <c r="B1427" s="149"/>
      <c r="D1427" s="144" t="s">
        <v>166</v>
      </c>
      <c r="E1427" s="150" t="s">
        <v>3</v>
      </c>
      <c r="F1427" s="151" t="s">
        <v>78</v>
      </c>
      <c r="H1427" s="152">
        <v>1</v>
      </c>
      <c r="L1427" s="149"/>
      <c r="M1427" s="153"/>
      <c r="T1427" s="154"/>
      <c r="AT1427" s="150" t="s">
        <v>166</v>
      </c>
      <c r="AU1427" s="150" t="s">
        <v>80</v>
      </c>
      <c r="AV1427" s="13" t="s">
        <v>80</v>
      </c>
      <c r="AW1427" s="13" t="s">
        <v>32</v>
      </c>
      <c r="AX1427" s="13" t="s">
        <v>78</v>
      </c>
      <c r="AY1427" s="150" t="s">
        <v>155</v>
      </c>
    </row>
    <row r="1428" spans="2:65" s="1" customFormat="1" ht="16.5" customHeight="1">
      <c r="B1428" s="127"/>
      <c r="C1428" s="161" t="s">
        <v>1921</v>
      </c>
      <c r="D1428" s="161" t="s">
        <v>248</v>
      </c>
      <c r="E1428" s="162" t="s">
        <v>1922</v>
      </c>
      <c r="F1428" s="163" t="s">
        <v>1923</v>
      </c>
      <c r="G1428" s="164" t="s">
        <v>178</v>
      </c>
      <c r="H1428" s="165">
        <v>3.25</v>
      </c>
      <c r="I1428" s="166"/>
      <c r="J1428" s="166">
        <f>ROUND(I1428*H1428,2)</f>
        <v>0</v>
      </c>
      <c r="K1428" s="163" t="s">
        <v>262</v>
      </c>
      <c r="L1428" s="167"/>
      <c r="M1428" s="168" t="s">
        <v>3</v>
      </c>
      <c r="N1428" s="169" t="s">
        <v>41</v>
      </c>
      <c r="O1428" s="136">
        <v>0</v>
      </c>
      <c r="P1428" s="136">
        <f>O1428*H1428</f>
        <v>0</v>
      </c>
      <c r="Q1428" s="136">
        <v>0</v>
      </c>
      <c r="R1428" s="136">
        <f>Q1428*H1428</f>
        <v>0</v>
      </c>
      <c r="S1428" s="136">
        <v>0</v>
      </c>
      <c r="T1428" s="137">
        <f>S1428*H1428</f>
        <v>0</v>
      </c>
      <c r="AR1428" s="138" t="s">
        <v>391</v>
      </c>
      <c r="AT1428" s="138" t="s">
        <v>248</v>
      </c>
      <c r="AU1428" s="138" t="s">
        <v>80</v>
      </c>
      <c r="AY1428" s="17" t="s">
        <v>155</v>
      </c>
      <c r="BE1428" s="139">
        <f>IF(N1428="základní",J1428,0)</f>
        <v>0</v>
      </c>
      <c r="BF1428" s="139">
        <f>IF(N1428="snížená",J1428,0)</f>
        <v>0</v>
      </c>
      <c r="BG1428" s="139">
        <f>IF(N1428="zákl. přenesená",J1428,0)</f>
        <v>0</v>
      </c>
      <c r="BH1428" s="139">
        <f>IF(N1428="sníž. přenesená",J1428,0)</f>
        <v>0</v>
      </c>
      <c r="BI1428" s="139">
        <f>IF(N1428="nulová",J1428,0)</f>
        <v>0</v>
      </c>
      <c r="BJ1428" s="17" t="s">
        <v>78</v>
      </c>
      <c r="BK1428" s="139">
        <f>ROUND(I1428*H1428,2)</f>
        <v>0</v>
      </c>
      <c r="BL1428" s="17" t="s">
        <v>264</v>
      </c>
      <c r="BM1428" s="138" t="s">
        <v>1924</v>
      </c>
    </row>
    <row r="1429" spans="2:65" s="1" customFormat="1" ht="39">
      <c r="B1429" s="29"/>
      <c r="D1429" s="144" t="s">
        <v>516</v>
      </c>
      <c r="F1429" s="170" t="s">
        <v>1925</v>
      </c>
      <c r="L1429" s="29"/>
      <c r="M1429" s="142"/>
      <c r="T1429" s="50"/>
      <c r="AT1429" s="17" t="s">
        <v>516</v>
      </c>
      <c r="AU1429" s="17" t="s">
        <v>80</v>
      </c>
    </row>
    <row r="1430" spans="2:65" s="12" customFormat="1" ht="11.25">
      <c r="B1430" s="143"/>
      <c r="D1430" s="144" t="s">
        <v>166</v>
      </c>
      <c r="E1430" s="145" t="s">
        <v>3</v>
      </c>
      <c r="F1430" s="146" t="s">
        <v>1926</v>
      </c>
      <c r="H1430" s="145" t="s">
        <v>3</v>
      </c>
      <c r="L1430" s="143"/>
      <c r="M1430" s="147"/>
      <c r="T1430" s="148"/>
      <c r="AT1430" s="145" t="s">
        <v>166</v>
      </c>
      <c r="AU1430" s="145" t="s">
        <v>80</v>
      </c>
      <c r="AV1430" s="12" t="s">
        <v>78</v>
      </c>
      <c r="AW1430" s="12" t="s">
        <v>32</v>
      </c>
      <c r="AX1430" s="12" t="s">
        <v>70</v>
      </c>
      <c r="AY1430" s="145" t="s">
        <v>155</v>
      </c>
    </row>
    <row r="1431" spans="2:65" s="13" customFormat="1" ht="11.25">
      <c r="B1431" s="149"/>
      <c r="D1431" s="144" t="s">
        <v>166</v>
      </c>
      <c r="E1431" s="150" t="s">
        <v>3</v>
      </c>
      <c r="F1431" s="151" t="s">
        <v>1927</v>
      </c>
      <c r="H1431" s="152">
        <v>3.25</v>
      </c>
      <c r="L1431" s="149"/>
      <c r="M1431" s="153"/>
      <c r="T1431" s="154"/>
      <c r="AT1431" s="150" t="s">
        <v>166</v>
      </c>
      <c r="AU1431" s="150" t="s">
        <v>80</v>
      </c>
      <c r="AV1431" s="13" t="s">
        <v>80</v>
      </c>
      <c r="AW1431" s="13" t="s">
        <v>32</v>
      </c>
      <c r="AX1431" s="13" t="s">
        <v>78</v>
      </c>
      <c r="AY1431" s="150" t="s">
        <v>155</v>
      </c>
    </row>
    <row r="1432" spans="2:65" s="1" customFormat="1" ht="24.2" customHeight="1">
      <c r="B1432" s="127"/>
      <c r="C1432" s="128" t="s">
        <v>1928</v>
      </c>
      <c r="D1432" s="128" t="s">
        <v>157</v>
      </c>
      <c r="E1432" s="129" t="s">
        <v>1929</v>
      </c>
      <c r="F1432" s="130" t="s">
        <v>1930</v>
      </c>
      <c r="G1432" s="131" t="s">
        <v>1438</v>
      </c>
      <c r="H1432" s="132">
        <v>1694.19</v>
      </c>
      <c r="I1432" s="133"/>
      <c r="J1432" s="133">
        <f>ROUND(I1432*H1432,2)</f>
        <v>0</v>
      </c>
      <c r="K1432" s="130" t="s">
        <v>161</v>
      </c>
      <c r="L1432" s="29"/>
      <c r="M1432" s="134" t="s">
        <v>3</v>
      </c>
      <c r="N1432" s="135" t="s">
        <v>41</v>
      </c>
      <c r="O1432" s="136">
        <v>0</v>
      </c>
      <c r="P1432" s="136">
        <f>O1432*H1432</f>
        <v>0</v>
      </c>
      <c r="Q1432" s="136">
        <v>0</v>
      </c>
      <c r="R1432" s="136">
        <f>Q1432*H1432</f>
        <v>0</v>
      </c>
      <c r="S1432" s="136">
        <v>0</v>
      </c>
      <c r="T1432" s="137">
        <f>S1432*H1432</f>
        <v>0</v>
      </c>
      <c r="AR1432" s="138" t="s">
        <v>264</v>
      </c>
      <c r="AT1432" s="138" t="s">
        <v>157</v>
      </c>
      <c r="AU1432" s="138" t="s">
        <v>80</v>
      </c>
      <c r="AY1432" s="17" t="s">
        <v>155</v>
      </c>
      <c r="BE1432" s="139">
        <f>IF(N1432="základní",J1432,0)</f>
        <v>0</v>
      </c>
      <c r="BF1432" s="139">
        <f>IF(N1432="snížená",J1432,0)</f>
        <v>0</v>
      </c>
      <c r="BG1432" s="139">
        <f>IF(N1432="zákl. přenesená",J1432,0)</f>
        <v>0</v>
      </c>
      <c r="BH1432" s="139">
        <f>IF(N1432="sníž. přenesená",J1432,0)</f>
        <v>0</v>
      </c>
      <c r="BI1432" s="139">
        <f>IF(N1432="nulová",J1432,0)</f>
        <v>0</v>
      </c>
      <c r="BJ1432" s="17" t="s">
        <v>78</v>
      </c>
      <c r="BK1432" s="139">
        <f>ROUND(I1432*H1432,2)</f>
        <v>0</v>
      </c>
      <c r="BL1432" s="17" t="s">
        <v>264</v>
      </c>
      <c r="BM1432" s="138" t="s">
        <v>1931</v>
      </c>
    </row>
    <row r="1433" spans="2:65" s="1" customFormat="1" ht="11.25">
      <c r="B1433" s="29"/>
      <c r="D1433" s="140" t="s">
        <v>164</v>
      </c>
      <c r="F1433" s="141" t="s">
        <v>1932</v>
      </c>
      <c r="L1433" s="29"/>
      <c r="M1433" s="142"/>
      <c r="T1433" s="50"/>
      <c r="AT1433" s="17" t="s">
        <v>164</v>
      </c>
      <c r="AU1433" s="17" t="s">
        <v>80</v>
      </c>
    </row>
    <row r="1434" spans="2:65" s="11" customFormat="1" ht="22.9" customHeight="1">
      <c r="B1434" s="116"/>
      <c r="D1434" s="117" t="s">
        <v>69</v>
      </c>
      <c r="E1434" s="125" t="s">
        <v>1933</v>
      </c>
      <c r="F1434" s="125" t="s">
        <v>1934</v>
      </c>
      <c r="J1434" s="126">
        <f>BK1434</f>
        <v>0</v>
      </c>
      <c r="L1434" s="116"/>
      <c r="M1434" s="120"/>
      <c r="P1434" s="121">
        <f>SUM(P1435:P1539)</f>
        <v>103.46321999999999</v>
      </c>
      <c r="R1434" s="121">
        <f>SUM(R1435:R1539)</f>
        <v>4.9729223124999999E-2</v>
      </c>
      <c r="T1434" s="122">
        <f>SUM(T1435:T1539)</f>
        <v>0</v>
      </c>
      <c r="AR1434" s="117" t="s">
        <v>80</v>
      </c>
      <c r="AT1434" s="123" t="s">
        <v>69</v>
      </c>
      <c r="AU1434" s="123" t="s">
        <v>78</v>
      </c>
      <c r="AY1434" s="117" t="s">
        <v>155</v>
      </c>
      <c r="BK1434" s="124">
        <f>SUM(BK1435:BK1539)</f>
        <v>0</v>
      </c>
    </row>
    <row r="1435" spans="2:65" s="1" customFormat="1" ht="16.5" customHeight="1">
      <c r="B1435" s="127"/>
      <c r="C1435" s="128" t="s">
        <v>1935</v>
      </c>
      <c r="D1435" s="128" t="s">
        <v>157</v>
      </c>
      <c r="E1435" s="129" t="s">
        <v>1936</v>
      </c>
      <c r="F1435" s="130" t="s">
        <v>1937</v>
      </c>
      <c r="G1435" s="131" t="s">
        <v>160</v>
      </c>
      <c r="H1435" s="132">
        <v>7.4249999999999998</v>
      </c>
      <c r="I1435" s="133"/>
      <c r="J1435" s="133">
        <f>ROUND(I1435*H1435,2)</f>
        <v>0</v>
      </c>
      <c r="K1435" s="130" t="s">
        <v>161</v>
      </c>
      <c r="L1435" s="29"/>
      <c r="M1435" s="134" t="s">
        <v>3</v>
      </c>
      <c r="N1435" s="135" t="s">
        <v>41</v>
      </c>
      <c r="O1435" s="136">
        <v>0.432</v>
      </c>
      <c r="P1435" s="136">
        <f>O1435*H1435</f>
        <v>3.2075999999999998</v>
      </c>
      <c r="Q1435" s="136">
        <v>4.6999999999999997E-5</v>
      </c>
      <c r="R1435" s="136">
        <f>Q1435*H1435</f>
        <v>3.4897499999999996E-4</v>
      </c>
      <c r="S1435" s="136">
        <v>0</v>
      </c>
      <c r="T1435" s="137">
        <f>S1435*H1435</f>
        <v>0</v>
      </c>
      <c r="AR1435" s="138" t="s">
        <v>264</v>
      </c>
      <c r="AT1435" s="138" t="s">
        <v>157</v>
      </c>
      <c r="AU1435" s="138" t="s">
        <v>80</v>
      </c>
      <c r="AY1435" s="17" t="s">
        <v>155</v>
      </c>
      <c r="BE1435" s="139">
        <f>IF(N1435="základní",J1435,0)</f>
        <v>0</v>
      </c>
      <c r="BF1435" s="139">
        <f>IF(N1435="snížená",J1435,0)</f>
        <v>0</v>
      </c>
      <c r="BG1435" s="139">
        <f>IF(N1435="zákl. přenesená",J1435,0)</f>
        <v>0</v>
      </c>
      <c r="BH1435" s="139">
        <f>IF(N1435="sníž. přenesená",J1435,0)</f>
        <v>0</v>
      </c>
      <c r="BI1435" s="139">
        <f>IF(N1435="nulová",J1435,0)</f>
        <v>0</v>
      </c>
      <c r="BJ1435" s="17" t="s">
        <v>78</v>
      </c>
      <c r="BK1435" s="139">
        <f>ROUND(I1435*H1435,2)</f>
        <v>0</v>
      </c>
      <c r="BL1435" s="17" t="s">
        <v>264</v>
      </c>
      <c r="BM1435" s="138" t="s">
        <v>1938</v>
      </c>
    </row>
    <row r="1436" spans="2:65" s="1" customFormat="1" ht="11.25">
      <c r="B1436" s="29"/>
      <c r="D1436" s="140" t="s">
        <v>164</v>
      </c>
      <c r="F1436" s="141" t="s">
        <v>1939</v>
      </c>
      <c r="L1436" s="29"/>
      <c r="M1436" s="142"/>
      <c r="T1436" s="50"/>
      <c r="AT1436" s="17" t="s">
        <v>164</v>
      </c>
      <c r="AU1436" s="17" t="s">
        <v>80</v>
      </c>
    </row>
    <row r="1437" spans="2:65" s="12" customFormat="1" ht="11.25">
      <c r="B1437" s="143"/>
      <c r="D1437" s="144" t="s">
        <v>166</v>
      </c>
      <c r="E1437" s="145" t="s">
        <v>3</v>
      </c>
      <c r="F1437" s="146" t="s">
        <v>1940</v>
      </c>
      <c r="H1437" s="145" t="s">
        <v>3</v>
      </c>
      <c r="L1437" s="143"/>
      <c r="M1437" s="147"/>
      <c r="T1437" s="148"/>
      <c r="AT1437" s="145" t="s">
        <v>166</v>
      </c>
      <c r="AU1437" s="145" t="s">
        <v>80</v>
      </c>
      <c r="AV1437" s="12" t="s">
        <v>78</v>
      </c>
      <c r="AW1437" s="12" t="s">
        <v>32</v>
      </c>
      <c r="AX1437" s="12" t="s">
        <v>70</v>
      </c>
      <c r="AY1437" s="145" t="s">
        <v>155</v>
      </c>
    </row>
    <row r="1438" spans="2:65" s="13" customFormat="1" ht="11.25">
      <c r="B1438" s="149"/>
      <c r="D1438" s="144" t="s">
        <v>166</v>
      </c>
      <c r="E1438" s="150" t="s">
        <v>3</v>
      </c>
      <c r="F1438" s="151" t="s">
        <v>1941</v>
      </c>
      <c r="H1438" s="152">
        <v>7.4249999999999998</v>
      </c>
      <c r="L1438" s="149"/>
      <c r="M1438" s="153"/>
      <c r="T1438" s="154"/>
      <c r="AT1438" s="150" t="s">
        <v>166</v>
      </c>
      <c r="AU1438" s="150" t="s">
        <v>80</v>
      </c>
      <c r="AV1438" s="13" t="s">
        <v>80</v>
      </c>
      <c r="AW1438" s="13" t="s">
        <v>32</v>
      </c>
      <c r="AX1438" s="13" t="s">
        <v>78</v>
      </c>
      <c r="AY1438" s="150" t="s">
        <v>155</v>
      </c>
    </row>
    <row r="1439" spans="2:65" s="1" customFormat="1" ht="16.5" customHeight="1">
      <c r="B1439" s="127"/>
      <c r="C1439" s="161" t="s">
        <v>1942</v>
      </c>
      <c r="D1439" s="161" t="s">
        <v>248</v>
      </c>
      <c r="E1439" s="162" t="s">
        <v>1943</v>
      </c>
      <c r="F1439" s="163" t="s">
        <v>1944</v>
      </c>
      <c r="G1439" s="164" t="s">
        <v>320</v>
      </c>
      <c r="H1439" s="165">
        <v>1</v>
      </c>
      <c r="I1439" s="166"/>
      <c r="J1439" s="166">
        <f>ROUND(I1439*H1439,2)</f>
        <v>0</v>
      </c>
      <c r="K1439" s="163" t="s">
        <v>262</v>
      </c>
      <c r="L1439" s="167"/>
      <c r="M1439" s="168" t="s">
        <v>3</v>
      </c>
      <c r="N1439" s="169" t="s">
        <v>41</v>
      </c>
      <c r="O1439" s="136">
        <v>0</v>
      </c>
      <c r="P1439" s="136">
        <f>O1439*H1439</f>
        <v>0</v>
      </c>
      <c r="Q1439" s="136">
        <v>0</v>
      </c>
      <c r="R1439" s="136">
        <f>Q1439*H1439</f>
        <v>0</v>
      </c>
      <c r="S1439" s="136">
        <v>0</v>
      </c>
      <c r="T1439" s="137">
        <f>S1439*H1439</f>
        <v>0</v>
      </c>
      <c r="AR1439" s="138" t="s">
        <v>391</v>
      </c>
      <c r="AT1439" s="138" t="s">
        <v>248</v>
      </c>
      <c r="AU1439" s="138" t="s">
        <v>80</v>
      </c>
      <c r="AY1439" s="17" t="s">
        <v>155</v>
      </c>
      <c r="BE1439" s="139">
        <f>IF(N1439="základní",J1439,0)</f>
        <v>0</v>
      </c>
      <c r="BF1439" s="139">
        <f>IF(N1439="snížená",J1439,0)</f>
        <v>0</v>
      </c>
      <c r="BG1439" s="139">
        <f>IF(N1439="zákl. přenesená",J1439,0)</f>
        <v>0</v>
      </c>
      <c r="BH1439" s="139">
        <f>IF(N1439="sníž. přenesená",J1439,0)</f>
        <v>0</v>
      </c>
      <c r="BI1439" s="139">
        <f>IF(N1439="nulová",J1439,0)</f>
        <v>0</v>
      </c>
      <c r="BJ1439" s="17" t="s">
        <v>78</v>
      </c>
      <c r="BK1439" s="139">
        <f>ROUND(I1439*H1439,2)</f>
        <v>0</v>
      </c>
      <c r="BL1439" s="17" t="s">
        <v>264</v>
      </c>
      <c r="BM1439" s="138" t="s">
        <v>1945</v>
      </c>
    </row>
    <row r="1440" spans="2:65" s="1" customFormat="1" ht="78">
      <c r="B1440" s="29"/>
      <c r="D1440" s="144" t="s">
        <v>516</v>
      </c>
      <c r="F1440" s="170" t="s">
        <v>1946</v>
      </c>
      <c r="L1440" s="29"/>
      <c r="M1440" s="142"/>
      <c r="T1440" s="50"/>
      <c r="AT1440" s="17" t="s">
        <v>516</v>
      </c>
      <c r="AU1440" s="17" t="s">
        <v>80</v>
      </c>
    </row>
    <row r="1441" spans="2:65" s="1" customFormat="1" ht="21.75" customHeight="1">
      <c r="B1441" s="127"/>
      <c r="C1441" s="128" t="s">
        <v>1947</v>
      </c>
      <c r="D1441" s="128" t="s">
        <v>157</v>
      </c>
      <c r="E1441" s="129" t="s">
        <v>1948</v>
      </c>
      <c r="F1441" s="130" t="s">
        <v>1949</v>
      </c>
      <c r="G1441" s="131" t="s">
        <v>160</v>
      </c>
      <c r="H1441" s="132">
        <v>10.692</v>
      </c>
      <c r="I1441" s="133"/>
      <c r="J1441" s="133">
        <f>ROUND(I1441*H1441,2)</f>
        <v>0</v>
      </c>
      <c r="K1441" s="130" t="s">
        <v>161</v>
      </c>
      <c r="L1441" s="29"/>
      <c r="M1441" s="134" t="s">
        <v>3</v>
      </c>
      <c r="N1441" s="135" t="s">
        <v>41</v>
      </c>
      <c r="O1441" s="136">
        <v>0.48</v>
      </c>
      <c r="P1441" s="136">
        <f>O1441*H1441</f>
        <v>5.1321599999999998</v>
      </c>
      <c r="Q1441" s="136">
        <v>4.6999999999999997E-5</v>
      </c>
      <c r="R1441" s="136">
        <f>Q1441*H1441</f>
        <v>5.0252399999999996E-4</v>
      </c>
      <c r="S1441" s="136">
        <v>0</v>
      </c>
      <c r="T1441" s="137">
        <f>S1441*H1441</f>
        <v>0</v>
      </c>
      <c r="AR1441" s="138" t="s">
        <v>264</v>
      </c>
      <c r="AT1441" s="138" t="s">
        <v>157</v>
      </c>
      <c r="AU1441" s="138" t="s">
        <v>80</v>
      </c>
      <c r="AY1441" s="17" t="s">
        <v>155</v>
      </c>
      <c r="BE1441" s="139">
        <f>IF(N1441="základní",J1441,0)</f>
        <v>0</v>
      </c>
      <c r="BF1441" s="139">
        <f>IF(N1441="snížená",J1441,0)</f>
        <v>0</v>
      </c>
      <c r="BG1441" s="139">
        <f>IF(N1441="zákl. přenesená",J1441,0)</f>
        <v>0</v>
      </c>
      <c r="BH1441" s="139">
        <f>IF(N1441="sníž. přenesená",J1441,0)</f>
        <v>0</v>
      </c>
      <c r="BI1441" s="139">
        <f>IF(N1441="nulová",J1441,0)</f>
        <v>0</v>
      </c>
      <c r="BJ1441" s="17" t="s">
        <v>78</v>
      </c>
      <c r="BK1441" s="139">
        <f>ROUND(I1441*H1441,2)</f>
        <v>0</v>
      </c>
      <c r="BL1441" s="17" t="s">
        <v>264</v>
      </c>
      <c r="BM1441" s="138" t="s">
        <v>1950</v>
      </c>
    </row>
    <row r="1442" spans="2:65" s="1" customFormat="1" ht="11.25">
      <c r="B1442" s="29"/>
      <c r="D1442" s="140" t="s">
        <v>164</v>
      </c>
      <c r="F1442" s="141" t="s">
        <v>1951</v>
      </c>
      <c r="L1442" s="29"/>
      <c r="M1442" s="142"/>
      <c r="T1442" s="50"/>
      <c r="AT1442" s="17" t="s">
        <v>164</v>
      </c>
      <c r="AU1442" s="17" t="s">
        <v>80</v>
      </c>
    </row>
    <row r="1443" spans="2:65" s="12" customFormat="1" ht="11.25">
      <c r="B1443" s="143"/>
      <c r="D1443" s="144" t="s">
        <v>166</v>
      </c>
      <c r="E1443" s="145" t="s">
        <v>3</v>
      </c>
      <c r="F1443" s="146" t="s">
        <v>1952</v>
      </c>
      <c r="H1443" s="145" t="s">
        <v>3</v>
      </c>
      <c r="L1443" s="143"/>
      <c r="M1443" s="147"/>
      <c r="T1443" s="148"/>
      <c r="AT1443" s="145" t="s">
        <v>166</v>
      </c>
      <c r="AU1443" s="145" t="s">
        <v>80</v>
      </c>
      <c r="AV1443" s="12" t="s">
        <v>78</v>
      </c>
      <c r="AW1443" s="12" t="s">
        <v>32</v>
      </c>
      <c r="AX1443" s="12" t="s">
        <v>70</v>
      </c>
      <c r="AY1443" s="145" t="s">
        <v>155</v>
      </c>
    </row>
    <row r="1444" spans="2:65" s="13" customFormat="1" ht="11.25">
      <c r="B1444" s="149"/>
      <c r="D1444" s="144" t="s">
        <v>166</v>
      </c>
      <c r="E1444" s="150" t="s">
        <v>3</v>
      </c>
      <c r="F1444" s="151" t="s">
        <v>1953</v>
      </c>
      <c r="H1444" s="152">
        <v>10.692</v>
      </c>
      <c r="L1444" s="149"/>
      <c r="M1444" s="153"/>
      <c r="T1444" s="154"/>
      <c r="AT1444" s="150" t="s">
        <v>166</v>
      </c>
      <c r="AU1444" s="150" t="s">
        <v>80</v>
      </c>
      <c r="AV1444" s="13" t="s">
        <v>80</v>
      </c>
      <c r="AW1444" s="13" t="s">
        <v>32</v>
      </c>
      <c r="AX1444" s="13" t="s">
        <v>78</v>
      </c>
      <c r="AY1444" s="150" t="s">
        <v>155</v>
      </c>
    </row>
    <row r="1445" spans="2:65" s="1" customFormat="1" ht="21.75" customHeight="1">
      <c r="B1445" s="127"/>
      <c r="C1445" s="161" t="s">
        <v>1954</v>
      </c>
      <c r="D1445" s="161" t="s">
        <v>248</v>
      </c>
      <c r="E1445" s="162" t="s">
        <v>1955</v>
      </c>
      <c r="F1445" s="163" t="s">
        <v>1956</v>
      </c>
      <c r="G1445" s="164" t="s">
        <v>320</v>
      </c>
      <c r="H1445" s="165">
        <v>1</v>
      </c>
      <c r="I1445" s="166"/>
      <c r="J1445" s="166">
        <f>ROUND(I1445*H1445,2)</f>
        <v>0</v>
      </c>
      <c r="K1445" s="163" t="s">
        <v>262</v>
      </c>
      <c r="L1445" s="167"/>
      <c r="M1445" s="168" t="s">
        <v>3</v>
      </c>
      <c r="N1445" s="169" t="s">
        <v>41</v>
      </c>
      <c r="O1445" s="136">
        <v>0</v>
      </c>
      <c r="P1445" s="136">
        <f>O1445*H1445</f>
        <v>0</v>
      </c>
      <c r="Q1445" s="136">
        <v>0</v>
      </c>
      <c r="R1445" s="136">
        <f>Q1445*H1445</f>
        <v>0</v>
      </c>
      <c r="S1445" s="136">
        <v>0</v>
      </c>
      <c r="T1445" s="137">
        <f>S1445*H1445</f>
        <v>0</v>
      </c>
      <c r="AR1445" s="138" t="s">
        <v>391</v>
      </c>
      <c r="AT1445" s="138" t="s">
        <v>248</v>
      </c>
      <c r="AU1445" s="138" t="s">
        <v>80</v>
      </c>
      <c r="AY1445" s="17" t="s">
        <v>155</v>
      </c>
      <c r="BE1445" s="139">
        <f>IF(N1445="základní",J1445,0)</f>
        <v>0</v>
      </c>
      <c r="BF1445" s="139">
        <f>IF(N1445="snížená",J1445,0)</f>
        <v>0</v>
      </c>
      <c r="BG1445" s="139">
        <f>IF(N1445="zákl. přenesená",J1445,0)</f>
        <v>0</v>
      </c>
      <c r="BH1445" s="139">
        <f>IF(N1445="sníž. přenesená",J1445,0)</f>
        <v>0</v>
      </c>
      <c r="BI1445" s="139">
        <f>IF(N1445="nulová",J1445,0)</f>
        <v>0</v>
      </c>
      <c r="BJ1445" s="17" t="s">
        <v>78</v>
      </c>
      <c r="BK1445" s="139">
        <f>ROUND(I1445*H1445,2)</f>
        <v>0</v>
      </c>
      <c r="BL1445" s="17" t="s">
        <v>264</v>
      </c>
      <c r="BM1445" s="138" t="s">
        <v>1957</v>
      </c>
    </row>
    <row r="1446" spans="2:65" s="1" customFormat="1" ht="78">
      <c r="B1446" s="29"/>
      <c r="D1446" s="144" t="s">
        <v>516</v>
      </c>
      <c r="F1446" s="170" t="s">
        <v>1958</v>
      </c>
      <c r="L1446" s="29"/>
      <c r="M1446" s="142"/>
      <c r="T1446" s="50"/>
      <c r="AT1446" s="17" t="s">
        <v>516</v>
      </c>
      <c r="AU1446" s="17" t="s">
        <v>80</v>
      </c>
    </row>
    <row r="1447" spans="2:65" s="1" customFormat="1" ht="21.75" customHeight="1">
      <c r="B1447" s="127"/>
      <c r="C1447" s="128" t="s">
        <v>1959</v>
      </c>
      <c r="D1447" s="128" t="s">
        <v>157</v>
      </c>
      <c r="E1447" s="129" t="s">
        <v>1960</v>
      </c>
      <c r="F1447" s="130" t="s">
        <v>1961</v>
      </c>
      <c r="G1447" s="131" t="s">
        <v>178</v>
      </c>
      <c r="H1447" s="132">
        <v>9.64</v>
      </c>
      <c r="I1447" s="133"/>
      <c r="J1447" s="133">
        <f>ROUND(I1447*H1447,2)</f>
        <v>0</v>
      </c>
      <c r="K1447" s="130" t="s">
        <v>161</v>
      </c>
      <c r="L1447" s="29"/>
      <c r="M1447" s="134" t="s">
        <v>3</v>
      </c>
      <c r="N1447" s="135" t="s">
        <v>41</v>
      </c>
      <c r="O1447" s="136">
        <v>0.45600000000000002</v>
      </c>
      <c r="P1447" s="136">
        <f>O1447*H1447</f>
        <v>4.3958400000000006</v>
      </c>
      <c r="Q1447" s="136">
        <v>5.6400000000000002E-5</v>
      </c>
      <c r="R1447" s="136">
        <f>Q1447*H1447</f>
        <v>5.4369600000000009E-4</v>
      </c>
      <c r="S1447" s="136">
        <v>0</v>
      </c>
      <c r="T1447" s="137">
        <f>S1447*H1447</f>
        <v>0</v>
      </c>
      <c r="AR1447" s="138" t="s">
        <v>264</v>
      </c>
      <c r="AT1447" s="138" t="s">
        <v>157</v>
      </c>
      <c r="AU1447" s="138" t="s">
        <v>80</v>
      </c>
      <c r="AY1447" s="17" t="s">
        <v>155</v>
      </c>
      <c r="BE1447" s="139">
        <f>IF(N1447="základní",J1447,0)</f>
        <v>0</v>
      </c>
      <c r="BF1447" s="139">
        <f>IF(N1447="snížená",J1447,0)</f>
        <v>0</v>
      </c>
      <c r="BG1447" s="139">
        <f>IF(N1447="zákl. přenesená",J1447,0)</f>
        <v>0</v>
      </c>
      <c r="BH1447" s="139">
        <f>IF(N1447="sníž. přenesená",J1447,0)</f>
        <v>0</v>
      </c>
      <c r="BI1447" s="139">
        <f>IF(N1447="nulová",J1447,0)</f>
        <v>0</v>
      </c>
      <c r="BJ1447" s="17" t="s">
        <v>78</v>
      </c>
      <c r="BK1447" s="139">
        <f>ROUND(I1447*H1447,2)</f>
        <v>0</v>
      </c>
      <c r="BL1447" s="17" t="s">
        <v>264</v>
      </c>
      <c r="BM1447" s="138" t="s">
        <v>1962</v>
      </c>
    </row>
    <row r="1448" spans="2:65" s="1" customFormat="1" ht="11.25">
      <c r="B1448" s="29"/>
      <c r="D1448" s="140" t="s">
        <v>164</v>
      </c>
      <c r="F1448" s="141" t="s">
        <v>1963</v>
      </c>
      <c r="L1448" s="29"/>
      <c r="M1448" s="142"/>
      <c r="T1448" s="50"/>
      <c r="AT1448" s="17" t="s">
        <v>164</v>
      </c>
      <c r="AU1448" s="17" t="s">
        <v>80</v>
      </c>
    </row>
    <row r="1449" spans="2:65" s="12" customFormat="1" ht="11.25">
      <c r="B1449" s="143"/>
      <c r="D1449" s="144" t="s">
        <v>166</v>
      </c>
      <c r="E1449" s="145" t="s">
        <v>3</v>
      </c>
      <c r="F1449" s="146" t="s">
        <v>1190</v>
      </c>
      <c r="H1449" s="145" t="s">
        <v>3</v>
      </c>
      <c r="L1449" s="143"/>
      <c r="M1449" s="147"/>
      <c r="T1449" s="148"/>
      <c r="AT1449" s="145" t="s">
        <v>166</v>
      </c>
      <c r="AU1449" s="145" t="s">
        <v>80</v>
      </c>
      <c r="AV1449" s="12" t="s">
        <v>78</v>
      </c>
      <c r="AW1449" s="12" t="s">
        <v>32</v>
      </c>
      <c r="AX1449" s="12" t="s">
        <v>70</v>
      </c>
      <c r="AY1449" s="145" t="s">
        <v>155</v>
      </c>
    </row>
    <row r="1450" spans="2:65" s="13" customFormat="1" ht="11.25">
      <c r="B1450" s="149"/>
      <c r="D1450" s="144" t="s">
        <v>166</v>
      </c>
      <c r="E1450" s="150" t="s">
        <v>3</v>
      </c>
      <c r="F1450" s="151" t="s">
        <v>1964</v>
      </c>
      <c r="H1450" s="152">
        <v>9.64</v>
      </c>
      <c r="L1450" s="149"/>
      <c r="M1450" s="153"/>
      <c r="T1450" s="154"/>
      <c r="AT1450" s="150" t="s">
        <v>166</v>
      </c>
      <c r="AU1450" s="150" t="s">
        <v>80</v>
      </c>
      <c r="AV1450" s="13" t="s">
        <v>80</v>
      </c>
      <c r="AW1450" s="13" t="s">
        <v>32</v>
      </c>
      <c r="AX1450" s="13" t="s">
        <v>78</v>
      </c>
      <c r="AY1450" s="150" t="s">
        <v>155</v>
      </c>
    </row>
    <row r="1451" spans="2:65" s="1" customFormat="1" ht="16.5" customHeight="1">
      <c r="B1451" s="127"/>
      <c r="C1451" s="128" t="s">
        <v>1965</v>
      </c>
      <c r="D1451" s="128" t="s">
        <v>157</v>
      </c>
      <c r="E1451" s="129" t="s">
        <v>1966</v>
      </c>
      <c r="F1451" s="130" t="s">
        <v>1967</v>
      </c>
      <c r="G1451" s="131" t="s">
        <v>160</v>
      </c>
      <c r="H1451" s="132">
        <v>8.1</v>
      </c>
      <c r="I1451" s="133"/>
      <c r="J1451" s="133">
        <f>ROUND(I1451*H1451,2)</f>
        <v>0</v>
      </c>
      <c r="K1451" s="130" t="s">
        <v>161</v>
      </c>
      <c r="L1451" s="29"/>
      <c r="M1451" s="134" t="s">
        <v>3</v>
      </c>
      <c r="N1451" s="135" t="s">
        <v>41</v>
      </c>
      <c r="O1451" s="136">
        <v>0.15</v>
      </c>
      <c r="P1451" s="136">
        <f>O1451*H1451</f>
        <v>1.2149999999999999</v>
      </c>
      <c r="Q1451" s="136">
        <v>0</v>
      </c>
      <c r="R1451" s="136">
        <f>Q1451*H1451</f>
        <v>0</v>
      </c>
      <c r="S1451" s="136">
        <v>0</v>
      </c>
      <c r="T1451" s="137">
        <f>S1451*H1451</f>
        <v>0</v>
      </c>
      <c r="AR1451" s="138" t="s">
        <v>264</v>
      </c>
      <c r="AT1451" s="138" t="s">
        <v>157</v>
      </c>
      <c r="AU1451" s="138" t="s">
        <v>80</v>
      </c>
      <c r="AY1451" s="17" t="s">
        <v>155</v>
      </c>
      <c r="BE1451" s="139">
        <f>IF(N1451="základní",J1451,0)</f>
        <v>0</v>
      </c>
      <c r="BF1451" s="139">
        <f>IF(N1451="snížená",J1451,0)</f>
        <v>0</v>
      </c>
      <c r="BG1451" s="139">
        <f>IF(N1451="zákl. přenesená",J1451,0)</f>
        <v>0</v>
      </c>
      <c r="BH1451" s="139">
        <f>IF(N1451="sníž. přenesená",J1451,0)</f>
        <v>0</v>
      </c>
      <c r="BI1451" s="139">
        <f>IF(N1451="nulová",J1451,0)</f>
        <v>0</v>
      </c>
      <c r="BJ1451" s="17" t="s">
        <v>78</v>
      </c>
      <c r="BK1451" s="139">
        <f>ROUND(I1451*H1451,2)</f>
        <v>0</v>
      </c>
      <c r="BL1451" s="17" t="s">
        <v>264</v>
      </c>
      <c r="BM1451" s="138" t="s">
        <v>1968</v>
      </c>
    </row>
    <row r="1452" spans="2:65" s="1" customFormat="1" ht="11.25">
      <c r="B1452" s="29"/>
      <c r="D1452" s="140" t="s">
        <v>164</v>
      </c>
      <c r="F1452" s="141" t="s">
        <v>1969</v>
      </c>
      <c r="L1452" s="29"/>
      <c r="M1452" s="142"/>
      <c r="T1452" s="50"/>
      <c r="AT1452" s="17" t="s">
        <v>164</v>
      </c>
      <c r="AU1452" s="17" t="s">
        <v>80</v>
      </c>
    </row>
    <row r="1453" spans="2:65" s="12" customFormat="1" ht="11.25">
      <c r="B1453" s="143"/>
      <c r="D1453" s="144" t="s">
        <v>166</v>
      </c>
      <c r="E1453" s="145" t="s">
        <v>3</v>
      </c>
      <c r="F1453" s="146" t="s">
        <v>991</v>
      </c>
      <c r="H1453" s="145" t="s">
        <v>3</v>
      </c>
      <c r="L1453" s="143"/>
      <c r="M1453" s="147"/>
      <c r="T1453" s="148"/>
      <c r="AT1453" s="145" t="s">
        <v>166</v>
      </c>
      <c r="AU1453" s="145" t="s">
        <v>80</v>
      </c>
      <c r="AV1453" s="12" t="s">
        <v>78</v>
      </c>
      <c r="AW1453" s="12" t="s">
        <v>32</v>
      </c>
      <c r="AX1453" s="12" t="s">
        <v>70</v>
      </c>
      <c r="AY1453" s="145" t="s">
        <v>155</v>
      </c>
    </row>
    <row r="1454" spans="2:65" s="13" customFormat="1" ht="11.25">
      <c r="B1454" s="149"/>
      <c r="D1454" s="144" t="s">
        <v>166</v>
      </c>
      <c r="E1454" s="150" t="s">
        <v>3</v>
      </c>
      <c r="F1454" s="151" t="s">
        <v>1029</v>
      </c>
      <c r="H1454" s="152">
        <v>8.1</v>
      </c>
      <c r="L1454" s="149"/>
      <c r="M1454" s="153"/>
      <c r="T1454" s="154"/>
      <c r="AT1454" s="150" t="s">
        <v>166</v>
      </c>
      <c r="AU1454" s="150" t="s">
        <v>80</v>
      </c>
      <c r="AV1454" s="13" t="s">
        <v>80</v>
      </c>
      <c r="AW1454" s="13" t="s">
        <v>32</v>
      </c>
      <c r="AX1454" s="13" t="s">
        <v>78</v>
      </c>
      <c r="AY1454" s="150" t="s">
        <v>155</v>
      </c>
    </row>
    <row r="1455" spans="2:65" s="1" customFormat="1" ht="16.5" customHeight="1">
      <c r="B1455" s="127"/>
      <c r="C1455" s="161" t="s">
        <v>1970</v>
      </c>
      <c r="D1455" s="161" t="s">
        <v>248</v>
      </c>
      <c r="E1455" s="162" t="s">
        <v>1971</v>
      </c>
      <c r="F1455" s="163" t="s">
        <v>1972</v>
      </c>
      <c r="G1455" s="164" t="s">
        <v>160</v>
      </c>
      <c r="H1455" s="165">
        <v>8.91</v>
      </c>
      <c r="I1455" s="166"/>
      <c r="J1455" s="166">
        <f>ROUND(I1455*H1455,2)</f>
        <v>0</v>
      </c>
      <c r="K1455" s="163" t="s">
        <v>161</v>
      </c>
      <c r="L1455" s="167"/>
      <c r="M1455" s="168" t="s">
        <v>3</v>
      </c>
      <c r="N1455" s="169" t="s">
        <v>41</v>
      </c>
      <c r="O1455" s="136">
        <v>0</v>
      </c>
      <c r="P1455" s="136">
        <f>O1455*H1455</f>
        <v>0</v>
      </c>
      <c r="Q1455" s="136">
        <v>3.0000000000000001E-3</v>
      </c>
      <c r="R1455" s="136">
        <f>Q1455*H1455</f>
        <v>2.673E-2</v>
      </c>
      <c r="S1455" s="136">
        <v>0</v>
      </c>
      <c r="T1455" s="137">
        <f>S1455*H1455</f>
        <v>0</v>
      </c>
      <c r="AR1455" s="138" t="s">
        <v>391</v>
      </c>
      <c r="AT1455" s="138" t="s">
        <v>248</v>
      </c>
      <c r="AU1455" s="138" t="s">
        <v>80</v>
      </c>
      <c r="AY1455" s="17" t="s">
        <v>155</v>
      </c>
      <c r="BE1455" s="139">
        <f>IF(N1455="základní",J1455,0)</f>
        <v>0</v>
      </c>
      <c r="BF1455" s="139">
        <f>IF(N1455="snížená",J1455,0)</f>
        <v>0</v>
      </c>
      <c r="BG1455" s="139">
        <f>IF(N1455="zákl. přenesená",J1455,0)</f>
        <v>0</v>
      </c>
      <c r="BH1455" s="139">
        <f>IF(N1455="sníž. přenesená",J1455,0)</f>
        <v>0</v>
      </c>
      <c r="BI1455" s="139">
        <f>IF(N1455="nulová",J1455,0)</f>
        <v>0</v>
      </c>
      <c r="BJ1455" s="17" t="s">
        <v>78</v>
      </c>
      <c r="BK1455" s="139">
        <f>ROUND(I1455*H1455,2)</f>
        <v>0</v>
      </c>
      <c r="BL1455" s="17" t="s">
        <v>264</v>
      </c>
      <c r="BM1455" s="138" t="s">
        <v>1973</v>
      </c>
    </row>
    <row r="1456" spans="2:65" s="13" customFormat="1" ht="11.25">
      <c r="B1456" s="149"/>
      <c r="D1456" s="144" t="s">
        <v>166</v>
      </c>
      <c r="E1456" s="150" t="s">
        <v>3</v>
      </c>
      <c r="F1456" s="151" t="s">
        <v>1974</v>
      </c>
      <c r="H1456" s="152">
        <v>8.91</v>
      </c>
      <c r="L1456" s="149"/>
      <c r="M1456" s="153"/>
      <c r="T1456" s="154"/>
      <c r="AT1456" s="150" t="s">
        <v>166</v>
      </c>
      <c r="AU1456" s="150" t="s">
        <v>80</v>
      </c>
      <c r="AV1456" s="13" t="s">
        <v>80</v>
      </c>
      <c r="AW1456" s="13" t="s">
        <v>32</v>
      </c>
      <c r="AX1456" s="13" t="s">
        <v>78</v>
      </c>
      <c r="AY1456" s="150" t="s">
        <v>155</v>
      </c>
    </row>
    <row r="1457" spans="2:65" s="1" customFormat="1" ht="21.75" customHeight="1">
      <c r="B1457" s="127"/>
      <c r="C1457" s="128" t="s">
        <v>1975</v>
      </c>
      <c r="D1457" s="128" t="s">
        <v>157</v>
      </c>
      <c r="E1457" s="129" t="s">
        <v>1976</v>
      </c>
      <c r="F1457" s="130" t="s">
        <v>1977</v>
      </c>
      <c r="G1457" s="131" t="s">
        <v>178</v>
      </c>
      <c r="H1457" s="132">
        <v>8.4499999999999993</v>
      </c>
      <c r="I1457" s="133"/>
      <c r="J1457" s="133">
        <f>ROUND(I1457*H1457,2)</f>
        <v>0</v>
      </c>
      <c r="K1457" s="130" t="s">
        <v>161</v>
      </c>
      <c r="L1457" s="29"/>
      <c r="M1457" s="134" t="s">
        <v>3</v>
      </c>
      <c r="N1457" s="135" t="s">
        <v>41</v>
      </c>
      <c r="O1457" s="136">
        <v>0.21</v>
      </c>
      <c r="P1457" s="136">
        <f>O1457*H1457</f>
        <v>1.7744999999999997</v>
      </c>
      <c r="Q1457" s="136">
        <v>0</v>
      </c>
      <c r="R1457" s="136">
        <f>Q1457*H1457</f>
        <v>0</v>
      </c>
      <c r="S1457" s="136">
        <v>0</v>
      </c>
      <c r="T1457" s="137">
        <f>S1457*H1457</f>
        <v>0</v>
      </c>
      <c r="AR1457" s="138" t="s">
        <v>264</v>
      </c>
      <c r="AT1457" s="138" t="s">
        <v>157</v>
      </c>
      <c r="AU1457" s="138" t="s">
        <v>80</v>
      </c>
      <c r="AY1457" s="17" t="s">
        <v>155</v>
      </c>
      <c r="BE1457" s="139">
        <f>IF(N1457="základní",J1457,0)</f>
        <v>0</v>
      </c>
      <c r="BF1457" s="139">
        <f>IF(N1457="snížená",J1457,0)</f>
        <v>0</v>
      </c>
      <c r="BG1457" s="139">
        <f>IF(N1457="zákl. přenesená",J1457,0)</f>
        <v>0</v>
      </c>
      <c r="BH1457" s="139">
        <f>IF(N1457="sníž. přenesená",J1457,0)</f>
        <v>0</v>
      </c>
      <c r="BI1457" s="139">
        <f>IF(N1457="nulová",J1457,0)</f>
        <v>0</v>
      </c>
      <c r="BJ1457" s="17" t="s">
        <v>78</v>
      </c>
      <c r="BK1457" s="139">
        <f>ROUND(I1457*H1457,2)</f>
        <v>0</v>
      </c>
      <c r="BL1457" s="17" t="s">
        <v>264</v>
      </c>
      <c r="BM1457" s="138" t="s">
        <v>1978</v>
      </c>
    </row>
    <row r="1458" spans="2:65" s="1" customFormat="1" ht="11.25">
      <c r="B1458" s="29"/>
      <c r="D1458" s="140" t="s">
        <v>164</v>
      </c>
      <c r="F1458" s="141" t="s">
        <v>1979</v>
      </c>
      <c r="L1458" s="29"/>
      <c r="M1458" s="142"/>
      <c r="T1458" s="50"/>
      <c r="AT1458" s="17" t="s">
        <v>164</v>
      </c>
      <c r="AU1458" s="17" t="s">
        <v>80</v>
      </c>
    </row>
    <row r="1459" spans="2:65" s="12" customFormat="1" ht="11.25">
      <c r="B1459" s="143"/>
      <c r="D1459" s="144" t="s">
        <v>166</v>
      </c>
      <c r="E1459" s="145" t="s">
        <v>3</v>
      </c>
      <c r="F1459" s="146" t="s">
        <v>691</v>
      </c>
      <c r="H1459" s="145" t="s">
        <v>3</v>
      </c>
      <c r="L1459" s="143"/>
      <c r="M1459" s="147"/>
      <c r="T1459" s="148"/>
      <c r="AT1459" s="145" t="s">
        <v>166</v>
      </c>
      <c r="AU1459" s="145" t="s">
        <v>80</v>
      </c>
      <c r="AV1459" s="12" t="s">
        <v>78</v>
      </c>
      <c r="AW1459" s="12" t="s">
        <v>32</v>
      </c>
      <c r="AX1459" s="12" t="s">
        <v>70</v>
      </c>
      <c r="AY1459" s="145" t="s">
        <v>155</v>
      </c>
    </row>
    <row r="1460" spans="2:65" s="13" customFormat="1" ht="11.25">
      <c r="B1460" s="149"/>
      <c r="D1460" s="144" t="s">
        <v>166</v>
      </c>
      <c r="E1460" s="150" t="s">
        <v>3</v>
      </c>
      <c r="F1460" s="151" t="s">
        <v>1980</v>
      </c>
      <c r="H1460" s="152">
        <v>8.4499999999999993</v>
      </c>
      <c r="L1460" s="149"/>
      <c r="M1460" s="153"/>
      <c r="T1460" s="154"/>
      <c r="AT1460" s="150" t="s">
        <v>166</v>
      </c>
      <c r="AU1460" s="150" t="s">
        <v>80</v>
      </c>
      <c r="AV1460" s="13" t="s">
        <v>80</v>
      </c>
      <c r="AW1460" s="13" t="s">
        <v>32</v>
      </c>
      <c r="AX1460" s="13" t="s">
        <v>78</v>
      </c>
      <c r="AY1460" s="150" t="s">
        <v>155</v>
      </c>
    </row>
    <row r="1461" spans="2:65" s="1" customFormat="1" ht="16.5" customHeight="1">
      <c r="B1461" s="127"/>
      <c r="C1461" s="161" t="s">
        <v>1981</v>
      </c>
      <c r="D1461" s="161" t="s">
        <v>248</v>
      </c>
      <c r="E1461" s="162" t="s">
        <v>1982</v>
      </c>
      <c r="F1461" s="163" t="s">
        <v>1983</v>
      </c>
      <c r="G1461" s="164" t="s">
        <v>178</v>
      </c>
      <c r="H1461" s="165">
        <v>9.2949999999999999</v>
      </c>
      <c r="I1461" s="166"/>
      <c r="J1461" s="166">
        <f>ROUND(I1461*H1461,2)</f>
        <v>0</v>
      </c>
      <c r="K1461" s="163" t="s">
        <v>161</v>
      </c>
      <c r="L1461" s="167"/>
      <c r="M1461" s="168" t="s">
        <v>3</v>
      </c>
      <c r="N1461" s="169" t="s">
        <v>41</v>
      </c>
      <c r="O1461" s="136">
        <v>0</v>
      </c>
      <c r="P1461" s="136">
        <f>O1461*H1461</f>
        <v>0</v>
      </c>
      <c r="Q1461" s="136">
        <v>2.0000000000000001E-4</v>
      </c>
      <c r="R1461" s="136">
        <f>Q1461*H1461</f>
        <v>1.859E-3</v>
      </c>
      <c r="S1461" s="136">
        <v>0</v>
      </c>
      <c r="T1461" s="137">
        <f>S1461*H1461</f>
        <v>0</v>
      </c>
      <c r="AR1461" s="138" t="s">
        <v>391</v>
      </c>
      <c r="AT1461" s="138" t="s">
        <v>248</v>
      </c>
      <c r="AU1461" s="138" t="s">
        <v>80</v>
      </c>
      <c r="AY1461" s="17" t="s">
        <v>155</v>
      </c>
      <c r="BE1461" s="139">
        <f>IF(N1461="základní",J1461,0)</f>
        <v>0</v>
      </c>
      <c r="BF1461" s="139">
        <f>IF(N1461="snížená",J1461,0)</f>
        <v>0</v>
      </c>
      <c r="BG1461" s="139">
        <f>IF(N1461="zákl. přenesená",J1461,0)</f>
        <v>0</v>
      </c>
      <c r="BH1461" s="139">
        <f>IF(N1461="sníž. přenesená",J1461,0)</f>
        <v>0</v>
      </c>
      <c r="BI1461" s="139">
        <f>IF(N1461="nulová",J1461,0)</f>
        <v>0</v>
      </c>
      <c r="BJ1461" s="17" t="s">
        <v>78</v>
      </c>
      <c r="BK1461" s="139">
        <f>ROUND(I1461*H1461,2)</f>
        <v>0</v>
      </c>
      <c r="BL1461" s="17" t="s">
        <v>264</v>
      </c>
      <c r="BM1461" s="138" t="s">
        <v>1984</v>
      </c>
    </row>
    <row r="1462" spans="2:65" s="13" customFormat="1" ht="11.25">
      <c r="B1462" s="149"/>
      <c r="D1462" s="144" t="s">
        <v>166</v>
      </c>
      <c r="E1462" s="150" t="s">
        <v>3</v>
      </c>
      <c r="F1462" s="151" t="s">
        <v>1985</v>
      </c>
      <c r="H1462" s="152">
        <v>9.2949999999999999</v>
      </c>
      <c r="L1462" s="149"/>
      <c r="M1462" s="153"/>
      <c r="T1462" s="154"/>
      <c r="AT1462" s="150" t="s">
        <v>166</v>
      </c>
      <c r="AU1462" s="150" t="s">
        <v>80</v>
      </c>
      <c r="AV1462" s="13" t="s">
        <v>80</v>
      </c>
      <c r="AW1462" s="13" t="s">
        <v>32</v>
      </c>
      <c r="AX1462" s="13" t="s">
        <v>78</v>
      </c>
      <c r="AY1462" s="150" t="s">
        <v>155</v>
      </c>
    </row>
    <row r="1463" spans="2:65" s="1" customFormat="1" ht="24.2" customHeight="1">
      <c r="B1463" s="127"/>
      <c r="C1463" s="128" t="s">
        <v>1986</v>
      </c>
      <c r="D1463" s="128" t="s">
        <v>157</v>
      </c>
      <c r="E1463" s="129" t="s">
        <v>1987</v>
      </c>
      <c r="F1463" s="130" t="s">
        <v>1988</v>
      </c>
      <c r="G1463" s="131" t="s">
        <v>178</v>
      </c>
      <c r="H1463" s="132">
        <v>3.8</v>
      </c>
      <c r="I1463" s="133"/>
      <c r="J1463" s="133">
        <f>ROUND(I1463*H1463,2)</f>
        <v>0</v>
      </c>
      <c r="K1463" s="130" t="s">
        <v>161</v>
      </c>
      <c r="L1463" s="29"/>
      <c r="M1463" s="134" t="s">
        <v>3</v>
      </c>
      <c r="N1463" s="135" t="s">
        <v>41</v>
      </c>
      <c r="O1463" s="136">
        <v>0.17</v>
      </c>
      <c r="P1463" s="136">
        <f>O1463*H1463</f>
        <v>0.64600000000000002</v>
      </c>
      <c r="Q1463" s="136">
        <v>0</v>
      </c>
      <c r="R1463" s="136">
        <f>Q1463*H1463</f>
        <v>0</v>
      </c>
      <c r="S1463" s="136">
        <v>0</v>
      </c>
      <c r="T1463" s="137">
        <f>S1463*H1463</f>
        <v>0</v>
      </c>
      <c r="AR1463" s="138" t="s">
        <v>264</v>
      </c>
      <c r="AT1463" s="138" t="s">
        <v>157</v>
      </c>
      <c r="AU1463" s="138" t="s">
        <v>80</v>
      </c>
      <c r="AY1463" s="17" t="s">
        <v>155</v>
      </c>
      <c r="BE1463" s="139">
        <f>IF(N1463="základní",J1463,0)</f>
        <v>0</v>
      </c>
      <c r="BF1463" s="139">
        <f>IF(N1463="snížená",J1463,0)</f>
        <v>0</v>
      </c>
      <c r="BG1463" s="139">
        <f>IF(N1463="zákl. přenesená",J1463,0)</f>
        <v>0</v>
      </c>
      <c r="BH1463" s="139">
        <f>IF(N1463="sníž. přenesená",J1463,0)</f>
        <v>0</v>
      </c>
      <c r="BI1463" s="139">
        <f>IF(N1463="nulová",J1463,0)</f>
        <v>0</v>
      </c>
      <c r="BJ1463" s="17" t="s">
        <v>78</v>
      </c>
      <c r="BK1463" s="139">
        <f>ROUND(I1463*H1463,2)</f>
        <v>0</v>
      </c>
      <c r="BL1463" s="17" t="s">
        <v>264</v>
      </c>
      <c r="BM1463" s="138" t="s">
        <v>1989</v>
      </c>
    </row>
    <row r="1464" spans="2:65" s="1" customFormat="1" ht="11.25">
      <c r="B1464" s="29"/>
      <c r="D1464" s="140" t="s">
        <v>164</v>
      </c>
      <c r="F1464" s="141" t="s">
        <v>1990</v>
      </c>
      <c r="L1464" s="29"/>
      <c r="M1464" s="142"/>
      <c r="T1464" s="50"/>
      <c r="AT1464" s="17" t="s">
        <v>164</v>
      </c>
      <c r="AU1464" s="17" t="s">
        <v>80</v>
      </c>
    </row>
    <row r="1465" spans="2:65" s="12" customFormat="1" ht="11.25">
      <c r="B1465" s="143"/>
      <c r="D1465" s="144" t="s">
        <v>166</v>
      </c>
      <c r="E1465" s="145" t="s">
        <v>3</v>
      </c>
      <c r="F1465" s="146" t="s">
        <v>691</v>
      </c>
      <c r="H1465" s="145" t="s">
        <v>3</v>
      </c>
      <c r="L1465" s="143"/>
      <c r="M1465" s="147"/>
      <c r="T1465" s="148"/>
      <c r="AT1465" s="145" t="s">
        <v>166</v>
      </c>
      <c r="AU1465" s="145" t="s">
        <v>80</v>
      </c>
      <c r="AV1465" s="12" t="s">
        <v>78</v>
      </c>
      <c r="AW1465" s="12" t="s">
        <v>32</v>
      </c>
      <c r="AX1465" s="12" t="s">
        <v>70</v>
      </c>
      <c r="AY1465" s="145" t="s">
        <v>155</v>
      </c>
    </row>
    <row r="1466" spans="2:65" s="13" customFormat="1" ht="11.25">
      <c r="B1466" s="149"/>
      <c r="D1466" s="144" t="s">
        <v>166</v>
      </c>
      <c r="E1466" s="150" t="s">
        <v>3</v>
      </c>
      <c r="F1466" s="151" t="s">
        <v>1991</v>
      </c>
      <c r="H1466" s="152">
        <v>3.8</v>
      </c>
      <c r="L1466" s="149"/>
      <c r="M1466" s="153"/>
      <c r="T1466" s="154"/>
      <c r="AT1466" s="150" t="s">
        <v>166</v>
      </c>
      <c r="AU1466" s="150" t="s">
        <v>80</v>
      </c>
      <c r="AV1466" s="13" t="s">
        <v>80</v>
      </c>
      <c r="AW1466" s="13" t="s">
        <v>32</v>
      </c>
      <c r="AX1466" s="13" t="s">
        <v>78</v>
      </c>
      <c r="AY1466" s="150" t="s">
        <v>155</v>
      </c>
    </row>
    <row r="1467" spans="2:65" s="1" customFormat="1" ht="16.5" customHeight="1">
      <c r="B1467" s="127"/>
      <c r="C1467" s="161" t="s">
        <v>1992</v>
      </c>
      <c r="D1467" s="161" t="s">
        <v>248</v>
      </c>
      <c r="E1467" s="162" t="s">
        <v>1993</v>
      </c>
      <c r="F1467" s="163" t="s">
        <v>1994</v>
      </c>
      <c r="G1467" s="164" t="s">
        <v>178</v>
      </c>
      <c r="H1467" s="165">
        <v>4.18</v>
      </c>
      <c r="I1467" s="166"/>
      <c r="J1467" s="166">
        <f>ROUND(I1467*H1467,2)</f>
        <v>0</v>
      </c>
      <c r="K1467" s="163" t="s">
        <v>161</v>
      </c>
      <c r="L1467" s="167"/>
      <c r="M1467" s="168" t="s">
        <v>3</v>
      </c>
      <c r="N1467" s="169" t="s">
        <v>41</v>
      </c>
      <c r="O1467" s="136">
        <v>0</v>
      </c>
      <c r="P1467" s="136">
        <f>O1467*H1467</f>
        <v>0</v>
      </c>
      <c r="Q1467" s="136">
        <v>2.0000000000000001E-4</v>
      </c>
      <c r="R1467" s="136">
        <f>Q1467*H1467</f>
        <v>8.3599999999999994E-4</v>
      </c>
      <c r="S1467" s="136">
        <v>0</v>
      </c>
      <c r="T1467" s="137">
        <f>S1467*H1467</f>
        <v>0</v>
      </c>
      <c r="AR1467" s="138" t="s">
        <v>391</v>
      </c>
      <c r="AT1467" s="138" t="s">
        <v>248</v>
      </c>
      <c r="AU1467" s="138" t="s">
        <v>80</v>
      </c>
      <c r="AY1467" s="17" t="s">
        <v>155</v>
      </c>
      <c r="BE1467" s="139">
        <f>IF(N1467="základní",J1467,0)</f>
        <v>0</v>
      </c>
      <c r="BF1467" s="139">
        <f>IF(N1467="snížená",J1467,0)</f>
        <v>0</v>
      </c>
      <c r="BG1467" s="139">
        <f>IF(N1467="zákl. přenesená",J1467,0)</f>
        <v>0</v>
      </c>
      <c r="BH1467" s="139">
        <f>IF(N1467="sníž. přenesená",J1467,0)</f>
        <v>0</v>
      </c>
      <c r="BI1467" s="139">
        <f>IF(N1467="nulová",J1467,0)</f>
        <v>0</v>
      </c>
      <c r="BJ1467" s="17" t="s">
        <v>78</v>
      </c>
      <c r="BK1467" s="139">
        <f>ROUND(I1467*H1467,2)</f>
        <v>0</v>
      </c>
      <c r="BL1467" s="17" t="s">
        <v>264</v>
      </c>
      <c r="BM1467" s="138" t="s">
        <v>1995</v>
      </c>
    </row>
    <row r="1468" spans="2:65" s="13" customFormat="1" ht="11.25">
      <c r="B1468" s="149"/>
      <c r="D1468" s="144" t="s">
        <v>166</v>
      </c>
      <c r="E1468" s="150" t="s">
        <v>3</v>
      </c>
      <c r="F1468" s="151" t="s">
        <v>1996</v>
      </c>
      <c r="H1468" s="152">
        <v>4.18</v>
      </c>
      <c r="L1468" s="149"/>
      <c r="M1468" s="153"/>
      <c r="T1468" s="154"/>
      <c r="AT1468" s="150" t="s">
        <v>166</v>
      </c>
      <c r="AU1468" s="150" t="s">
        <v>80</v>
      </c>
      <c r="AV1468" s="13" t="s">
        <v>80</v>
      </c>
      <c r="AW1468" s="13" t="s">
        <v>32</v>
      </c>
      <c r="AX1468" s="13" t="s">
        <v>78</v>
      </c>
      <c r="AY1468" s="150" t="s">
        <v>155</v>
      </c>
    </row>
    <row r="1469" spans="2:65" s="1" customFormat="1" ht="24.2" customHeight="1">
      <c r="B1469" s="127"/>
      <c r="C1469" s="128" t="s">
        <v>1997</v>
      </c>
      <c r="D1469" s="128" t="s">
        <v>157</v>
      </c>
      <c r="E1469" s="129" t="s">
        <v>1998</v>
      </c>
      <c r="F1469" s="130" t="s">
        <v>1999</v>
      </c>
      <c r="G1469" s="131" t="s">
        <v>160</v>
      </c>
      <c r="H1469" s="132">
        <v>24.184999999999999</v>
      </c>
      <c r="I1469" s="133"/>
      <c r="J1469" s="133">
        <f>ROUND(I1469*H1469,2)</f>
        <v>0</v>
      </c>
      <c r="K1469" s="130" t="s">
        <v>161</v>
      </c>
      <c r="L1469" s="29"/>
      <c r="M1469" s="134" t="s">
        <v>3</v>
      </c>
      <c r="N1469" s="135" t="s">
        <v>41</v>
      </c>
      <c r="O1469" s="136">
        <v>1.6319999999999999</v>
      </c>
      <c r="P1469" s="136">
        <f>O1469*H1469</f>
        <v>39.469919999999995</v>
      </c>
      <c r="Q1469" s="136">
        <v>2.68375E-4</v>
      </c>
      <c r="R1469" s="136">
        <f>Q1469*H1469</f>
        <v>6.490649375E-3</v>
      </c>
      <c r="S1469" s="136">
        <v>0</v>
      </c>
      <c r="T1469" s="137">
        <f>S1469*H1469</f>
        <v>0</v>
      </c>
      <c r="AR1469" s="138" t="s">
        <v>264</v>
      </c>
      <c r="AT1469" s="138" t="s">
        <v>157</v>
      </c>
      <c r="AU1469" s="138" t="s">
        <v>80</v>
      </c>
      <c r="AY1469" s="17" t="s">
        <v>155</v>
      </c>
      <c r="BE1469" s="139">
        <f>IF(N1469="základní",J1469,0)</f>
        <v>0</v>
      </c>
      <c r="BF1469" s="139">
        <f>IF(N1469="snížená",J1469,0)</f>
        <v>0</v>
      </c>
      <c r="BG1469" s="139">
        <f>IF(N1469="zákl. přenesená",J1469,0)</f>
        <v>0</v>
      </c>
      <c r="BH1469" s="139">
        <f>IF(N1469="sníž. přenesená",J1469,0)</f>
        <v>0</v>
      </c>
      <c r="BI1469" s="139">
        <f>IF(N1469="nulová",J1469,0)</f>
        <v>0</v>
      </c>
      <c r="BJ1469" s="17" t="s">
        <v>78</v>
      </c>
      <c r="BK1469" s="139">
        <f>ROUND(I1469*H1469,2)</f>
        <v>0</v>
      </c>
      <c r="BL1469" s="17" t="s">
        <v>264</v>
      </c>
      <c r="BM1469" s="138" t="s">
        <v>2000</v>
      </c>
    </row>
    <row r="1470" spans="2:65" s="1" customFormat="1" ht="11.25">
      <c r="B1470" s="29"/>
      <c r="D1470" s="140" t="s">
        <v>164</v>
      </c>
      <c r="F1470" s="141" t="s">
        <v>2001</v>
      </c>
      <c r="L1470" s="29"/>
      <c r="M1470" s="142"/>
      <c r="T1470" s="50"/>
      <c r="AT1470" s="17" t="s">
        <v>164</v>
      </c>
      <c r="AU1470" s="17" t="s">
        <v>80</v>
      </c>
    </row>
    <row r="1471" spans="2:65" s="12" customFormat="1" ht="11.25">
      <c r="B1471" s="143"/>
      <c r="D1471" s="144" t="s">
        <v>166</v>
      </c>
      <c r="E1471" s="145" t="s">
        <v>3</v>
      </c>
      <c r="F1471" s="146" t="s">
        <v>913</v>
      </c>
      <c r="H1471" s="145" t="s">
        <v>3</v>
      </c>
      <c r="L1471" s="143"/>
      <c r="M1471" s="147"/>
      <c r="T1471" s="148"/>
      <c r="AT1471" s="145" t="s">
        <v>166</v>
      </c>
      <c r="AU1471" s="145" t="s">
        <v>80</v>
      </c>
      <c r="AV1471" s="12" t="s">
        <v>78</v>
      </c>
      <c r="AW1471" s="12" t="s">
        <v>32</v>
      </c>
      <c r="AX1471" s="12" t="s">
        <v>70</v>
      </c>
      <c r="AY1471" s="145" t="s">
        <v>155</v>
      </c>
    </row>
    <row r="1472" spans="2:65" s="13" customFormat="1" ht="11.25">
      <c r="B1472" s="149"/>
      <c r="D1472" s="144" t="s">
        <v>166</v>
      </c>
      <c r="E1472" s="150" t="s">
        <v>3</v>
      </c>
      <c r="F1472" s="151" t="s">
        <v>2002</v>
      </c>
      <c r="H1472" s="152">
        <v>4.3090000000000002</v>
      </c>
      <c r="L1472" s="149"/>
      <c r="M1472" s="153"/>
      <c r="T1472" s="154"/>
      <c r="AT1472" s="150" t="s">
        <v>166</v>
      </c>
      <c r="AU1472" s="150" t="s">
        <v>80</v>
      </c>
      <c r="AV1472" s="13" t="s">
        <v>80</v>
      </c>
      <c r="AW1472" s="13" t="s">
        <v>32</v>
      </c>
      <c r="AX1472" s="13" t="s">
        <v>70</v>
      </c>
      <c r="AY1472" s="150" t="s">
        <v>155</v>
      </c>
    </row>
    <row r="1473" spans="2:65" s="13" customFormat="1" ht="11.25">
      <c r="B1473" s="149"/>
      <c r="D1473" s="144" t="s">
        <v>166</v>
      </c>
      <c r="E1473" s="150" t="s">
        <v>3</v>
      </c>
      <c r="F1473" s="151" t="s">
        <v>2003</v>
      </c>
      <c r="H1473" s="152">
        <v>3.8149999999999999</v>
      </c>
      <c r="L1473" s="149"/>
      <c r="M1473" s="153"/>
      <c r="T1473" s="154"/>
      <c r="AT1473" s="150" t="s">
        <v>166</v>
      </c>
      <c r="AU1473" s="150" t="s">
        <v>80</v>
      </c>
      <c r="AV1473" s="13" t="s">
        <v>80</v>
      </c>
      <c r="AW1473" s="13" t="s">
        <v>32</v>
      </c>
      <c r="AX1473" s="13" t="s">
        <v>70</v>
      </c>
      <c r="AY1473" s="150" t="s">
        <v>155</v>
      </c>
    </row>
    <row r="1474" spans="2:65" s="13" customFormat="1" ht="11.25">
      <c r="B1474" s="149"/>
      <c r="D1474" s="144" t="s">
        <v>166</v>
      </c>
      <c r="E1474" s="150" t="s">
        <v>3</v>
      </c>
      <c r="F1474" s="151" t="s">
        <v>2004</v>
      </c>
      <c r="H1474" s="152">
        <v>3.5</v>
      </c>
      <c r="L1474" s="149"/>
      <c r="M1474" s="153"/>
      <c r="T1474" s="154"/>
      <c r="AT1474" s="150" t="s">
        <v>166</v>
      </c>
      <c r="AU1474" s="150" t="s">
        <v>80</v>
      </c>
      <c r="AV1474" s="13" t="s">
        <v>80</v>
      </c>
      <c r="AW1474" s="13" t="s">
        <v>32</v>
      </c>
      <c r="AX1474" s="13" t="s">
        <v>70</v>
      </c>
      <c r="AY1474" s="150" t="s">
        <v>155</v>
      </c>
    </row>
    <row r="1475" spans="2:65" s="13" customFormat="1" ht="11.25">
      <c r="B1475" s="149"/>
      <c r="D1475" s="144" t="s">
        <v>166</v>
      </c>
      <c r="E1475" s="150" t="s">
        <v>3</v>
      </c>
      <c r="F1475" s="151" t="s">
        <v>2005</v>
      </c>
      <c r="H1475" s="152">
        <v>7</v>
      </c>
      <c r="L1475" s="149"/>
      <c r="M1475" s="153"/>
      <c r="T1475" s="154"/>
      <c r="AT1475" s="150" t="s">
        <v>166</v>
      </c>
      <c r="AU1475" s="150" t="s">
        <v>80</v>
      </c>
      <c r="AV1475" s="13" t="s">
        <v>80</v>
      </c>
      <c r="AW1475" s="13" t="s">
        <v>32</v>
      </c>
      <c r="AX1475" s="13" t="s">
        <v>70</v>
      </c>
      <c r="AY1475" s="150" t="s">
        <v>155</v>
      </c>
    </row>
    <row r="1476" spans="2:65" s="13" customFormat="1" ht="11.25">
      <c r="B1476" s="149"/>
      <c r="D1476" s="144" t="s">
        <v>166</v>
      </c>
      <c r="E1476" s="150" t="s">
        <v>3</v>
      </c>
      <c r="F1476" s="151" t="s">
        <v>2006</v>
      </c>
      <c r="H1476" s="152">
        <v>2.4980000000000002</v>
      </c>
      <c r="L1476" s="149"/>
      <c r="M1476" s="153"/>
      <c r="T1476" s="154"/>
      <c r="AT1476" s="150" t="s">
        <v>166</v>
      </c>
      <c r="AU1476" s="150" t="s">
        <v>80</v>
      </c>
      <c r="AV1476" s="13" t="s">
        <v>80</v>
      </c>
      <c r="AW1476" s="13" t="s">
        <v>32</v>
      </c>
      <c r="AX1476" s="13" t="s">
        <v>70</v>
      </c>
      <c r="AY1476" s="150" t="s">
        <v>155</v>
      </c>
    </row>
    <row r="1477" spans="2:65" s="13" customFormat="1" ht="11.25">
      <c r="B1477" s="149"/>
      <c r="D1477" s="144" t="s">
        <v>166</v>
      </c>
      <c r="E1477" s="150" t="s">
        <v>3</v>
      </c>
      <c r="F1477" s="151" t="s">
        <v>2007</v>
      </c>
      <c r="H1477" s="152">
        <v>1.3129999999999999</v>
      </c>
      <c r="L1477" s="149"/>
      <c r="M1477" s="153"/>
      <c r="T1477" s="154"/>
      <c r="AT1477" s="150" t="s">
        <v>166</v>
      </c>
      <c r="AU1477" s="150" t="s">
        <v>80</v>
      </c>
      <c r="AV1477" s="13" t="s">
        <v>80</v>
      </c>
      <c r="AW1477" s="13" t="s">
        <v>32</v>
      </c>
      <c r="AX1477" s="13" t="s">
        <v>70</v>
      </c>
      <c r="AY1477" s="150" t="s">
        <v>155</v>
      </c>
    </row>
    <row r="1478" spans="2:65" s="13" customFormat="1" ht="11.25">
      <c r="B1478" s="149"/>
      <c r="D1478" s="144" t="s">
        <v>166</v>
      </c>
      <c r="E1478" s="150" t="s">
        <v>3</v>
      </c>
      <c r="F1478" s="151" t="s">
        <v>2008</v>
      </c>
      <c r="H1478" s="152">
        <v>1.75</v>
      </c>
      <c r="L1478" s="149"/>
      <c r="M1478" s="153"/>
      <c r="T1478" s="154"/>
      <c r="AT1478" s="150" t="s">
        <v>166</v>
      </c>
      <c r="AU1478" s="150" t="s">
        <v>80</v>
      </c>
      <c r="AV1478" s="13" t="s">
        <v>80</v>
      </c>
      <c r="AW1478" s="13" t="s">
        <v>32</v>
      </c>
      <c r="AX1478" s="13" t="s">
        <v>70</v>
      </c>
      <c r="AY1478" s="150" t="s">
        <v>155</v>
      </c>
    </row>
    <row r="1479" spans="2:65" s="14" customFormat="1" ht="11.25">
      <c r="B1479" s="155"/>
      <c r="D1479" s="144" t="s">
        <v>166</v>
      </c>
      <c r="E1479" s="156" t="s">
        <v>3</v>
      </c>
      <c r="F1479" s="157" t="s">
        <v>205</v>
      </c>
      <c r="H1479" s="158">
        <v>24.184999999999999</v>
      </c>
      <c r="L1479" s="155"/>
      <c r="M1479" s="159"/>
      <c r="T1479" s="160"/>
      <c r="AT1479" s="156" t="s">
        <v>166</v>
      </c>
      <c r="AU1479" s="156" t="s">
        <v>80</v>
      </c>
      <c r="AV1479" s="14" t="s">
        <v>162</v>
      </c>
      <c r="AW1479" s="14" t="s">
        <v>32</v>
      </c>
      <c r="AX1479" s="14" t="s">
        <v>78</v>
      </c>
      <c r="AY1479" s="156" t="s">
        <v>155</v>
      </c>
    </row>
    <row r="1480" spans="2:65" s="1" customFormat="1" ht="16.5" customHeight="1">
      <c r="B1480" s="127"/>
      <c r="C1480" s="161" t="s">
        <v>2009</v>
      </c>
      <c r="D1480" s="161" t="s">
        <v>248</v>
      </c>
      <c r="E1480" s="162" t="s">
        <v>2010</v>
      </c>
      <c r="F1480" s="163" t="s">
        <v>2011</v>
      </c>
      <c r="G1480" s="164" t="s">
        <v>320</v>
      </c>
      <c r="H1480" s="165">
        <v>1</v>
      </c>
      <c r="I1480" s="166"/>
      <c r="J1480" s="166">
        <f>ROUND(I1480*H1480,2)</f>
        <v>0</v>
      </c>
      <c r="K1480" s="163" t="s">
        <v>262</v>
      </c>
      <c r="L1480" s="167"/>
      <c r="M1480" s="168" t="s">
        <v>3</v>
      </c>
      <c r="N1480" s="169" t="s">
        <v>41</v>
      </c>
      <c r="O1480" s="136">
        <v>0</v>
      </c>
      <c r="P1480" s="136">
        <f>O1480*H1480</f>
        <v>0</v>
      </c>
      <c r="Q1480" s="136">
        <v>0</v>
      </c>
      <c r="R1480" s="136">
        <f>Q1480*H1480</f>
        <v>0</v>
      </c>
      <c r="S1480" s="136">
        <v>0</v>
      </c>
      <c r="T1480" s="137">
        <f>S1480*H1480</f>
        <v>0</v>
      </c>
      <c r="AR1480" s="138" t="s">
        <v>391</v>
      </c>
      <c r="AT1480" s="138" t="s">
        <v>248</v>
      </c>
      <c r="AU1480" s="138" t="s">
        <v>80</v>
      </c>
      <c r="AY1480" s="17" t="s">
        <v>155</v>
      </c>
      <c r="BE1480" s="139">
        <f>IF(N1480="základní",J1480,0)</f>
        <v>0</v>
      </c>
      <c r="BF1480" s="139">
        <f>IF(N1480="snížená",J1480,0)</f>
        <v>0</v>
      </c>
      <c r="BG1480" s="139">
        <f>IF(N1480="zákl. přenesená",J1480,0)</f>
        <v>0</v>
      </c>
      <c r="BH1480" s="139">
        <f>IF(N1480="sníž. přenesená",J1480,0)</f>
        <v>0</v>
      </c>
      <c r="BI1480" s="139">
        <f>IF(N1480="nulová",J1480,0)</f>
        <v>0</v>
      </c>
      <c r="BJ1480" s="17" t="s">
        <v>78</v>
      </c>
      <c r="BK1480" s="139">
        <f>ROUND(I1480*H1480,2)</f>
        <v>0</v>
      </c>
      <c r="BL1480" s="17" t="s">
        <v>264</v>
      </c>
      <c r="BM1480" s="138" t="s">
        <v>2012</v>
      </c>
    </row>
    <row r="1481" spans="2:65" s="1" customFormat="1" ht="58.5">
      <c r="B1481" s="29"/>
      <c r="D1481" s="144" t="s">
        <v>516</v>
      </c>
      <c r="F1481" s="170" t="s">
        <v>2013</v>
      </c>
      <c r="L1481" s="29"/>
      <c r="M1481" s="142"/>
      <c r="T1481" s="50"/>
      <c r="AT1481" s="17" t="s">
        <v>516</v>
      </c>
      <c r="AU1481" s="17" t="s">
        <v>80</v>
      </c>
    </row>
    <row r="1482" spans="2:65" s="1" customFormat="1" ht="16.5" customHeight="1">
      <c r="B1482" s="127"/>
      <c r="C1482" s="161" t="s">
        <v>2014</v>
      </c>
      <c r="D1482" s="161" t="s">
        <v>248</v>
      </c>
      <c r="E1482" s="162" t="s">
        <v>2015</v>
      </c>
      <c r="F1482" s="163" t="s">
        <v>2016</v>
      </c>
      <c r="G1482" s="164" t="s">
        <v>320</v>
      </c>
      <c r="H1482" s="165">
        <v>1</v>
      </c>
      <c r="I1482" s="166"/>
      <c r="J1482" s="166">
        <f>ROUND(I1482*H1482,2)</f>
        <v>0</v>
      </c>
      <c r="K1482" s="163" t="s">
        <v>262</v>
      </c>
      <c r="L1482" s="167"/>
      <c r="M1482" s="168" t="s">
        <v>3</v>
      </c>
      <c r="N1482" s="169" t="s">
        <v>41</v>
      </c>
      <c r="O1482" s="136">
        <v>0</v>
      </c>
      <c r="P1482" s="136">
        <f>O1482*H1482</f>
        <v>0</v>
      </c>
      <c r="Q1482" s="136">
        <v>0</v>
      </c>
      <c r="R1482" s="136">
        <f>Q1482*H1482</f>
        <v>0</v>
      </c>
      <c r="S1482" s="136">
        <v>0</v>
      </c>
      <c r="T1482" s="137">
        <f>S1482*H1482</f>
        <v>0</v>
      </c>
      <c r="AR1482" s="138" t="s">
        <v>391</v>
      </c>
      <c r="AT1482" s="138" t="s">
        <v>248</v>
      </c>
      <c r="AU1482" s="138" t="s">
        <v>80</v>
      </c>
      <c r="AY1482" s="17" t="s">
        <v>155</v>
      </c>
      <c r="BE1482" s="139">
        <f>IF(N1482="základní",J1482,0)</f>
        <v>0</v>
      </c>
      <c r="BF1482" s="139">
        <f>IF(N1482="snížená",J1482,0)</f>
        <v>0</v>
      </c>
      <c r="BG1482" s="139">
        <f>IF(N1482="zákl. přenesená",J1482,0)</f>
        <v>0</v>
      </c>
      <c r="BH1482" s="139">
        <f>IF(N1482="sníž. přenesená",J1482,0)</f>
        <v>0</v>
      </c>
      <c r="BI1482" s="139">
        <f>IF(N1482="nulová",J1482,0)</f>
        <v>0</v>
      </c>
      <c r="BJ1482" s="17" t="s">
        <v>78</v>
      </c>
      <c r="BK1482" s="139">
        <f>ROUND(I1482*H1482,2)</f>
        <v>0</v>
      </c>
      <c r="BL1482" s="17" t="s">
        <v>264</v>
      </c>
      <c r="BM1482" s="138" t="s">
        <v>2017</v>
      </c>
    </row>
    <row r="1483" spans="2:65" s="1" customFormat="1" ht="48.75">
      <c r="B1483" s="29"/>
      <c r="D1483" s="144" t="s">
        <v>516</v>
      </c>
      <c r="F1483" s="170" t="s">
        <v>2018</v>
      </c>
      <c r="L1483" s="29"/>
      <c r="M1483" s="142"/>
      <c r="T1483" s="50"/>
      <c r="AT1483" s="17" t="s">
        <v>516</v>
      </c>
      <c r="AU1483" s="17" t="s">
        <v>80</v>
      </c>
    </row>
    <row r="1484" spans="2:65" s="1" customFormat="1" ht="16.5" customHeight="1">
      <c r="B1484" s="127"/>
      <c r="C1484" s="161" t="s">
        <v>2019</v>
      </c>
      <c r="D1484" s="161" t="s">
        <v>248</v>
      </c>
      <c r="E1484" s="162" t="s">
        <v>2020</v>
      </c>
      <c r="F1484" s="163" t="s">
        <v>2021</v>
      </c>
      <c r="G1484" s="164" t="s">
        <v>320</v>
      </c>
      <c r="H1484" s="165">
        <v>2</v>
      </c>
      <c r="I1484" s="166"/>
      <c r="J1484" s="166">
        <f>ROUND(I1484*H1484,2)</f>
        <v>0</v>
      </c>
      <c r="K1484" s="163" t="s">
        <v>262</v>
      </c>
      <c r="L1484" s="167"/>
      <c r="M1484" s="168" t="s">
        <v>3</v>
      </c>
      <c r="N1484" s="169" t="s">
        <v>41</v>
      </c>
      <c r="O1484" s="136">
        <v>0</v>
      </c>
      <c r="P1484" s="136">
        <f>O1484*H1484</f>
        <v>0</v>
      </c>
      <c r="Q1484" s="136">
        <v>0</v>
      </c>
      <c r="R1484" s="136">
        <f>Q1484*H1484</f>
        <v>0</v>
      </c>
      <c r="S1484" s="136">
        <v>0</v>
      </c>
      <c r="T1484" s="137">
        <f>S1484*H1484</f>
        <v>0</v>
      </c>
      <c r="AR1484" s="138" t="s">
        <v>391</v>
      </c>
      <c r="AT1484" s="138" t="s">
        <v>248</v>
      </c>
      <c r="AU1484" s="138" t="s">
        <v>80</v>
      </c>
      <c r="AY1484" s="17" t="s">
        <v>155</v>
      </c>
      <c r="BE1484" s="139">
        <f>IF(N1484="základní",J1484,0)</f>
        <v>0</v>
      </c>
      <c r="BF1484" s="139">
        <f>IF(N1484="snížená",J1484,0)</f>
        <v>0</v>
      </c>
      <c r="BG1484" s="139">
        <f>IF(N1484="zákl. přenesená",J1484,0)</f>
        <v>0</v>
      </c>
      <c r="BH1484" s="139">
        <f>IF(N1484="sníž. přenesená",J1484,0)</f>
        <v>0</v>
      </c>
      <c r="BI1484" s="139">
        <f>IF(N1484="nulová",J1484,0)</f>
        <v>0</v>
      </c>
      <c r="BJ1484" s="17" t="s">
        <v>78</v>
      </c>
      <c r="BK1484" s="139">
        <f>ROUND(I1484*H1484,2)</f>
        <v>0</v>
      </c>
      <c r="BL1484" s="17" t="s">
        <v>264</v>
      </c>
      <c r="BM1484" s="138" t="s">
        <v>2022</v>
      </c>
    </row>
    <row r="1485" spans="2:65" s="1" customFormat="1" ht="39">
      <c r="B1485" s="29"/>
      <c r="D1485" s="144" t="s">
        <v>516</v>
      </c>
      <c r="F1485" s="170" t="s">
        <v>2023</v>
      </c>
      <c r="L1485" s="29"/>
      <c r="M1485" s="142"/>
      <c r="T1485" s="50"/>
      <c r="AT1485" s="17" t="s">
        <v>516</v>
      </c>
      <c r="AU1485" s="17" t="s">
        <v>80</v>
      </c>
    </row>
    <row r="1486" spans="2:65" s="1" customFormat="1" ht="16.5" customHeight="1">
      <c r="B1486" s="127"/>
      <c r="C1486" s="161" t="s">
        <v>2024</v>
      </c>
      <c r="D1486" s="161" t="s">
        <v>248</v>
      </c>
      <c r="E1486" s="162" t="s">
        <v>2025</v>
      </c>
      <c r="F1486" s="163" t="s">
        <v>2026</v>
      </c>
      <c r="G1486" s="164" t="s">
        <v>320</v>
      </c>
      <c r="H1486" s="165">
        <v>4</v>
      </c>
      <c r="I1486" s="166"/>
      <c r="J1486" s="166">
        <f>ROUND(I1486*H1486,2)</f>
        <v>0</v>
      </c>
      <c r="K1486" s="163" t="s">
        <v>262</v>
      </c>
      <c r="L1486" s="167"/>
      <c r="M1486" s="168" t="s">
        <v>3</v>
      </c>
      <c r="N1486" s="169" t="s">
        <v>41</v>
      </c>
      <c r="O1486" s="136">
        <v>0</v>
      </c>
      <c r="P1486" s="136">
        <f>O1486*H1486</f>
        <v>0</v>
      </c>
      <c r="Q1486" s="136">
        <v>0</v>
      </c>
      <c r="R1486" s="136">
        <f>Q1486*H1486</f>
        <v>0</v>
      </c>
      <c r="S1486" s="136">
        <v>0</v>
      </c>
      <c r="T1486" s="137">
        <f>S1486*H1486</f>
        <v>0</v>
      </c>
      <c r="AR1486" s="138" t="s">
        <v>391</v>
      </c>
      <c r="AT1486" s="138" t="s">
        <v>248</v>
      </c>
      <c r="AU1486" s="138" t="s">
        <v>80</v>
      </c>
      <c r="AY1486" s="17" t="s">
        <v>155</v>
      </c>
      <c r="BE1486" s="139">
        <f>IF(N1486="základní",J1486,0)</f>
        <v>0</v>
      </c>
      <c r="BF1486" s="139">
        <f>IF(N1486="snížená",J1486,0)</f>
        <v>0</v>
      </c>
      <c r="BG1486" s="139">
        <f>IF(N1486="zákl. přenesená",J1486,0)</f>
        <v>0</v>
      </c>
      <c r="BH1486" s="139">
        <f>IF(N1486="sníž. přenesená",J1486,0)</f>
        <v>0</v>
      </c>
      <c r="BI1486" s="139">
        <f>IF(N1486="nulová",J1486,0)</f>
        <v>0</v>
      </c>
      <c r="BJ1486" s="17" t="s">
        <v>78</v>
      </c>
      <c r="BK1486" s="139">
        <f>ROUND(I1486*H1486,2)</f>
        <v>0</v>
      </c>
      <c r="BL1486" s="17" t="s">
        <v>264</v>
      </c>
      <c r="BM1486" s="138" t="s">
        <v>2027</v>
      </c>
    </row>
    <row r="1487" spans="2:65" s="1" customFormat="1" ht="58.5">
      <c r="B1487" s="29"/>
      <c r="D1487" s="144" t="s">
        <v>516</v>
      </c>
      <c r="F1487" s="170" t="s">
        <v>2028</v>
      </c>
      <c r="L1487" s="29"/>
      <c r="M1487" s="142"/>
      <c r="T1487" s="50"/>
      <c r="AT1487" s="17" t="s">
        <v>516</v>
      </c>
      <c r="AU1487" s="17" t="s">
        <v>80</v>
      </c>
    </row>
    <row r="1488" spans="2:65" s="1" customFormat="1" ht="16.5" customHeight="1">
      <c r="B1488" s="127"/>
      <c r="C1488" s="161" t="s">
        <v>2029</v>
      </c>
      <c r="D1488" s="161" t="s">
        <v>248</v>
      </c>
      <c r="E1488" s="162" t="s">
        <v>2030</v>
      </c>
      <c r="F1488" s="163" t="s">
        <v>2031</v>
      </c>
      <c r="G1488" s="164" t="s">
        <v>320</v>
      </c>
      <c r="H1488" s="165">
        <v>1</v>
      </c>
      <c r="I1488" s="166"/>
      <c r="J1488" s="166">
        <f>ROUND(I1488*H1488,2)</f>
        <v>0</v>
      </c>
      <c r="K1488" s="163" t="s">
        <v>262</v>
      </c>
      <c r="L1488" s="167"/>
      <c r="M1488" s="168" t="s">
        <v>3</v>
      </c>
      <c r="N1488" s="169" t="s">
        <v>41</v>
      </c>
      <c r="O1488" s="136">
        <v>0</v>
      </c>
      <c r="P1488" s="136">
        <f>O1488*H1488</f>
        <v>0</v>
      </c>
      <c r="Q1488" s="136">
        <v>0</v>
      </c>
      <c r="R1488" s="136">
        <f>Q1488*H1488</f>
        <v>0</v>
      </c>
      <c r="S1488" s="136">
        <v>0</v>
      </c>
      <c r="T1488" s="137">
        <f>S1488*H1488</f>
        <v>0</v>
      </c>
      <c r="AR1488" s="138" t="s">
        <v>391</v>
      </c>
      <c r="AT1488" s="138" t="s">
        <v>248</v>
      </c>
      <c r="AU1488" s="138" t="s">
        <v>80</v>
      </c>
      <c r="AY1488" s="17" t="s">
        <v>155</v>
      </c>
      <c r="BE1488" s="139">
        <f>IF(N1488="základní",J1488,0)</f>
        <v>0</v>
      </c>
      <c r="BF1488" s="139">
        <f>IF(N1488="snížená",J1488,0)</f>
        <v>0</v>
      </c>
      <c r="BG1488" s="139">
        <f>IF(N1488="zákl. přenesená",J1488,0)</f>
        <v>0</v>
      </c>
      <c r="BH1488" s="139">
        <f>IF(N1488="sníž. přenesená",J1488,0)</f>
        <v>0</v>
      </c>
      <c r="BI1488" s="139">
        <f>IF(N1488="nulová",J1488,0)</f>
        <v>0</v>
      </c>
      <c r="BJ1488" s="17" t="s">
        <v>78</v>
      </c>
      <c r="BK1488" s="139">
        <f>ROUND(I1488*H1488,2)</f>
        <v>0</v>
      </c>
      <c r="BL1488" s="17" t="s">
        <v>264</v>
      </c>
      <c r="BM1488" s="138" t="s">
        <v>2032</v>
      </c>
    </row>
    <row r="1489" spans="2:65" s="1" customFormat="1" ht="48.75">
      <c r="B1489" s="29"/>
      <c r="D1489" s="144" t="s">
        <v>516</v>
      </c>
      <c r="F1489" s="170" t="s">
        <v>2018</v>
      </c>
      <c r="L1489" s="29"/>
      <c r="M1489" s="142"/>
      <c r="T1489" s="50"/>
      <c r="AT1489" s="17" t="s">
        <v>516</v>
      </c>
      <c r="AU1489" s="17" t="s">
        <v>80</v>
      </c>
    </row>
    <row r="1490" spans="2:65" s="1" customFormat="1" ht="16.5" customHeight="1">
      <c r="B1490" s="127"/>
      <c r="C1490" s="161" t="s">
        <v>2033</v>
      </c>
      <c r="D1490" s="161" t="s">
        <v>248</v>
      </c>
      <c r="E1490" s="162" t="s">
        <v>2034</v>
      </c>
      <c r="F1490" s="163" t="s">
        <v>2035</v>
      </c>
      <c r="G1490" s="164" t="s">
        <v>320</v>
      </c>
      <c r="H1490" s="165">
        <v>1</v>
      </c>
      <c r="I1490" s="166"/>
      <c r="J1490" s="166">
        <f>ROUND(I1490*H1490,2)</f>
        <v>0</v>
      </c>
      <c r="K1490" s="163" t="s">
        <v>262</v>
      </c>
      <c r="L1490" s="167"/>
      <c r="M1490" s="168" t="s">
        <v>3</v>
      </c>
      <c r="N1490" s="169" t="s">
        <v>41</v>
      </c>
      <c r="O1490" s="136">
        <v>0</v>
      </c>
      <c r="P1490" s="136">
        <f>O1490*H1490</f>
        <v>0</v>
      </c>
      <c r="Q1490" s="136">
        <v>0</v>
      </c>
      <c r="R1490" s="136">
        <f>Q1490*H1490</f>
        <v>0</v>
      </c>
      <c r="S1490" s="136">
        <v>0</v>
      </c>
      <c r="T1490" s="137">
        <f>S1490*H1490</f>
        <v>0</v>
      </c>
      <c r="AR1490" s="138" t="s">
        <v>391</v>
      </c>
      <c r="AT1490" s="138" t="s">
        <v>248</v>
      </c>
      <c r="AU1490" s="138" t="s">
        <v>80</v>
      </c>
      <c r="AY1490" s="17" t="s">
        <v>155</v>
      </c>
      <c r="BE1490" s="139">
        <f>IF(N1490="základní",J1490,0)</f>
        <v>0</v>
      </c>
      <c r="BF1490" s="139">
        <f>IF(N1490="snížená",J1490,0)</f>
        <v>0</v>
      </c>
      <c r="BG1490" s="139">
        <f>IF(N1490="zákl. přenesená",J1490,0)</f>
        <v>0</v>
      </c>
      <c r="BH1490" s="139">
        <f>IF(N1490="sníž. přenesená",J1490,0)</f>
        <v>0</v>
      </c>
      <c r="BI1490" s="139">
        <f>IF(N1490="nulová",J1490,0)</f>
        <v>0</v>
      </c>
      <c r="BJ1490" s="17" t="s">
        <v>78</v>
      </c>
      <c r="BK1490" s="139">
        <f>ROUND(I1490*H1490,2)</f>
        <v>0</v>
      </c>
      <c r="BL1490" s="17" t="s">
        <v>264</v>
      </c>
      <c r="BM1490" s="138" t="s">
        <v>2036</v>
      </c>
    </row>
    <row r="1491" spans="2:65" s="1" customFormat="1" ht="58.5">
      <c r="B1491" s="29"/>
      <c r="D1491" s="144" t="s">
        <v>516</v>
      </c>
      <c r="F1491" s="170" t="s">
        <v>2028</v>
      </c>
      <c r="L1491" s="29"/>
      <c r="M1491" s="142"/>
      <c r="T1491" s="50"/>
      <c r="AT1491" s="17" t="s">
        <v>516</v>
      </c>
      <c r="AU1491" s="17" t="s">
        <v>80</v>
      </c>
    </row>
    <row r="1492" spans="2:65" s="1" customFormat="1" ht="16.5" customHeight="1">
      <c r="B1492" s="127"/>
      <c r="C1492" s="161" t="s">
        <v>2037</v>
      </c>
      <c r="D1492" s="161" t="s">
        <v>248</v>
      </c>
      <c r="E1492" s="162" t="s">
        <v>2038</v>
      </c>
      <c r="F1492" s="163" t="s">
        <v>2039</v>
      </c>
      <c r="G1492" s="164" t="s">
        <v>320</v>
      </c>
      <c r="H1492" s="165">
        <v>1</v>
      </c>
      <c r="I1492" s="166"/>
      <c r="J1492" s="166">
        <f>ROUND(I1492*H1492,2)</f>
        <v>0</v>
      </c>
      <c r="K1492" s="163" t="s">
        <v>262</v>
      </c>
      <c r="L1492" s="167"/>
      <c r="M1492" s="168" t="s">
        <v>3</v>
      </c>
      <c r="N1492" s="169" t="s">
        <v>41</v>
      </c>
      <c r="O1492" s="136">
        <v>0</v>
      </c>
      <c r="P1492" s="136">
        <f>O1492*H1492</f>
        <v>0</v>
      </c>
      <c r="Q1492" s="136">
        <v>0</v>
      </c>
      <c r="R1492" s="136">
        <f>Q1492*H1492</f>
        <v>0</v>
      </c>
      <c r="S1492" s="136">
        <v>0</v>
      </c>
      <c r="T1492" s="137">
        <f>S1492*H1492</f>
        <v>0</v>
      </c>
      <c r="AR1492" s="138" t="s">
        <v>391</v>
      </c>
      <c r="AT1492" s="138" t="s">
        <v>248</v>
      </c>
      <c r="AU1492" s="138" t="s">
        <v>80</v>
      </c>
      <c r="AY1492" s="17" t="s">
        <v>155</v>
      </c>
      <c r="BE1492" s="139">
        <f>IF(N1492="základní",J1492,0)</f>
        <v>0</v>
      </c>
      <c r="BF1492" s="139">
        <f>IF(N1492="snížená",J1492,0)</f>
        <v>0</v>
      </c>
      <c r="BG1492" s="139">
        <f>IF(N1492="zákl. přenesená",J1492,0)</f>
        <v>0</v>
      </c>
      <c r="BH1492" s="139">
        <f>IF(N1492="sníž. přenesená",J1492,0)</f>
        <v>0</v>
      </c>
      <c r="BI1492" s="139">
        <f>IF(N1492="nulová",J1492,0)</f>
        <v>0</v>
      </c>
      <c r="BJ1492" s="17" t="s">
        <v>78</v>
      </c>
      <c r="BK1492" s="139">
        <f>ROUND(I1492*H1492,2)</f>
        <v>0</v>
      </c>
      <c r="BL1492" s="17" t="s">
        <v>264</v>
      </c>
      <c r="BM1492" s="138" t="s">
        <v>2040</v>
      </c>
    </row>
    <row r="1493" spans="2:65" s="1" customFormat="1" ht="39">
      <c r="B1493" s="29"/>
      <c r="D1493" s="144" t="s">
        <v>516</v>
      </c>
      <c r="F1493" s="170" t="s">
        <v>2041</v>
      </c>
      <c r="L1493" s="29"/>
      <c r="M1493" s="142"/>
      <c r="T1493" s="50"/>
      <c r="AT1493" s="17" t="s">
        <v>516</v>
      </c>
      <c r="AU1493" s="17" t="s">
        <v>80</v>
      </c>
    </row>
    <row r="1494" spans="2:65" s="1" customFormat="1" ht="16.5" customHeight="1">
      <c r="B1494" s="127"/>
      <c r="C1494" s="128" t="s">
        <v>2042</v>
      </c>
      <c r="D1494" s="128" t="s">
        <v>157</v>
      </c>
      <c r="E1494" s="129" t="s">
        <v>2043</v>
      </c>
      <c r="F1494" s="130" t="s">
        <v>2044</v>
      </c>
      <c r="G1494" s="131" t="s">
        <v>320</v>
      </c>
      <c r="H1494" s="132">
        <v>4</v>
      </c>
      <c r="I1494" s="133"/>
      <c r="J1494" s="133">
        <f>ROUND(I1494*H1494,2)</f>
        <v>0</v>
      </c>
      <c r="K1494" s="130" t="s">
        <v>262</v>
      </c>
      <c r="L1494" s="29"/>
      <c r="M1494" s="134" t="s">
        <v>3</v>
      </c>
      <c r="N1494" s="135" t="s">
        <v>41</v>
      </c>
      <c r="O1494" s="136">
        <v>0</v>
      </c>
      <c r="P1494" s="136">
        <f>O1494*H1494</f>
        <v>0</v>
      </c>
      <c r="Q1494" s="136">
        <v>0</v>
      </c>
      <c r="R1494" s="136">
        <f>Q1494*H1494</f>
        <v>0</v>
      </c>
      <c r="S1494" s="136">
        <v>0</v>
      </c>
      <c r="T1494" s="137">
        <f>S1494*H1494</f>
        <v>0</v>
      </c>
      <c r="AR1494" s="138" t="s">
        <v>264</v>
      </c>
      <c r="AT1494" s="138" t="s">
        <v>157</v>
      </c>
      <c r="AU1494" s="138" t="s">
        <v>80</v>
      </c>
      <c r="AY1494" s="17" t="s">
        <v>155</v>
      </c>
      <c r="BE1494" s="139">
        <f>IF(N1494="základní",J1494,0)</f>
        <v>0</v>
      </c>
      <c r="BF1494" s="139">
        <f>IF(N1494="snížená",J1494,0)</f>
        <v>0</v>
      </c>
      <c r="BG1494" s="139">
        <f>IF(N1494="zákl. přenesená",J1494,0)</f>
        <v>0</v>
      </c>
      <c r="BH1494" s="139">
        <f>IF(N1494="sníž. přenesená",J1494,0)</f>
        <v>0</v>
      </c>
      <c r="BI1494" s="139">
        <f>IF(N1494="nulová",J1494,0)</f>
        <v>0</v>
      </c>
      <c r="BJ1494" s="17" t="s">
        <v>78</v>
      </c>
      <c r="BK1494" s="139">
        <f>ROUND(I1494*H1494,2)</f>
        <v>0</v>
      </c>
      <c r="BL1494" s="17" t="s">
        <v>264</v>
      </c>
      <c r="BM1494" s="138" t="s">
        <v>2045</v>
      </c>
    </row>
    <row r="1495" spans="2:65" s="1" customFormat="1" ht="16.5" customHeight="1">
      <c r="B1495" s="127"/>
      <c r="C1495" s="128" t="s">
        <v>2046</v>
      </c>
      <c r="D1495" s="128" t="s">
        <v>157</v>
      </c>
      <c r="E1495" s="129" t="s">
        <v>2047</v>
      </c>
      <c r="F1495" s="130" t="s">
        <v>2048</v>
      </c>
      <c r="G1495" s="131" t="s">
        <v>2049</v>
      </c>
      <c r="H1495" s="132">
        <v>1</v>
      </c>
      <c r="I1495" s="133"/>
      <c r="J1495" s="133">
        <f>ROUND(I1495*H1495,2)</f>
        <v>0</v>
      </c>
      <c r="K1495" s="130" t="s">
        <v>262</v>
      </c>
      <c r="L1495" s="29"/>
      <c r="M1495" s="134" t="s">
        <v>3</v>
      </c>
      <c r="N1495" s="135" t="s">
        <v>41</v>
      </c>
      <c r="O1495" s="136">
        <v>0</v>
      </c>
      <c r="P1495" s="136">
        <f>O1495*H1495</f>
        <v>0</v>
      </c>
      <c r="Q1495" s="136">
        <v>0</v>
      </c>
      <c r="R1495" s="136">
        <f>Q1495*H1495</f>
        <v>0</v>
      </c>
      <c r="S1495" s="136">
        <v>0</v>
      </c>
      <c r="T1495" s="137">
        <f>S1495*H1495</f>
        <v>0</v>
      </c>
      <c r="AR1495" s="138" t="s">
        <v>264</v>
      </c>
      <c r="AT1495" s="138" t="s">
        <v>157</v>
      </c>
      <c r="AU1495" s="138" t="s">
        <v>80</v>
      </c>
      <c r="AY1495" s="17" t="s">
        <v>155</v>
      </c>
      <c r="BE1495" s="139">
        <f>IF(N1495="základní",J1495,0)</f>
        <v>0</v>
      </c>
      <c r="BF1495" s="139">
        <f>IF(N1495="snížená",J1495,0)</f>
        <v>0</v>
      </c>
      <c r="BG1495" s="139">
        <f>IF(N1495="zákl. přenesená",J1495,0)</f>
        <v>0</v>
      </c>
      <c r="BH1495" s="139">
        <f>IF(N1495="sníž. přenesená",J1495,0)</f>
        <v>0</v>
      </c>
      <c r="BI1495" s="139">
        <f>IF(N1495="nulová",J1495,0)</f>
        <v>0</v>
      </c>
      <c r="BJ1495" s="17" t="s">
        <v>78</v>
      </c>
      <c r="BK1495" s="139">
        <f>ROUND(I1495*H1495,2)</f>
        <v>0</v>
      </c>
      <c r="BL1495" s="17" t="s">
        <v>264</v>
      </c>
      <c r="BM1495" s="138" t="s">
        <v>2050</v>
      </c>
    </row>
    <row r="1496" spans="2:65" s="1" customFormat="1" ht="16.5" customHeight="1">
      <c r="B1496" s="127"/>
      <c r="C1496" s="161" t="s">
        <v>2051</v>
      </c>
      <c r="D1496" s="161" t="s">
        <v>248</v>
      </c>
      <c r="E1496" s="162" t="s">
        <v>2052</v>
      </c>
      <c r="F1496" s="163" t="s">
        <v>2053</v>
      </c>
      <c r="G1496" s="164" t="s">
        <v>2049</v>
      </c>
      <c r="H1496" s="165">
        <v>1</v>
      </c>
      <c r="I1496" s="166"/>
      <c r="J1496" s="166">
        <f>ROUND(I1496*H1496,2)</f>
        <v>0</v>
      </c>
      <c r="K1496" s="163" t="s">
        <v>262</v>
      </c>
      <c r="L1496" s="167"/>
      <c r="M1496" s="168" t="s">
        <v>3</v>
      </c>
      <c r="N1496" s="169" t="s">
        <v>41</v>
      </c>
      <c r="O1496" s="136">
        <v>0</v>
      </c>
      <c r="P1496" s="136">
        <f>O1496*H1496</f>
        <v>0</v>
      </c>
      <c r="Q1496" s="136">
        <v>0</v>
      </c>
      <c r="R1496" s="136">
        <f>Q1496*H1496</f>
        <v>0</v>
      </c>
      <c r="S1496" s="136">
        <v>0</v>
      </c>
      <c r="T1496" s="137">
        <f>S1496*H1496</f>
        <v>0</v>
      </c>
      <c r="AR1496" s="138" t="s">
        <v>391</v>
      </c>
      <c r="AT1496" s="138" t="s">
        <v>248</v>
      </c>
      <c r="AU1496" s="138" t="s">
        <v>80</v>
      </c>
      <c r="AY1496" s="17" t="s">
        <v>155</v>
      </c>
      <c r="BE1496" s="139">
        <f>IF(N1496="základní",J1496,0)</f>
        <v>0</v>
      </c>
      <c r="BF1496" s="139">
        <f>IF(N1496="snížená",J1496,0)</f>
        <v>0</v>
      </c>
      <c r="BG1496" s="139">
        <f>IF(N1496="zákl. přenesená",J1496,0)</f>
        <v>0</v>
      </c>
      <c r="BH1496" s="139">
        <f>IF(N1496="sníž. přenesená",J1496,0)</f>
        <v>0</v>
      </c>
      <c r="BI1496" s="139">
        <f>IF(N1496="nulová",J1496,0)</f>
        <v>0</v>
      </c>
      <c r="BJ1496" s="17" t="s">
        <v>78</v>
      </c>
      <c r="BK1496" s="139">
        <f>ROUND(I1496*H1496,2)</f>
        <v>0</v>
      </c>
      <c r="BL1496" s="17" t="s">
        <v>264</v>
      </c>
      <c r="BM1496" s="138" t="s">
        <v>2054</v>
      </c>
    </row>
    <row r="1497" spans="2:65" s="1" customFormat="1" ht="16.5" customHeight="1">
      <c r="B1497" s="127"/>
      <c r="C1497" s="128" t="s">
        <v>2055</v>
      </c>
      <c r="D1497" s="128" t="s">
        <v>157</v>
      </c>
      <c r="E1497" s="129" t="s">
        <v>2056</v>
      </c>
      <c r="F1497" s="130" t="s">
        <v>2057</v>
      </c>
      <c r="G1497" s="131" t="s">
        <v>320</v>
      </c>
      <c r="H1497" s="132">
        <v>1</v>
      </c>
      <c r="I1497" s="133"/>
      <c r="J1497" s="133">
        <f>ROUND(I1497*H1497,2)</f>
        <v>0</v>
      </c>
      <c r="K1497" s="130" t="s">
        <v>161</v>
      </c>
      <c r="L1497" s="29"/>
      <c r="M1497" s="134" t="s">
        <v>3</v>
      </c>
      <c r="N1497" s="135" t="s">
        <v>41</v>
      </c>
      <c r="O1497" s="136">
        <v>7.62</v>
      </c>
      <c r="P1497" s="136">
        <f>O1497*H1497</f>
        <v>7.62</v>
      </c>
      <c r="Q1497" s="136">
        <v>0</v>
      </c>
      <c r="R1497" s="136">
        <f>Q1497*H1497</f>
        <v>0</v>
      </c>
      <c r="S1497" s="136">
        <v>0</v>
      </c>
      <c r="T1497" s="137">
        <f>S1497*H1497</f>
        <v>0</v>
      </c>
      <c r="AR1497" s="138" t="s">
        <v>264</v>
      </c>
      <c r="AT1497" s="138" t="s">
        <v>157</v>
      </c>
      <c r="AU1497" s="138" t="s">
        <v>80</v>
      </c>
      <c r="AY1497" s="17" t="s">
        <v>155</v>
      </c>
      <c r="BE1497" s="139">
        <f>IF(N1497="základní",J1497,0)</f>
        <v>0</v>
      </c>
      <c r="BF1497" s="139">
        <f>IF(N1497="snížená",J1497,0)</f>
        <v>0</v>
      </c>
      <c r="BG1497" s="139">
        <f>IF(N1497="zákl. přenesená",J1497,0)</f>
        <v>0</v>
      </c>
      <c r="BH1497" s="139">
        <f>IF(N1497="sníž. přenesená",J1497,0)</f>
        <v>0</v>
      </c>
      <c r="BI1497" s="139">
        <f>IF(N1497="nulová",J1497,0)</f>
        <v>0</v>
      </c>
      <c r="BJ1497" s="17" t="s">
        <v>78</v>
      </c>
      <c r="BK1497" s="139">
        <f>ROUND(I1497*H1497,2)</f>
        <v>0</v>
      </c>
      <c r="BL1497" s="17" t="s">
        <v>264</v>
      </c>
      <c r="BM1497" s="138" t="s">
        <v>2058</v>
      </c>
    </row>
    <row r="1498" spans="2:65" s="1" customFormat="1" ht="11.25">
      <c r="B1498" s="29"/>
      <c r="D1498" s="140" t="s">
        <v>164</v>
      </c>
      <c r="F1498" s="141" t="s">
        <v>2059</v>
      </c>
      <c r="L1498" s="29"/>
      <c r="M1498" s="142"/>
      <c r="T1498" s="50"/>
      <c r="AT1498" s="17" t="s">
        <v>164</v>
      </c>
      <c r="AU1498" s="17" t="s">
        <v>80</v>
      </c>
    </row>
    <row r="1499" spans="2:65" s="12" customFormat="1" ht="11.25">
      <c r="B1499" s="143"/>
      <c r="D1499" s="144" t="s">
        <v>166</v>
      </c>
      <c r="E1499" s="145" t="s">
        <v>3</v>
      </c>
      <c r="F1499" s="146" t="s">
        <v>921</v>
      </c>
      <c r="H1499" s="145" t="s">
        <v>3</v>
      </c>
      <c r="L1499" s="143"/>
      <c r="M1499" s="147"/>
      <c r="T1499" s="148"/>
      <c r="AT1499" s="145" t="s">
        <v>166</v>
      </c>
      <c r="AU1499" s="145" t="s">
        <v>80</v>
      </c>
      <c r="AV1499" s="12" t="s">
        <v>78</v>
      </c>
      <c r="AW1499" s="12" t="s">
        <v>32</v>
      </c>
      <c r="AX1499" s="12" t="s">
        <v>70</v>
      </c>
      <c r="AY1499" s="145" t="s">
        <v>155</v>
      </c>
    </row>
    <row r="1500" spans="2:65" s="13" customFormat="1" ht="11.25">
      <c r="B1500" s="149"/>
      <c r="D1500" s="144" t="s">
        <v>166</v>
      </c>
      <c r="E1500" s="150" t="s">
        <v>3</v>
      </c>
      <c r="F1500" s="151" t="s">
        <v>78</v>
      </c>
      <c r="H1500" s="152">
        <v>1</v>
      </c>
      <c r="L1500" s="149"/>
      <c r="M1500" s="153"/>
      <c r="T1500" s="154"/>
      <c r="AT1500" s="150" t="s">
        <v>166</v>
      </c>
      <c r="AU1500" s="150" t="s">
        <v>80</v>
      </c>
      <c r="AV1500" s="13" t="s">
        <v>80</v>
      </c>
      <c r="AW1500" s="13" t="s">
        <v>32</v>
      </c>
      <c r="AX1500" s="13" t="s">
        <v>78</v>
      </c>
      <c r="AY1500" s="150" t="s">
        <v>155</v>
      </c>
    </row>
    <row r="1501" spans="2:65" s="1" customFormat="1" ht="16.5" customHeight="1">
      <c r="B1501" s="127"/>
      <c r="C1501" s="161" t="s">
        <v>2060</v>
      </c>
      <c r="D1501" s="161" t="s">
        <v>248</v>
      </c>
      <c r="E1501" s="162" t="s">
        <v>2061</v>
      </c>
      <c r="F1501" s="163" t="s">
        <v>2062</v>
      </c>
      <c r="G1501" s="164" t="s">
        <v>320</v>
      </c>
      <c r="H1501" s="165">
        <v>1</v>
      </c>
      <c r="I1501" s="166"/>
      <c r="J1501" s="166">
        <f>ROUND(I1501*H1501,2)</f>
        <v>0</v>
      </c>
      <c r="K1501" s="163" t="s">
        <v>262</v>
      </c>
      <c r="L1501" s="167"/>
      <c r="M1501" s="168" t="s">
        <v>3</v>
      </c>
      <c r="N1501" s="169" t="s">
        <v>41</v>
      </c>
      <c r="O1501" s="136">
        <v>0</v>
      </c>
      <c r="P1501" s="136">
        <f>O1501*H1501</f>
        <v>0</v>
      </c>
      <c r="Q1501" s="136">
        <v>0</v>
      </c>
      <c r="R1501" s="136">
        <f>Q1501*H1501</f>
        <v>0</v>
      </c>
      <c r="S1501" s="136">
        <v>0</v>
      </c>
      <c r="T1501" s="137">
        <f>S1501*H1501</f>
        <v>0</v>
      </c>
      <c r="AR1501" s="138" t="s">
        <v>391</v>
      </c>
      <c r="AT1501" s="138" t="s">
        <v>248</v>
      </c>
      <c r="AU1501" s="138" t="s">
        <v>80</v>
      </c>
      <c r="AY1501" s="17" t="s">
        <v>155</v>
      </c>
      <c r="BE1501" s="139">
        <f>IF(N1501="základní",J1501,0)</f>
        <v>0</v>
      </c>
      <c r="BF1501" s="139">
        <f>IF(N1501="snížená",J1501,0)</f>
        <v>0</v>
      </c>
      <c r="BG1501" s="139">
        <f>IF(N1501="zákl. přenesená",J1501,0)</f>
        <v>0</v>
      </c>
      <c r="BH1501" s="139">
        <f>IF(N1501="sníž. přenesená",J1501,0)</f>
        <v>0</v>
      </c>
      <c r="BI1501" s="139">
        <f>IF(N1501="nulová",J1501,0)</f>
        <v>0</v>
      </c>
      <c r="BJ1501" s="17" t="s">
        <v>78</v>
      </c>
      <c r="BK1501" s="139">
        <f>ROUND(I1501*H1501,2)</f>
        <v>0</v>
      </c>
      <c r="BL1501" s="17" t="s">
        <v>264</v>
      </c>
      <c r="BM1501" s="138" t="s">
        <v>2063</v>
      </c>
    </row>
    <row r="1502" spans="2:65" s="1" customFormat="1" ht="78">
      <c r="B1502" s="29"/>
      <c r="D1502" s="144" t="s">
        <v>516</v>
      </c>
      <c r="F1502" s="170" t="s">
        <v>2064</v>
      </c>
      <c r="L1502" s="29"/>
      <c r="M1502" s="142"/>
      <c r="T1502" s="50"/>
      <c r="AT1502" s="17" t="s">
        <v>516</v>
      </c>
      <c r="AU1502" s="17" t="s">
        <v>80</v>
      </c>
    </row>
    <row r="1503" spans="2:65" s="1" customFormat="1" ht="16.5" customHeight="1">
      <c r="B1503" s="127"/>
      <c r="C1503" s="128" t="s">
        <v>2065</v>
      </c>
      <c r="D1503" s="128" t="s">
        <v>157</v>
      </c>
      <c r="E1503" s="129" t="s">
        <v>2066</v>
      </c>
      <c r="F1503" s="130" t="s">
        <v>2067</v>
      </c>
      <c r="G1503" s="131" t="s">
        <v>320</v>
      </c>
      <c r="H1503" s="132">
        <v>1</v>
      </c>
      <c r="I1503" s="133"/>
      <c r="J1503" s="133">
        <f>ROUND(I1503*H1503,2)</f>
        <v>0</v>
      </c>
      <c r="K1503" s="130" t="s">
        <v>161</v>
      </c>
      <c r="L1503" s="29"/>
      <c r="M1503" s="134" t="s">
        <v>3</v>
      </c>
      <c r="N1503" s="135" t="s">
        <v>41</v>
      </c>
      <c r="O1503" s="136">
        <v>13.65</v>
      </c>
      <c r="P1503" s="136">
        <f>O1503*H1503</f>
        <v>13.65</v>
      </c>
      <c r="Q1503" s="136">
        <v>0</v>
      </c>
      <c r="R1503" s="136">
        <f>Q1503*H1503</f>
        <v>0</v>
      </c>
      <c r="S1503" s="136">
        <v>0</v>
      </c>
      <c r="T1503" s="137">
        <f>S1503*H1503</f>
        <v>0</v>
      </c>
      <c r="AR1503" s="138" t="s">
        <v>264</v>
      </c>
      <c r="AT1503" s="138" t="s">
        <v>157</v>
      </c>
      <c r="AU1503" s="138" t="s">
        <v>80</v>
      </c>
      <c r="AY1503" s="17" t="s">
        <v>155</v>
      </c>
      <c r="BE1503" s="139">
        <f>IF(N1503="základní",J1503,0)</f>
        <v>0</v>
      </c>
      <c r="BF1503" s="139">
        <f>IF(N1503="snížená",J1503,0)</f>
        <v>0</v>
      </c>
      <c r="BG1503" s="139">
        <f>IF(N1503="zákl. přenesená",J1503,0)</f>
        <v>0</v>
      </c>
      <c r="BH1503" s="139">
        <f>IF(N1503="sníž. přenesená",J1503,0)</f>
        <v>0</v>
      </c>
      <c r="BI1503" s="139">
        <f>IF(N1503="nulová",J1503,0)</f>
        <v>0</v>
      </c>
      <c r="BJ1503" s="17" t="s">
        <v>78</v>
      </c>
      <c r="BK1503" s="139">
        <f>ROUND(I1503*H1503,2)</f>
        <v>0</v>
      </c>
      <c r="BL1503" s="17" t="s">
        <v>264</v>
      </c>
      <c r="BM1503" s="138" t="s">
        <v>2068</v>
      </c>
    </row>
    <row r="1504" spans="2:65" s="1" customFormat="1" ht="11.25">
      <c r="B1504" s="29"/>
      <c r="D1504" s="140" t="s">
        <v>164</v>
      </c>
      <c r="F1504" s="141" t="s">
        <v>2069</v>
      </c>
      <c r="L1504" s="29"/>
      <c r="M1504" s="142"/>
      <c r="T1504" s="50"/>
      <c r="AT1504" s="17" t="s">
        <v>164</v>
      </c>
      <c r="AU1504" s="17" t="s">
        <v>80</v>
      </c>
    </row>
    <row r="1505" spans="2:65" s="12" customFormat="1" ht="11.25">
      <c r="B1505" s="143"/>
      <c r="D1505" s="144" t="s">
        <v>166</v>
      </c>
      <c r="E1505" s="145" t="s">
        <v>3</v>
      </c>
      <c r="F1505" s="146" t="s">
        <v>923</v>
      </c>
      <c r="H1505" s="145" t="s">
        <v>3</v>
      </c>
      <c r="L1505" s="143"/>
      <c r="M1505" s="147"/>
      <c r="T1505" s="148"/>
      <c r="AT1505" s="145" t="s">
        <v>166</v>
      </c>
      <c r="AU1505" s="145" t="s">
        <v>80</v>
      </c>
      <c r="AV1505" s="12" t="s">
        <v>78</v>
      </c>
      <c r="AW1505" s="12" t="s">
        <v>32</v>
      </c>
      <c r="AX1505" s="12" t="s">
        <v>70</v>
      </c>
      <c r="AY1505" s="145" t="s">
        <v>155</v>
      </c>
    </row>
    <row r="1506" spans="2:65" s="13" customFormat="1" ht="11.25">
      <c r="B1506" s="149"/>
      <c r="D1506" s="144" t="s">
        <v>166</v>
      </c>
      <c r="E1506" s="150" t="s">
        <v>3</v>
      </c>
      <c r="F1506" s="151" t="s">
        <v>78</v>
      </c>
      <c r="H1506" s="152">
        <v>1</v>
      </c>
      <c r="L1506" s="149"/>
      <c r="M1506" s="153"/>
      <c r="T1506" s="154"/>
      <c r="AT1506" s="150" t="s">
        <v>166</v>
      </c>
      <c r="AU1506" s="150" t="s">
        <v>80</v>
      </c>
      <c r="AV1506" s="13" t="s">
        <v>80</v>
      </c>
      <c r="AW1506" s="13" t="s">
        <v>32</v>
      </c>
      <c r="AX1506" s="13" t="s">
        <v>78</v>
      </c>
      <c r="AY1506" s="150" t="s">
        <v>155</v>
      </c>
    </row>
    <row r="1507" spans="2:65" s="1" customFormat="1" ht="16.5" customHeight="1">
      <c r="B1507" s="127"/>
      <c r="C1507" s="161" t="s">
        <v>2070</v>
      </c>
      <c r="D1507" s="161" t="s">
        <v>248</v>
      </c>
      <c r="E1507" s="162" t="s">
        <v>2071</v>
      </c>
      <c r="F1507" s="163" t="s">
        <v>2072</v>
      </c>
      <c r="G1507" s="164" t="s">
        <v>320</v>
      </c>
      <c r="H1507" s="165">
        <v>1</v>
      </c>
      <c r="I1507" s="166"/>
      <c r="J1507" s="166">
        <f>ROUND(I1507*H1507,2)</f>
        <v>0</v>
      </c>
      <c r="K1507" s="163" t="s">
        <v>262</v>
      </c>
      <c r="L1507" s="167"/>
      <c r="M1507" s="168" t="s">
        <v>3</v>
      </c>
      <c r="N1507" s="169" t="s">
        <v>41</v>
      </c>
      <c r="O1507" s="136">
        <v>0</v>
      </c>
      <c r="P1507" s="136">
        <f>O1507*H1507</f>
        <v>0</v>
      </c>
      <c r="Q1507" s="136">
        <v>0</v>
      </c>
      <c r="R1507" s="136">
        <f>Q1507*H1507</f>
        <v>0</v>
      </c>
      <c r="S1507" s="136">
        <v>0</v>
      </c>
      <c r="T1507" s="137">
        <f>S1507*H1507</f>
        <v>0</v>
      </c>
      <c r="AR1507" s="138" t="s">
        <v>391</v>
      </c>
      <c r="AT1507" s="138" t="s">
        <v>248</v>
      </c>
      <c r="AU1507" s="138" t="s">
        <v>80</v>
      </c>
      <c r="AY1507" s="17" t="s">
        <v>155</v>
      </c>
      <c r="BE1507" s="139">
        <f>IF(N1507="základní",J1507,0)</f>
        <v>0</v>
      </c>
      <c r="BF1507" s="139">
        <f>IF(N1507="snížená",J1507,0)</f>
        <v>0</v>
      </c>
      <c r="BG1507" s="139">
        <f>IF(N1507="zákl. přenesená",J1507,0)</f>
        <v>0</v>
      </c>
      <c r="BH1507" s="139">
        <f>IF(N1507="sníž. přenesená",J1507,0)</f>
        <v>0</v>
      </c>
      <c r="BI1507" s="139">
        <f>IF(N1507="nulová",J1507,0)</f>
        <v>0</v>
      </c>
      <c r="BJ1507" s="17" t="s">
        <v>78</v>
      </c>
      <c r="BK1507" s="139">
        <f>ROUND(I1507*H1507,2)</f>
        <v>0</v>
      </c>
      <c r="BL1507" s="17" t="s">
        <v>264</v>
      </c>
      <c r="BM1507" s="138" t="s">
        <v>2073</v>
      </c>
    </row>
    <row r="1508" spans="2:65" s="1" customFormat="1" ht="117">
      <c r="B1508" s="29"/>
      <c r="D1508" s="144" t="s">
        <v>516</v>
      </c>
      <c r="F1508" s="170" t="s">
        <v>2074</v>
      </c>
      <c r="L1508" s="29"/>
      <c r="M1508" s="142"/>
      <c r="T1508" s="50"/>
      <c r="AT1508" s="17" t="s">
        <v>516</v>
      </c>
      <c r="AU1508" s="17" t="s">
        <v>80</v>
      </c>
    </row>
    <row r="1509" spans="2:65" s="1" customFormat="1" ht="24.2" customHeight="1">
      <c r="B1509" s="127"/>
      <c r="C1509" s="128" t="s">
        <v>2075</v>
      </c>
      <c r="D1509" s="128" t="s">
        <v>157</v>
      </c>
      <c r="E1509" s="129" t="s">
        <v>2076</v>
      </c>
      <c r="F1509" s="130" t="s">
        <v>2077</v>
      </c>
      <c r="G1509" s="131" t="s">
        <v>320</v>
      </c>
      <c r="H1509" s="132">
        <v>4</v>
      </c>
      <c r="I1509" s="133"/>
      <c r="J1509" s="133">
        <f>ROUND(I1509*H1509,2)</f>
        <v>0</v>
      </c>
      <c r="K1509" s="130" t="s">
        <v>161</v>
      </c>
      <c r="L1509" s="29"/>
      <c r="M1509" s="134" t="s">
        <v>3</v>
      </c>
      <c r="N1509" s="135" t="s">
        <v>41</v>
      </c>
      <c r="O1509" s="136">
        <v>2.95</v>
      </c>
      <c r="P1509" s="136">
        <f>O1509*H1509</f>
        <v>11.8</v>
      </c>
      <c r="Q1509" s="136">
        <v>9.9000000000000001E-6</v>
      </c>
      <c r="R1509" s="136">
        <f>Q1509*H1509</f>
        <v>3.96E-5</v>
      </c>
      <c r="S1509" s="136">
        <v>0</v>
      </c>
      <c r="T1509" s="137">
        <f>S1509*H1509</f>
        <v>0</v>
      </c>
      <c r="AR1509" s="138" t="s">
        <v>264</v>
      </c>
      <c r="AT1509" s="138" t="s">
        <v>157</v>
      </c>
      <c r="AU1509" s="138" t="s">
        <v>80</v>
      </c>
      <c r="AY1509" s="17" t="s">
        <v>155</v>
      </c>
      <c r="BE1509" s="139">
        <f>IF(N1509="základní",J1509,0)</f>
        <v>0</v>
      </c>
      <c r="BF1509" s="139">
        <f>IF(N1509="snížená",J1509,0)</f>
        <v>0</v>
      </c>
      <c r="BG1509" s="139">
        <f>IF(N1509="zákl. přenesená",J1509,0)</f>
        <v>0</v>
      </c>
      <c r="BH1509" s="139">
        <f>IF(N1509="sníž. přenesená",J1509,0)</f>
        <v>0</v>
      </c>
      <c r="BI1509" s="139">
        <f>IF(N1509="nulová",J1509,0)</f>
        <v>0</v>
      </c>
      <c r="BJ1509" s="17" t="s">
        <v>78</v>
      </c>
      <c r="BK1509" s="139">
        <f>ROUND(I1509*H1509,2)</f>
        <v>0</v>
      </c>
      <c r="BL1509" s="17" t="s">
        <v>264</v>
      </c>
      <c r="BM1509" s="138" t="s">
        <v>2078</v>
      </c>
    </row>
    <row r="1510" spans="2:65" s="1" customFormat="1" ht="11.25">
      <c r="B1510" s="29"/>
      <c r="D1510" s="140" t="s">
        <v>164</v>
      </c>
      <c r="F1510" s="141" t="s">
        <v>2079</v>
      </c>
      <c r="L1510" s="29"/>
      <c r="M1510" s="142"/>
      <c r="T1510" s="50"/>
      <c r="AT1510" s="17" t="s">
        <v>164</v>
      </c>
      <c r="AU1510" s="17" t="s">
        <v>80</v>
      </c>
    </row>
    <row r="1511" spans="2:65" s="12" customFormat="1" ht="11.25">
      <c r="B1511" s="143"/>
      <c r="D1511" s="144" t="s">
        <v>166</v>
      </c>
      <c r="E1511" s="145" t="s">
        <v>3</v>
      </c>
      <c r="F1511" s="146" t="s">
        <v>2080</v>
      </c>
      <c r="H1511" s="145" t="s">
        <v>3</v>
      </c>
      <c r="L1511" s="143"/>
      <c r="M1511" s="147"/>
      <c r="T1511" s="148"/>
      <c r="AT1511" s="145" t="s">
        <v>166</v>
      </c>
      <c r="AU1511" s="145" t="s">
        <v>80</v>
      </c>
      <c r="AV1511" s="12" t="s">
        <v>78</v>
      </c>
      <c r="AW1511" s="12" t="s">
        <v>32</v>
      </c>
      <c r="AX1511" s="12" t="s">
        <v>70</v>
      </c>
      <c r="AY1511" s="145" t="s">
        <v>155</v>
      </c>
    </row>
    <row r="1512" spans="2:65" s="13" customFormat="1" ht="11.25">
      <c r="B1512" s="149"/>
      <c r="D1512" s="144" t="s">
        <v>166</v>
      </c>
      <c r="E1512" s="150" t="s">
        <v>3</v>
      </c>
      <c r="F1512" s="151" t="s">
        <v>162</v>
      </c>
      <c r="H1512" s="152">
        <v>4</v>
      </c>
      <c r="L1512" s="149"/>
      <c r="M1512" s="153"/>
      <c r="T1512" s="154"/>
      <c r="AT1512" s="150" t="s">
        <v>166</v>
      </c>
      <c r="AU1512" s="150" t="s">
        <v>80</v>
      </c>
      <c r="AV1512" s="13" t="s">
        <v>80</v>
      </c>
      <c r="AW1512" s="13" t="s">
        <v>32</v>
      </c>
      <c r="AX1512" s="13" t="s">
        <v>78</v>
      </c>
      <c r="AY1512" s="150" t="s">
        <v>155</v>
      </c>
    </row>
    <row r="1513" spans="2:65" s="1" customFormat="1" ht="16.5" customHeight="1">
      <c r="B1513" s="127"/>
      <c r="C1513" s="161" t="s">
        <v>2081</v>
      </c>
      <c r="D1513" s="161" t="s">
        <v>248</v>
      </c>
      <c r="E1513" s="162" t="s">
        <v>2082</v>
      </c>
      <c r="F1513" s="163" t="s">
        <v>2083</v>
      </c>
      <c r="G1513" s="164" t="s">
        <v>320</v>
      </c>
      <c r="H1513" s="165">
        <v>4</v>
      </c>
      <c r="I1513" s="166"/>
      <c r="J1513" s="166">
        <f>ROUND(I1513*H1513,2)</f>
        <v>0</v>
      </c>
      <c r="K1513" s="163" t="s">
        <v>262</v>
      </c>
      <c r="L1513" s="167"/>
      <c r="M1513" s="168" t="s">
        <v>3</v>
      </c>
      <c r="N1513" s="169" t="s">
        <v>41</v>
      </c>
      <c r="O1513" s="136">
        <v>0</v>
      </c>
      <c r="P1513" s="136">
        <f>O1513*H1513</f>
        <v>0</v>
      </c>
      <c r="Q1513" s="136">
        <v>0</v>
      </c>
      <c r="R1513" s="136">
        <f>Q1513*H1513</f>
        <v>0</v>
      </c>
      <c r="S1513" s="136">
        <v>0</v>
      </c>
      <c r="T1513" s="137">
        <f>S1513*H1513</f>
        <v>0</v>
      </c>
      <c r="AR1513" s="138" t="s">
        <v>391</v>
      </c>
      <c r="AT1513" s="138" t="s">
        <v>248</v>
      </c>
      <c r="AU1513" s="138" t="s">
        <v>80</v>
      </c>
      <c r="AY1513" s="17" t="s">
        <v>155</v>
      </c>
      <c r="BE1513" s="139">
        <f>IF(N1513="základní",J1513,0)</f>
        <v>0</v>
      </c>
      <c r="BF1513" s="139">
        <f>IF(N1513="snížená",J1513,0)</f>
        <v>0</v>
      </c>
      <c r="BG1513" s="139">
        <f>IF(N1513="zákl. přenesená",J1513,0)</f>
        <v>0</v>
      </c>
      <c r="BH1513" s="139">
        <f>IF(N1513="sníž. přenesená",J1513,0)</f>
        <v>0</v>
      </c>
      <c r="BI1513" s="139">
        <f>IF(N1513="nulová",J1513,0)</f>
        <v>0</v>
      </c>
      <c r="BJ1513" s="17" t="s">
        <v>78</v>
      </c>
      <c r="BK1513" s="139">
        <f>ROUND(I1513*H1513,2)</f>
        <v>0</v>
      </c>
      <c r="BL1513" s="17" t="s">
        <v>264</v>
      </c>
      <c r="BM1513" s="138" t="s">
        <v>2084</v>
      </c>
    </row>
    <row r="1514" spans="2:65" s="1" customFormat="1" ht="39">
      <c r="B1514" s="29"/>
      <c r="D1514" s="144" t="s">
        <v>516</v>
      </c>
      <c r="F1514" s="170" t="s">
        <v>2085</v>
      </c>
      <c r="L1514" s="29"/>
      <c r="M1514" s="142"/>
      <c r="T1514" s="50"/>
      <c r="AT1514" s="17" t="s">
        <v>516</v>
      </c>
      <c r="AU1514" s="17" t="s">
        <v>80</v>
      </c>
    </row>
    <row r="1515" spans="2:65" s="1" customFormat="1" ht="16.5" customHeight="1">
      <c r="B1515" s="127"/>
      <c r="C1515" s="128" t="s">
        <v>2086</v>
      </c>
      <c r="D1515" s="128" t="s">
        <v>157</v>
      </c>
      <c r="E1515" s="129" t="s">
        <v>2087</v>
      </c>
      <c r="F1515" s="130" t="s">
        <v>2088</v>
      </c>
      <c r="G1515" s="131" t="s">
        <v>251</v>
      </c>
      <c r="H1515" s="132">
        <v>250.9</v>
      </c>
      <c r="I1515" s="133"/>
      <c r="J1515" s="133">
        <f>ROUND(I1515*H1515,2)</f>
        <v>0</v>
      </c>
      <c r="K1515" s="130" t="s">
        <v>161</v>
      </c>
      <c r="L1515" s="29"/>
      <c r="M1515" s="134" t="s">
        <v>3</v>
      </c>
      <c r="N1515" s="135" t="s">
        <v>41</v>
      </c>
      <c r="O1515" s="136">
        <v>5.8000000000000003E-2</v>
      </c>
      <c r="P1515" s="136">
        <f>O1515*H1515</f>
        <v>14.552200000000001</v>
      </c>
      <c r="Q1515" s="136">
        <v>4.93375E-5</v>
      </c>
      <c r="R1515" s="136">
        <f>Q1515*H1515</f>
        <v>1.237877875E-2</v>
      </c>
      <c r="S1515" s="136">
        <v>0</v>
      </c>
      <c r="T1515" s="137">
        <f>S1515*H1515</f>
        <v>0</v>
      </c>
      <c r="AR1515" s="138" t="s">
        <v>264</v>
      </c>
      <c r="AT1515" s="138" t="s">
        <v>157</v>
      </c>
      <c r="AU1515" s="138" t="s">
        <v>80</v>
      </c>
      <c r="AY1515" s="17" t="s">
        <v>155</v>
      </c>
      <c r="BE1515" s="139">
        <f>IF(N1515="základní",J1515,0)</f>
        <v>0</v>
      </c>
      <c r="BF1515" s="139">
        <f>IF(N1515="snížená",J1515,0)</f>
        <v>0</v>
      </c>
      <c r="BG1515" s="139">
        <f>IF(N1515="zákl. přenesená",J1515,0)</f>
        <v>0</v>
      </c>
      <c r="BH1515" s="139">
        <f>IF(N1515="sníž. přenesená",J1515,0)</f>
        <v>0</v>
      </c>
      <c r="BI1515" s="139">
        <f>IF(N1515="nulová",J1515,0)</f>
        <v>0</v>
      </c>
      <c r="BJ1515" s="17" t="s">
        <v>78</v>
      </c>
      <c r="BK1515" s="139">
        <f>ROUND(I1515*H1515,2)</f>
        <v>0</v>
      </c>
      <c r="BL1515" s="17" t="s">
        <v>264</v>
      </c>
      <c r="BM1515" s="138" t="s">
        <v>2089</v>
      </c>
    </row>
    <row r="1516" spans="2:65" s="1" customFormat="1" ht="11.25">
      <c r="B1516" s="29"/>
      <c r="D1516" s="140" t="s">
        <v>164</v>
      </c>
      <c r="F1516" s="141" t="s">
        <v>2090</v>
      </c>
      <c r="L1516" s="29"/>
      <c r="M1516" s="142"/>
      <c r="T1516" s="50"/>
      <c r="AT1516" s="17" t="s">
        <v>164</v>
      </c>
      <c r="AU1516" s="17" t="s">
        <v>80</v>
      </c>
    </row>
    <row r="1517" spans="2:65" s="12" customFormat="1" ht="11.25">
      <c r="B1517" s="143"/>
      <c r="D1517" s="144" t="s">
        <v>166</v>
      </c>
      <c r="E1517" s="145" t="s">
        <v>3</v>
      </c>
      <c r="F1517" s="146" t="s">
        <v>1190</v>
      </c>
      <c r="H1517" s="145" t="s">
        <v>3</v>
      </c>
      <c r="L1517" s="143"/>
      <c r="M1517" s="147"/>
      <c r="T1517" s="148"/>
      <c r="AT1517" s="145" t="s">
        <v>166</v>
      </c>
      <c r="AU1517" s="145" t="s">
        <v>80</v>
      </c>
      <c r="AV1517" s="12" t="s">
        <v>78</v>
      </c>
      <c r="AW1517" s="12" t="s">
        <v>32</v>
      </c>
      <c r="AX1517" s="12" t="s">
        <v>70</v>
      </c>
      <c r="AY1517" s="145" t="s">
        <v>155</v>
      </c>
    </row>
    <row r="1518" spans="2:65" s="13" customFormat="1" ht="11.25">
      <c r="B1518" s="149"/>
      <c r="D1518" s="144" t="s">
        <v>166</v>
      </c>
      <c r="E1518" s="150" t="s">
        <v>3</v>
      </c>
      <c r="F1518" s="151" t="s">
        <v>2091</v>
      </c>
      <c r="H1518" s="152">
        <v>162.9</v>
      </c>
      <c r="L1518" s="149"/>
      <c r="M1518" s="153"/>
      <c r="T1518" s="154"/>
      <c r="AT1518" s="150" t="s">
        <v>166</v>
      </c>
      <c r="AU1518" s="150" t="s">
        <v>80</v>
      </c>
      <c r="AV1518" s="13" t="s">
        <v>80</v>
      </c>
      <c r="AW1518" s="13" t="s">
        <v>32</v>
      </c>
      <c r="AX1518" s="13" t="s">
        <v>70</v>
      </c>
      <c r="AY1518" s="150" t="s">
        <v>155</v>
      </c>
    </row>
    <row r="1519" spans="2:65" s="12" customFormat="1" ht="11.25">
      <c r="B1519" s="143"/>
      <c r="D1519" s="144" t="s">
        <v>166</v>
      </c>
      <c r="E1519" s="145" t="s">
        <v>3</v>
      </c>
      <c r="F1519" s="146" t="s">
        <v>651</v>
      </c>
      <c r="H1519" s="145" t="s">
        <v>3</v>
      </c>
      <c r="L1519" s="143"/>
      <c r="M1519" s="147"/>
      <c r="T1519" s="148"/>
      <c r="AT1519" s="145" t="s">
        <v>166</v>
      </c>
      <c r="AU1519" s="145" t="s">
        <v>80</v>
      </c>
      <c r="AV1519" s="12" t="s">
        <v>78</v>
      </c>
      <c r="AW1519" s="12" t="s">
        <v>32</v>
      </c>
      <c r="AX1519" s="12" t="s">
        <v>70</v>
      </c>
      <c r="AY1519" s="145" t="s">
        <v>155</v>
      </c>
    </row>
    <row r="1520" spans="2:65" s="13" customFormat="1" ht="11.25">
      <c r="B1520" s="149"/>
      <c r="D1520" s="144" t="s">
        <v>166</v>
      </c>
      <c r="E1520" s="150" t="s">
        <v>3</v>
      </c>
      <c r="F1520" s="151" t="s">
        <v>2092</v>
      </c>
      <c r="H1520" s="152">
        <v>88</v>
      </c>
      <c r="L1520" s="149"/>
      <c r="M1520" s="153"/>
      <c r="T1520" s="154"/>
      <c r="AT1520" s="150" t="s">
        <v>166</v>
      </c>
      <c r="AU1520" s="150" t="s">
        <v>80</v>
      </c>
      <c r="AV1520" s="13" t="s">
        <v>80</v>
      </c>
      <c r="AW1520" s="13" t="s">
        <v>32</v>
      </c>
      <c r="AX1520" s="13" t="s">
        <v>70</v>
      </c>
      <c r="AY1520" s="150" t="s">
        <v>155</v>
      </c>
    </row>
    <row r="1521" spans="2:65" s="14" customFormat="1" ht="11.25">
      <c r="B1521" s="155"/>
      <c r="D1521" s="144" t="s">
        <v>166</v>
      </c>
      <c r="E1521" s="156" t="s">
        <v>3</v>
      </c>
      <c r="F1521" s="157" t="s">
        <v>205</v>
      </c>
      <c r="H1521" s="158">
        <v>250.9</v>
      </c>
      <c r="L1521" s="155"/>
      <c r="M1521" s="159"/>
      <c r="T1521" s="160"/>
      <c r="AT1521" s="156" t="s">
        <v>166</v>
      </c>
      <c r="AU1521" s="156" t="s">
        <v>80</v>
      </c>
      <c r="AV1521" s="14" t="s">
        <v>162</v>
      </c>
      <c r="AW1521" s="14" t="s">
        <v>32</v>
      </c>
      <c r="AX1521" s="14" t="s">
        <v>78</v>
      </c>
      <c r="AY1521" s="156" t="s">
        <v>155</v>
      </c>
    </row>
    <row r="1522" spans="2:65" s="1" customFormat="1" ht="16.5" customHeight="1">
      <c r="B1522" s="127"/>
      <c r="C1522" s="161" t="s">
        <v>2093</v>
      </c>
      <c r="D1522" s="161" t="s">
        <v>248</v>
      </c>
      <c r="E1522" s="162" t="s">
        <v>2094</v>
      </c>
      <c r="F1522" s="163" t="s">
        <v>2095</v>
      </c>
      <c r="G1522" s="164" t="s">
        <v>251</v>
      </c>
      <c r="H1522" s="165">
        <v>171.04499999999999</v>
      </c>
      <c r="I1522" s="166"/>
      <c r="J1522" s="166">
        <f>ROUND(I1522*H1522,2)</f>
        <v>0</v>
      </c>
      <c r="K1522" s="163" t="s">
        <v>262</v>
      </c>
      <c r="L1522" s="167"/>
      <c r="M1522" s="168" t="s">
        <v>3</v>
      </c>
      <c r="N1522" s="169" t="s">
        <v>41</v>
      </c>
      <c r="O1522" s="136">
        <v>0</v>
      </c>
      <c r="P1522" s="136">
        <f>O1522*H1522</f>
        <v>0</v>
      </c>
      <c r="Q1522" s="136">
        <v>0</v>
      </c>
      <c r="R1522" s="136">
        <f>Q1522*H1522</f>
        <v>0</v>
      </c>
      <c r="S1522" s="136">
        <v>0</v>
      </c>
      <c r="T1522" s="137">
        <f>S1522*H1522</f>
        <v>0</v>
      </c>
      <c r="AR1522" s="138" t="s">
        <v>391</v>
      </c>
      <c r="AT1522" s="138" t="s">
        <v>248</v>
      </c>
      <c r="AU1522" s="138" t="s">
        <v>80</v>
      </c>
      <c r="AY1522" s="17" t="s">
        <v>155</v>
      </c>
      <c r="BE1522" s="139">
        <f>IF(N1522="základní",J1522,0)</f>
        <v>0</v>
      </c>
      <c r="BF1522" s="139">
        <f>IF(N1522="snížená",J1522,0)</f>
        <v>0</v>
      </c>
      <c r="BG1522" s="139">
        <f>IF(N1522="zákl. přenesená",J1522,0)</f>
        <v>0</v>
      </c>
      <c r="BH1522" s="139">
        <f>IF(N1522="sníž. přenesená",J1522,0)</f>
        <v>0</v>
      </c>
      <c r="BI1522" s="139">
        <f>IF(N1522="nulová",J1522,0)</f>
        <v>0</v>
      </c>
      <c r="BJ1522" s="17" t="s">
        <v>78</v>
      </c>
      <c r="BK1522" s="139">
        <f>ROUND(I1522*H1522,2)</f>
        <v>0</v>
      </c>
      <c r="BL1522" s="17" t="s">
        <v>264</v>
      </c>
      <c r="BM1522" s="138" t="s">
        <v>2096</v>
      </c>
    </row>
    <row r="1523" spans="2:65" s="12" customFormat="1" ht="11.25">
      <c r="B1523" s="143"/>
      <c r="D1523" s="144" t="s">
        <v>166</v>
      </c>
      <c r="E1523" s="145" t="s">
        <v>3</v>
      </c>
      <c r="F1523" s="146" t="s">
        <v>2097</v>
      </c>
      <c r="H1523" s="145" t="s">
        <v>3</v>
      </c>
      <c r="L1523" s="143"/>
      <c r="M1523" s="147"/>
      <c r="T1523" s="148"/>
      <c r="AT1523" s="145" t="s">
        <v>166</v>
      </c>
      <c r="AU1523" s="145" t="s">
        <v>80</v>
      </c>
      <c r="AV1523" s="12" t="s">
        <v>78</v>
      </c>
      <c r="AW1523" s="12" t="s">
        <v>32</v>
      </c>
      <c r="AX1523" s="12" t="s">
        <v>70</v>
      </c>
      <c r="AY1523" s="145" t="s">
        <v>155</v>
      </c>
    </row>
    <row r="1524" spans="2:65" s="13" customFormat="1" ht="11.25">
      <c r="B1524" s="149"/>
      <c r="D1524" s="144" t="s">
        <v>166</v>
      </c>
      <c r="E1524" s="150" t="s">
        <v>3</v>
      </c>
      <c r="F1524" s="151" t="s">
        <v>2098</v>
      </c>
      <c r="H1524" s="152">
        <v>85.26</v>
      </c>
      <c r="L1524" s="149"/>
      <c r="M1524" s="153"/>
      <c r="T1524" s="154"/>
      <c r="AT1524" s="150" t="s">
        <v>166</v>
      </c>
      <c r="AU1524" s="150" t="s">
        <v>80</v>
      </c>
      <c r="AV1524" s="13" t="s">
        <v>80</v>
      </c>
      <c r="AW1524" s="13" t="s">
        <v>32</v>
      </c>
      <c r="AX1524" s="13" t="s">
        <v>70</v>
      </c>
      <c r="AY1524" s="150" t="s">
        <v>155</v>
      </c>
    </row>
    <row r="1525" spans="2:65" s="12" customFormat="1" ht="11.25">
      <c r="B1525" s="143"/>
      <c r="D1525" s="144" t="s">
        <v>166</v>
      </c>
      <c r="E1525" s="145" t="s">
        <v>3</v>
      </c>
      <c r="F1525" s="146" t="s">
        <v>2099</v>
      </c>
      <c r="H1525" s="145" t="s">
        <v>3</v>
      </c>
      <c r="L1525" s="143"/>
      <c r="M1525" s="147"/>
      <c r="T1525" s="148"/>
      <c r="AT1525" s="145" t="s">
        <v>166</v>
      </c>
      <c r="AU1525" s="145" t="s">
        <v>80</v>
      </c>
      <c r="AV1525" s="12" t="s">
        <v>78</v>
      </c>
      <c r="AW1525" s="12" t="s">
        <v>32</v>
      </c>
      <c r="AX1525" s="12" t="s">
        <v>70</v>
      </c>
      <c r="AY1525" s="145" t="s">
        <v>155</v>
      </c>
    </row>
    <row r="1526" spans="2:65" s="13" customFormat="1" ht="11.25">
      <c r="B1526" s="149"/>
      <c r="D1526" s="144" t="s">
        <v>166</v>
      </c>
      <c r="E1526" s="150" t="s">
        <v>3</v>
      </c>
      <c r="F1526" s="151" t="s">
        <v>2100</v>
      </c>
      <c r="H1526" s="152">
        <v>85.784999999999997</v>
      </c>
      <c r="L1526" s="149"/>
      <c r="M1526" s="153"/>
      <c r="T1526" s="154"/>
      <c r="AT1526" s="150" t="s">
        <v>166</v>
      </c>
      <c r="AU1526" s="150" t="s">
        <v>80</v>
      </c>
      <c r="AV1526" s="13" t="s">
        <v>80</v>
      </c>
      <c r="AW1526" s="13" t="s">
        <v>32</v>
      </c>
      <c r="AX1526" s="13" t="s">
        <v>70</v>
      </c>
      <c r="AY1526" s="150" t="s">
        <v>155</v>
      </c>
    </row>
    <row r="1527" spans="2:65" s="14" customFormat="1" ht="11.25">
      <c r="B1527" s="155"/>
      <c r="D1527" s="144" t="s">
        <v>166</v>
      </c>
      <c r="E1527" s="156" t="s">
        <v>3</v>
      </c>
      <c r="F1527" s="157" t="s">
        <v>205</v>
      </c>
      <c r="H1527" s="158">
        <v>171.04499999999999</v>
      </c>
      <c r="L1527" s="155"/>
      <c r="M1527" s="159"/>
      <c r="T1527" s="160"/>
      <c r="AT1527" s="156" t="s">
        <v>166</v>
      </c>
      <c r="AU1527" s="156" t="s">
        <v>80</v>
      </c>
      <c r="AV1527" s="14" t="s">
        <v>162</v>
      </c>
      <c r="AW1527" s="14" t="s">
        <v>32</v>
      </c>
      <c r="AX1527" s="14" t="s">
        <v>78</v>
      </c>
      <c r="AY1527" s="156" t="s">
        <v>155</v>
      </c>
    </row>
    <row r="1528" spans="2:65" s="1" customFormat="1" ht="16.5" customHeight="1">
      <c r="B1528" s="127"/>
      <c r="C1528" s="161" t="s">
        <v>2101</v>
      </c>
      <c r="D1528" s="161" t="s">
        <v>248</v>
      </c>
      <c r="E1528" s="162" t="s">
        <v>2102</v>
      </c>
      <c r="F1528" s="163" t="s">
        <v>2103</v>
      </c>
      <c r="G1528" s="164" t="s">
        <v>251</v>
      </c>
      <c r="H1528" s="165">
        <v>92.4</v>
      </c>
      <c r="I1528" s="166"/>
      <c r="J1528" s="166">
        <f>ROUND(I1528*H1528,2)</f>
        <v>0</v>
      </c>
      <c r="K1528" s="163" t="s">
        <v>262</v>
      </c>
      <c r="L1528" s="167"/>
      <c r="M1528" s="168" t="s">
        <v>3</v>
      </c>
      <c r="N1528" s="169" t="s">
        <v>41</v>
      </c>
      <c r="O1528" s="136">
        <v>0</v>
      </c>
      <c r="P1528" s="136">
        <f>O1528*H1528</f>
        <v>0</v>
      </c>
      <c r="Q1528" s="136">
        <v>0</v>
      </c>
      <c r="R1528" s="136">
        <f>Q1528*H1528</f>
        <v>0</v>
      </c>
      <c r="S1528" s="136">
        <v>0</v>
      </c>
      <c r="T1528" s="137">
        <f>S1528*H1528</f>
        <v>0</v>
      </c>
      <c r="AR1528" s="138" t="s">
        <v>391</v>
      </c>
      <c r="AT1528" s="138" t="s">
        <v>248</v>
      </c>
      <c r="AU1528" s="138" t="s">
        <v>80</v>
      </c>
      <c r="AY1528" s="17" t="s">
        <v>155</v>
      </c>
      <c r="BE1528" s="139">
        <f>IF(N1528="základní",J1528,0)</f>
        <v>0</v>
      </c>
      <c r="BF1528" s="139">
        <f>IF(N1528="snížená",J1528,0)</f>
        <v>0</v>
      </c>
      <c r="BG1528" s="139">
        <f>IF(N1528="zákl. přenesená",J1528,0)</f>
        <v>0</v>
      </c>
      <c r="BH1528" s="139">
        <f>IF(N1528="sníž. přenesená",J1528,0)</f>
        <v>0</v>
      </c>
      <c r="BI1528" s="139">
        <f>IF(N1528="nulová",J1528,0)</f>
        <v>0</v>
      </c>
      <c r="BJ1528" s="17" t="s">
        <v>78</v>
      </c>
      <c r="BK1528" s="139">
        <f>ROUND(I1528*H1528,2)</f>
        <v>0</v>
      </c>
      <c r="BL1528" s="17" t="s">
        <v>264</v>
      </c>
      <c r="BM1528" s="138" t="s">
        <v>2104</v>
      </c>
    </row>
    <row r="1529" spans="2:65" s="12" customFormat="1" ht="11.25">
      <c r="B1529" s="143"/>
      <c r="D1529" s="144" t="s">
        <v>166</v>
      </c>
      <c r="E1529" s="145" t="s">
        <v>3</v>
      </c>
      <c r="F1529" s="146" t="s">
        <v>2105</v>
      </c>
      <c r="H1529" s="145" t="s">
        <v>3</v>
      </c>
      <c r="L1529" s="143"/>
      <c r="M1529" s="147"/>
      <c r="T1529" s="148"/>
      <c r="AT1529" s="145" t="s">
        <v>166</v>
      </c>
      <c r="AU1529" s="145" t="s">
        <v>80</v>
      </c>
      <c r="AV1529" s="12" t="s">
        <v>78</v>
      </c>
      <c r="AW1529" s="12" t="s">
        <v>32</v>
      </c>
      <c r="AX1529" s="12" t="s">
        <v>70</v>
      </c>
      <c r="AY1529" s="145" t="s">
        <v>155</v>
      </c>
    </row>
    <row r="1530" spans="2:65" s="13" customFormat="1" ht="11.25">
      <c r="B1530" s="149"/>
      <c r="D1530" s="144" t="s">
        <v>166</v>
      </c>
      <c r="E1530" s="150" t="s">
        <v>3</v>
      </c>
      <c r="F1530" s="151" t="s">
        <v>2106</v>
      </c>
      <c r="H1530" s="152">
        <v>63</v>
      </c>
      <c r="L1530" s="149"/>
      <c r="M1530" s="153"/>
      <c r="T1530" s="154"/>
      <c r="AT1530" s="150" t="s">
        <v>166</v>
      </c>
      <c r="AU1530" s="150" t="s">
        <v>80</v>
      </c>
      <c r="AV1530" s="13" t="s">
        <v>80</v>
      </c>
      <c r="AW1530" s="13" t="s">
        <v>32</v>
      </c>
      <c r="AX1530" s="13" t="s">
        <v>70</v>
      </c>
      <c r="AY1530" s="150" t="s">
        <v>155</v>
      </c>
    </row>
    <row r="1531" spans="2:65" s="12" customFormat="1" ht="11.25">
      <c r="B1531" s="143"/>
      <c r="D1531" s="144" t="s">
        <v>166</v>
      </c>
      <c r="E1531" s="145" t="s">
        <v>3</v>
      </c>
      <c r="F1531" s="146" t="s">
        <v>2107</v>
      </c>
      <c r="H1531" s="145" t="s">
        <v>3</v>
      </c>
      <c r="L1531" s="143"/>
      <c r="M1531" s="147"/>
      <c r="T1531" s="148"/>
      <c r="AT1531" s="145" t="s">
        <v>166</v>
      </c>
      <c r="AU1531" s="145" t="s">
        <v>80</v>
      </c>
      <c r="AV1531" s="12" t="s">
        <v>78</v>
      </c>
      <c r="AW1531" s="12" t="s">
        <v>32</v>
      </c>
      <c r="AX1531" s="12" t="s">
        <v>70</v>
      </c>
      <c r="AY1531" s="145" t="s">
        <v>155</v>
      </c>
    </row>
    <row r="1532" spans="2:65" s="13" customFormat="1" ht="11.25">
      <c r="B1532" s="149"/>
      <c r="D1532" s="144" t="s">
        <v>166</v>
      </c>
      <c r="E1532" s="150" t="s">
        <v>3</v>
      </c>
      <c r="F1532" s="151" t="s">
        <v>2108</v>
      </c>
      <c r="H1532" s="152">
        <v>18.899999999999999</v>
      </c>
      <c r="L1532" s="149"/>
      <c r="M1532" s="153"/>
      <c r="T1532" s="154"/>
      <c r="AT1532" s="150" t="s">
        <v>166</v>
      </c>
      <c r="AU1532" s="150" t="s">
        <v>80</v>
      </c>
      <c r="AV1532" s="13" t="s">
        <v>80</v>
      </c>
      <c r="AW1532" s="13" t="s">
        <v>32</v>
      </c>
      <c r="AX1532" s="13" t="s">
        <v>70</v>
      </c>
      <c r="AY1532" s="150" t="s">
        <v>155</v>
      </c>
    </row>
    <row r="1533" spans="2:65" s="12" customFormat="1" ht="11.25">
      <c r="B1533" s="143"/>
      <c r="D1533" s="144" t="s">
        <v>166</v>
      </c>
      <c r="E1533" s="145" t="s">
        <v>3</v>
      </c>
      <c r="F1533" s="146" t="s">
        <v>2109</v>
      </c>
      <c r="H1533" s="145" t="s">
        <v>3</v>
      </c>
      <c r="L1533" s="143"/>
      <c r="M1533" s="147"/>
      <c r="T1533" s="148"/>
      <c r="AT1533" s="145" t="s">
        <v>166</v>
      </c>
      <c r="AU1533" s="145" t="s">
        <v>80</v>
      </c>
      <c r="AV1533" s="12" t="s">
        <v>78</v>
      </c>
      <c r="AW1533" s="12" t="s">
        <v>32</v>
      </c>
      <c r="AX1533" s="12" t="s">
        <v>70</v>
      </c>
      <c r="AY1533" s="145" t="s">
        <v>155</v>
      </c>
    </row>
    <row r="1534" spans="2:65" s="13" customFormat="1" ht="11.25">
      <c r="B1534" s="149"/>
      <c r="D1534" s="144" t="s">
        <v>166</v>
      </c>
      <c r="E1534" s="150" t="s">
        <v>3</v>
      </c>
      <c r="F1534" s="151" t="s">
        <v>2110</v>
      </c>
      <c r="H1534" s="152">
        <v>10.5</v>
      </c>
      <c r="L1534" s="149"/>
      <c r="M1534" s="153"/>
      <c r="T1534" s="154"/>
      <c r="AT1534" s="150" t="s">
        <v>166</v>
      </c>
      <c r="AU1534" s="150" t="s">
        <v>80</v>
      </c>
      <c r="AV1534" s="13" t="s">
        <v>80</v>
      </c>
      <c r="AW1534" s="13" t="s">
        <v>32</v>
      </c>
      <c r="AX1534" s="13" t="s">
        <v>70</v>
      </c>
      <c r="AY1534" s="150" t="s">
        <v>155</v>
      </c>
    </row>
    <row r="1535" spans="2:65" s="14" customFormat="1" ht="11.25">
      <c r="B1535" s="155"/>
      <c r="D1535" s="144" t="s">
        <v>166</v>
      </c>
      <c r="E1535" s="156" t="s">
        <v>3</v>
      </c>
      <c r="F1535" s="157" t="s">
        <v>205</v>
      </c>
      <c r="H1535" s="158">
        <v>92.4</v>
      </c>
      <c r="L1535" s="155"/>
      <c r="M1535" s="159"/>
      <c r="T1535" s="160"/>
      <c r="AT1535" s="156" t="s">
        <v>166</v>
      </c>
      <c r="AU1535" s="156" t="s">
        <v>80</v>
      </c>
      <c r="AV1535" s="14" t="s">
        <v>162</v>
      </c>
      <c r="AW1535" s="14" t="s">
        <v>32</v>
      </c>
      <c r="AX1535" s="14" t="s">
        <v>78</v>
      </c>
      <c r="AY1535" s="156" t="s">
        <v>155</v>
      </c>
    </row>
    <row r="1536" spans="2:65" s="1" customFormat="1" ht="16.5" customHeight="1">
      <c r="B1536" s="127"/>
      <c r="C1536" s="161" t="s">
        <v>2111</v>
      </c>
      <c r="D1536" s="161" t="s">
        <v>248</v>
      </c>
      <c r="E1536" s="162" t="s">
        <v>2112</v>
      </c>
      <c r="F1536" s="163" t="s">
        <v>2113</v>
      </c>
      <c r="G1536" s="164" t="s">
        <v>2049</v>
      </c>
      <c r="H1536" s="165">
        <v>1</v>
      </c>
      <c r="I1536" s="166"/>
      <c r="J1536" s="166">
        <f>ROUND(I1536*H1536,2)</f>
        <v>0</v>
      </c>
      <c r="K1536" s="163" t="s">
        <v>262</v>
      </c>
      <c r="L1536" s="167"/>
      <c r="M1536" s="168" t="s">
        <v>3</v>
      </c>
      <c r="N1536" s="169" t="s">
        <v>41</v>
      </c>
      <c r="O1536" s="136">
        <v>0</v>
      </c>
      <c r="P1536" s="136">
        <f>O1536*H1536</f>
        <v>0</v>
      </c>
      <c r="Q1536" s="136">
        <v>0</v>
      </c>
      <c r="R1536" s="136">
        <f>Q1536*H1536</f>
        <v>0</v>
      </c>
      <c r="S1536" s="136">
        <v>0</v>
      </c>
      <c r="T1536" s="137">
        <f>S1536*H1536</f>
        <v>0</v>
      </c>
      <c r="AR1536" s="138" t="s">
        <v>391</v>
      </c>
      <c r="AT1536" s="138" t="s">
        <v>248</v>
      </c>
      <c r="AU1536" s="138" t="s">
        <v>80</v>
      </c>
      <c r="AY1536" s="17" t="s">
        <v>155</v>
      </c>
      <c r="BE1536" s="139">
        <f>IF(N1536="základní",J1536,0)</f>
        <v>0</v>
      </c>
      <c r="BF1536" s="139">
        <f>IF(N1536="snížená",J1536,0)</f>
        <v>0</v>
      </c>
      <c r="BG1536" s="139">
        <f>IF(N1536="zákl. přenesená",J1536,0)</f>
        <v>0</v>
      </c>
      <c r="BH1536" s="139">
        <f>IF(N1536="sníž. přenesená",J1536,0)</f>
        <v>0</v>
      </c>
      <c r="BI1536" s="139">
        <f>IF(N1536="nulová",J1536,0)</f>
        <v>0</v>
      </c>
      <c r="BJ1536" s="17" t="s">
        <v>78</v>
      </c>
      <c r="BK1536" s="139">
        <f>ROUND(I1536*H1536,2)</f>
        <v>0</v>
      </c>
      <c r="BL1536" s="17" t="s">
        <v>264</v>
      </c>
      <c r="BM1536" s="138" t="s">
        <v>2114</v>
      </c>
    </row>
    <row r="1537" spans="2:65" s="1" customFormat="1" ht="19.5">
      <c r="B1537" s="29"/>
      <c r="D1537" s="144" t="s">
        <v>516</v>
      </c>
      <c r="F1537" s="170" t="s">
        <v>2115</v>
      </c>
      <c r="L1537" s="29"/>
      <c r="M1537" s="142"/>
      <c r="T1537" s="50"/>
      <c r="AT1537" s="17" t="s">
        <v>516</v>
      </c>
      <c r="AU1537" s="17" t="s">
        <v>80</v>
      </c>
    </row>
    <row r="1538" spans="2:65" s="1" customFormat="1" ht="24.2" customHeight="1">
      <c r="B1538" s="127"/>
      <c r="C1538" s="128" t="s">
        <v>2116</v>
      </c>
      <c r="D1538" s="128" t="s">
        <v>157</v>
      </c>
      <c r="E1538" s="129" t="s">
        <v>2117</v>
      </c>
      <c r="F1538" s="130" t="s">
        <v>2118</v>
      </c>
      <c r="G1538" s="131" t="s">
        <v>1438</v>
      </c>
      <c r="H1538" s="132">
        <v>6650.51</v>
      </c>
      <c r="I1538" s="133"/>
      <c r="J1538" s="133">
        <f>ROUND(I1538*H1538,2)</f>
        <v>0</v>
      </c>
      <c r="K1538" s="130" t="s">
        <v>161</v>
      </c>
      <c r="L1538" s="29"/>
      <c r="M1538" s="134" t="s">
        <v>3</v>
      </c>
      <c r="N1538" s="135" t="s">
        <v>41</v>
      </c>
      <c r="O1538" s="136">
        <v>0</v>
      </c>
      <c r="P1538" s="136">
        <f>O1538*H1538</f>
        <v>0</v>
      </c>
      <c r="Q1538" s="136">
        <v>0</v>
      </c>
      <c r="R1538" s="136">
        <f>Q1538*H1538</f>
        <v>0</v>
      </c>
      <c r="S1538" s="136">
        <v>0</v>
      </c>
      <c r="T1538" s="137">
        <f>S1538*H1538</f>
        <v>0</v>
      </c>
      <c r="AR1538" s="138" t="s">
        <v>264</v>
      </c>
      <c r="AT1538" s="138" t="s">
        <v>157</v>
      </c>
      <c r="AU1538" s="138" t="s">
        <v>80</v>
      </c>
      <c r="AY1538" s="17" t="s">
        <v>155</v>
      </c>
      <c r="BE1538" s="139">
        <f>IF(N1538="základní",J1538,0)</f>
        <v>0</v>
      </c>
      <c r="BF1538" s="139">
        <f>IF(N1538="snížená",J1538,0)</f>
        <v>0</v>
      </c>
      <c r="BG1538" s="139">
        <f>IF(N1538="zákl. přenesená",J1538,0)</f>
        <v>0</v>
      </c>
      <c r="BH1538" s="139">
        <f>IF(N1538="sníž. přenesená",J1538,0)</f>
        <v>0</v>
      </c>
      <c r="BI1538" s="139">
        <f>IF(N1538="nulová",J1538,0)</f>
        <v>0</v>
      </c>
      <c r="BJ1538" s="17" t="s">
        <v>78</v>
      </c>
      <c r="BK1538" s="139">
        <f>ROUND(I1538*H1538,2)</f>
        <v>0</v>
      </c>
      <c r="BL1538" s="17" t="s">
        <v>264</v>
      </c>
      <c r="BM1538" s="138" t="s">
        <v>2119</v>
      </c>
    </row>
    <row r="1539" spans="2:65" s="1" customFormat="1" ht="11.25">
      <c r="B1539" s="29"/>
      <c r="D1539" s="140" t="s">
        <v>164</v>
      </c>
      <c r="F1539" s="141" t="s">
        <v>2120</v>
      </c>
      <c r="L1539" s="29"/>
      <c r="M1539" s="142"/>
      <c r="T1539" s="50"/>
      <c r="AT1539" s="17" t="s">
        <v>164</v>
      </c>
      <c r="AU1539" s="17" t="s">
        <v>80</v>
      </c>
    </row>
    <row r="1540" spans="2:65" s="11" customFormat="1" ht="22.9" customHeight="1">
      <c r="B1540" s="116"/>
      <c r="D1540" s="117" t="s">
        <v>69</v>
      </c>
      <c r="E1540" s="125" t="s">
        <v>2121</v>
      </c>
      <c r="F1540" s="125" t="s">
        <v>2122</v>
      </c>
      <c r="J1540" s="126">
        <f>BK1540</f>
        <v>0</v>
      </c>
      <c r="L1540" s="116"/>
      <c r="M1540" s="120"/>
      <c r="P1540" s="121">
        <f>SUM(P1541:P1615)</f>
        <v>147.21355</v>
      </c>
      <c r="R1540" s="121">
        <f>SUM(R1541:R1615)</f>
        <v>0.90085240759999985</v>
      </c>
      <c r="T1540" s="122">
        <f>SUM(T1541:T1615)</f>
        <v>0</v>
      </c>
      <c r="AR1540" s="117" t="s">
        <v>80</v>
      </c>
      <c r="AT1540" s="123" t="s">
        <v>69</v>
      </c>
      <c r="AU1540" s="123" t="s">
        <v>78</v>
      </c>
      <c r="AY1540" s="117" t="s">
        <v>155</v>
      </c>
      <c r="BK1540" s="124">
        <f>SUM(BK1541:BK1615)</f>
        <v>0</v>
      </c>
    </row>
    <row r="1541" spans="2:65" s="1" customFormat="1" ht="16.5" customHeight="1">
      <c r="B1541" s="127"/>
      <c r="C1541" s="128" t="s">
        <v>2123</v>
      </c>
      <c r="D1541" s="128" t="s">
        <v>157</v>
      </c>
      <c r="E1541" s="129" t="s">
        <v>2124</v>
      </c>
      <c r="F1541" s="130" t="s">
        <v>2125</v>
      </c>
      <c r="G1541" s="131" t="s">
        <v>178</v>
      </c>
      <c r="H1541" s="132">
        <v>0.9</v>
      </c>
      <c r="I1541" s="133"/>
      <c r="J1541" s="133">
        <f>ROUND(I1541*H1541,2)</f>
        <v>0</v>
      </c>
      <c r="K1541" s="130" t="s">
        <v>161</v>
      </c>
      <c r="L1541" s="29"/>
      <c r="M1541" s="134" t="s">
        <v>3</v>
      </c>
      <c r="N1541" s="135" t="s">
        <v>41</v>
      </c>
      <c r="O1541" s="136">
        <v>0.26400000000000001</v>
      </c>
      <c r="P1541" s="136">
        <f>O1541*H1541</f>
        <v>0.23760000000000001</v>
      </c>
      <c r="Q1541" s="136">
        <v>0</v>
      </c>
      <c r="R1541" s="136">
        <f>Q1541*H1541</f>
        <v>0</v>
      </c>
      <c r="S1541" s="136">
        <v>0</v>
      </c>
      <c r="T1541" s="137">
        <f>S1541*H1541</f>
        <v>0</v>
      </c>
      <c r="AR1541" s="138" t="s">
        <v>264</v>
      </c>
      <c r="AT1541" s="138" t="s">
        <v>157</v>
      </c>
      <c r="AU1541" s="138" t="s">
        <v>80</v>
      </c>
      <c r="AY1541" s="17" t="s">
        <v>155</v>
      </c>
      <c r="BE1541" s="139">
        <f>IF(N1541="základní",J1541,0)</f>
        <v>0</v>
      </c>
      <c r="BF1541" s="139">
        <f>IF(N1541="snížená",J1541,0)</f>
        <v>0</v>
      </c>
      <c r="BG1541" s="139">
        <f>IF(N1541="zákl. přenesená",J1541,0)</f>
        <v>0</v>
      </c>
      <c r="BH1541" s="139">
        <f>IF(N1541="sníž. přenesená",J1541,0)</f>
        <v>0</v>
      </c>
      <c r="BI1541" s="139">
        <f>IF(N1541="nulová",J1541,0)</f>
        <v>0</v>
      </c>
      <c r="BJ1541" s="17" t="s">
        <v>78</v>
      </c>
      <c r="BK1541" s="139">
        <f>ROUND(I1541*H1541,2)</f>
        <v>0</v>
      </c>
      <c r="BL1541" s="17" t="s">
        <v>264</v>
      </c>
      <c r="BM1541" s="138" t="s">
        <v>2126</v>
      </c>
    </row>
    <row r="1542" spans="2:65" s="1" customFormat="1" ht="11.25">
      <c r="B1542" s="29"/>
      <c r="D1542" s="140" t="s">
        <v>164</v>
      </c>
      <c r="F1542" s="141" t="s">
        <v>2127</v>
      </c>
      <c r="L1542" s="29"/>
      <c r="M1542" s="142"/>
      <c r="T1542" s="50"/>
      <c r="AT1542" s="17" t="s">
        <v>164</v>
      </c>
      <c r="AU1542" s="17" t="s">
        <v>80</v>
      </c>
    </row>
    <row r="1543" spans="2:65" s="12" customFormat="1" ht="11.25">
      <c r="B1543" s="143"/>
      <c r="D1543" s="144" t="s">
        <v>166</v>
      </c>
      <c r="E1543" s="145" t="s">
        <v>3</v>
      </c>
      <c r="F1543" s="146" t="s">
        <v>875</v>
      </c>
      <c r="H1543" s="145" t="s">
        <v>3</v>
      </c>
      <c r="L1543" s="143"/>
      <c r="M1543" s="147"/>
      <c r="T1543" s="148"/>
      <c r="AT1543" s="145" t="s">
        <v>166</v>
      </c>
      <c r="AU1543" s="145" t="s">
        <v>80</v>
      </c>
      <c r="AV1543" s="12" t="s">
        <v>78</v>
      </c>
      <c r="AW1543" s="12" t="s">
        <v>32</v>
      </c>
      <c r="AX1543" s="12" t="s">
        <v>70</v>
      </c>
      <c r="AY1543" s="145" t="s">
        <v>155</v>
      </c>
    </row>
    <row r="1544" spans="2:65" s="13" customFormat="1" ht="11.25">
      <c r="B1544" s="149"/>
      <c r="D1544" s="144" t="s">
        <v>166</v>
      </c>
      <c r="E1544" s="150" t="s">
        <v>3</v>
      </c>
      <c r="F1544" s="151" t="s">
        <v>2128</v>
      </c>
      <c r="H1544" s="152">
        <v>0.9</v>
      </c>
      <c r="L1544" s="149"/>
      <c r="M1544" s="153"/>
      <c r="T1544" s="154"/>
      <c r="AT1544" s="150" t="s">
        <v>166</v>
      </c>
      <c r="AU1544" s="150" t="s">
        <v>80</v>
      </c>
      <c r="AV1544" s="13" t="s">
        <v>80</v>
      </c>
      <c r="AW1544" s="13" t="s">
        <v>32</v>
      </c>
      <c r="AX1544" s="13" t="s">
        <v>78</v>
      </c>
      <c r="AY1544" s="150" t="s">
        <v>155</v>
      </c>
    </row>
    <row r="1545" spans="2:65" s="1" customFormat="1" ht="16.5" customHeight="1">
      <c r="B1545" s="127"/>
      <c r="C1545" s="161" t="s">
        <v>2129</v>
      </c>
      <c r="D1545" s="161" t="s">
        <v>248</v>
      </c>
      <c r="E1545" s="162" t="s">
        <v>2130</v>
      </c>
      <c r="F1545" s="163" t="s">
        <v>2131</v>
      </c>
      <c r="G1545" s="164" t="s">
        <v>178</v>
      </c>
      <c r="H1545" s="165">
        <v>0.91800000000000004</v>
      </c>
      <c r="I1545" s="166"/>
      <c r="J1545" s="166">
        <f>ROUND(I1545*H1545,2)</f>
        <v>0</v>
      </c>
      <c r="K1545" s="163" t="s">
        <v>161</v>
      </c>
      <c r="L1545" s="167"/>
      <c r="M1545" s="168" t="s">
        <v>3</v>
      </c>
      <c r="N1545" s="169" t="s">
        <v>41</v>
      </c>
      <c r="O1545" s="136">
        <v>0</v>
      </c>
      <c r="P1545" s="136">
        <f>O1545*H1545</f>
        <v>0</v>
      </c>
      <c r="Q1545" s="136">
        <v>2.1000000000000001E-4</v>
      </c>
      <c r="R1545" s="136">
        <f>Q1545*H1545</f>
        <v>1.9278000000000001E-4</v>
      </c>
      <c r="S1545" s="136">
        <v>0</v>
      </c>
      <c r="T1545" s="137">
        <f>S1545*H1545</f>
        <v>0</v>
      </c>
      <c r="AR1545" s="138" t="s">
        <v>391</v>
      </c>
      <c r="AT1545" s="138" t="s">
        <v>248</v>
      </c>
      <c r="AU1545" s="138" t="s">
        <v>80</v>
      </c>
      <c r="AY1545" s="17" t="s">
        <v>155</v>
      </c>
      <c r="BE1545" s="139">
        <f>IF(N1545="základní",J1545,0)</f>
        <v>0</v>
      </c>
      <c r="BF1545" s="139">
        <f>IF(N1545="snížená",J1545,0)</f>
        <v>0</v>
      </c>
      <c r="BG1545" s="139">
        <f>IF(N1545="zákl. přenesená",J1545,0)</f>
        <v>0</v>
      </c>
      <c r="BH1545" s="139">
        <f>IF(N1545="sníž. přenesená",J1545,0)</f>
        <v>0</v>
      </c>
      <c r="BI1545" s="139">
        <f>IF(N1545="nulová",J1545,0)</f>
        <v>0</v>
      </c>
      <c r="BJ1545" s="17" t="s">
        <v>78</v>
      </c>
      <c r="BK1545" s="139">
        <f>ROUND(I1545*H1545,2)</f>
        <v>0</v>
      </c>
      <c r="BL1545" s="17" t="s">
        <v>264</v>
      </c>
      <c r="BM1545" s="138" t="s">
        <v>2132</v>
      </c>
    </row>
    <row r="1546" spans="2:65" s="13" customFormat="1" ht="11.25">
      <c r="B1546" s="149"/>
      <c r="D1546" s="144" t="s">
        <v>166</v>
      </c>
      <c r="E1546" s="150" t="s">
        <v>3</v>
      </c>
      <c r="F1546" s="151" t="s">
        <v>2133</v>
      </c>
      <c r="H1546" s="152">
        <v>0.91800000000000004</v>
      </c>
      <c r="L1546" s="149"/>
      <c r="M1546" s="153"/>
      <c r="T1546" s="154"/>
      <c r="AT1546" s="150" t="s">
        <v>166</v>
      </c>
      <c r="AU1546" s="150" t="s">
        <v>80</v>
      </c>
      <c r="AV1546" s="13" t="s">
        <v>80</v>
      </c>
      <c r="AW1546" s="13" t="s">
        <v>32</v>
      </c>
      <c r="AX1546" s="13" t="s">
        <v>78</v>
      </c>
      <c r="AY1546" s="150" t="s">
        <v>155</v>
      </c>
    </row>
    <row r="1547" spans="2:65" s="1" customFormat="1" ht="16.5" customHeight="1">
      <c r="B1547" s="127"/>
      <c r="C1547" s="128" t="s">
        <v>2134</v>
      </c>
      <c r="D1547" s="128" t="s">
        <v>157</v>
      </c>
      <c r="E1547" s="129" t="s">
        <v>2135</v>
      </c>
      <c r="F1547" s="130" t="s">
        <v>2136</v>
      </c>
      <c r="G1547" s="131" t="s">
        <v>160</v>
      </c>
      <c r="H1547" s="132">
        <v>53.7</v>
      </c>
      <c r="I1547" s="133"/>
      <c r="J1547" s="133">
        <f>ROUND(I1547*H1547,2)</f>
        <v>0</v>
      </c>
      <c r="K1547" s="130" t="s">
        <v>161</v>
      </c>
      <c r="L1547" s="29"/>
      <c r="M1547" s="134" t="s">
        <v>3</v>
      </c>
      <c r="N1547" s="135" t="s">
        <v>41</v>
      </c>
      <c r="O1547" s="136">
        <v>3.5000000000000003E-2</v>
      </c>
      <c r="P1547" s="136">
        <f>O1547*H1547</f>
        <v>1.8795000000000002</v>
      </c>
      <c r="Q1547" s="136">
        <v>4.4799999999999999E-7</v>
      </c>
      <c r="R1547" s="136">
        <f>Q1547*H1547</f>
        <v>2.4057600000000002E-5</v>
      </c>
      <c r="S1547" s="136">
        <v>0</v>
      </c>
      <c r="T1547" s="137">
        <f>S1547*H1547</f>
        <v>0</v>
      </c>
      <c r="AR1547" s="138" t="s">
        <v>264</v>
      </c>
      <c r="AT1547" s="138" t="s">
        <v>157</v>
      </c>
      <c r="AU1547" s="138" t="s">
        <v>80</v>
      </c>
      <c r="AY1547" s="17" t="s">
        <v>155</v>
      </c>
      <c r="BE1547" s="139">
        <f>IF(N1547="základní",J1547,0)</f>
        <v>0</v>
      </c>
      <c r="BF1547" s="139">
        <f>IF(N1547="snížená",J1547,0)</f>
        <v>0</v>
      </c>
      <c r="BG1547" s="139">
        <f>IF(N1547="zákl. přenesená",J1547,0)</f>
        <v>0</v>
      </c>
      <c r="BH1547" s="139">
        <f>IF(N1547="sníž. přenesená",J1547,0)</f>
        <v>0</v>
      </c>
      <c r="BI1547" s="139">
        <f>IF(N1547="nulová",J1547,0)</f>
        <v>0</v>
      </c>
      <c r="BJ1547" s="17" t="s">
        <v>78</v>
      </c>
      <c r="BK1547" s="139">
        <f>ROUND(I1547*H1547,2)</f>
        <v>0</v>
      </c>
      <c r="BL1547" s="17" t="s">
        <v>264</v>
      </c>
      <c r="BM1547" s="138" t="s">
        <v>2137</v>
      </c>
    </row>
    <row r="1548" spans="2:65" s="1" customFormat="1" ht="11.25">
      <c r="B1548" s="29"/>
      <c r="D1548" s="140" t="s">
        <v>164</v>
      </c>
      <c r="F1548" s="141" t="s">
        <v>2138</v>
      </c>
      <c r="L1548" s="29"/>
      <c r="M1548" s="142"/>
      <c r="T1548" s="50"/>
      <c r="AT1548" s="17" t="s">
        <v>164</v>
      </c>
      <c r="AU1548" s="17" t="s">
        <v>80</v>
      </c>
    </row>
    <row r="1549" spans="2:65" s="12" customFormat="1" ht="11.25">
      <c r="B1549" s="143"/>
      <c r="D1549" s="144" t="s">
        <v>166</v>
      </c>
      <c r="E1549" s="145" t="s">
        <v>3</v>
      </c>
      <c r="F1549" s="146" t="s">
        <v>1400</v>
      </c>
      <c r="H1549" s="145" t="s">
        <v>3</v>
      </c>
      <c r="L1549" s="143"/>
      <c r="M1549" s="147"/>
      <c r="T1549" s="148"/>
      <c r="AT1549" s="145" t="s">
        <v>166</v>
      </c>
      <c r="AU1549" s="145" t="s">
        <v>80</v>
      </c>
      <c r="AV1549" s="12" t="s">
        <v>78</v>
      </c>
      <c r="AW1549" s="12" t="s">
        <v>32</v>
      </c>
      <c r="AX1549" s="12" t="s">
        <v>70</v>
      </c>
      <c r="AY1549" s="145" t="s">
        <v>155</v>
      </c>
    </row>
    <row r="1550" spans="2:65" s="13" customFormat="1" ht="11.25">
      <c r="B1550" s="149"/>
      <c r="D1550" s="144" t="s">
        <v>166</v>
      </c>
      <c r="E1550" s="150" t="s">
        <v>3</v>
      </c>
      <c r="F1550" s="151" t="s">
        <v>1401</v>
      </c>
      <c r="H1550" s="152">
        <v>53.7</v>
      </c>
      <c r="L1550" s="149"/>
      <c r="M1550" s="153"/>
      <c r="T1550" s="154"/>
      <c r="AT1550" s="150" t="s">
        <v>166</v>
      </c>
      <c r="AU1550" s="150" t="s">
        <v>80</v>
      </c>
      <c r="AV1550" s="13" t="s">
        <v>80</v>
      </c>
      <c r="AW1550" s="13" t="s">
        <v>32</v>
      </c>
      <c r="AX1550" s="13" t="s">
        <v>78</v>
      </c>
      <c r="AY1550" s="150" t="s">
        <v>155</v>
      </c>
    </row>
    <row r="1551" spans="2:65" s="1" customFormat="1" ht="16.5" customHeight="1">
      <c r="B1551" s="127"/>
      <c r="C1551" s="128" t="s">
        <v>2139</v>
      </c>
      <c r="D1551" s="128" t="s">
        <v>157</v>
      </c>
      <c r="E1551" s="129" t="s">
        <v>2140</v>
      </c>
      <c r="F1551" s="130" t="s">
        <v>2141</v>
      </c>
      <c r="G1551" s="131" t="s">
        <v>160</v>
      </c>
      <c r="H1551" s="132">
        <v>53.7</v>
      </c>
      <c r="I1551" s="133"/>
      <c r="J1551" s="133">
        <f>ROUND(I1551*H1551,2)</f>
        <v>0</v>
      </c>
      <c r="K1551" s="130" t="s">
        <v>161</v>
      </c>
      <c r="L1551" s="29"/>
      <c r="M1551" s="134" t="s">
        <v>3</v>
      </c>
      <c r="N1551" s="135" t="s">
        <v>41</v>
      </c>
      <c r="O1551" s="136">
        <v>2.4E-2</v>
      </c>
      <c r="P1551" s="136">
        <f>O1551*H1551</f>
        <v>1.2888000000000002</v>
      </c>
      <c r="Q1551" s="136">
        <v>0</v>
      </c>
      <c r="R1551" s="136">
        <f>Q1551*H1551</f>
        <v>0</v>
      </c>
      <c r="S1551" s="136">
        <v>0</v>
      </c>
      <c r="T1551" s="137">
        <f>S1551*H1551</f>
        <v>0</v>
      </c>
      <c r="AR1551" s="138" t="s">
        <v>264</v>
      </c>
      <c r="AT1551" s="138" t="s">
        <v>157</v>
      </c>
      <c r="AU1551" s="138" t="s">
        <v>80</v>
      </c>
      <c r="AY1551" s="17" t="s">
        <v>155</v>
      </c>
      <c r="BE1551" s="139">
        <f>IF(N1551="základní",J1551,0)</f>
        <v>0</v>
      </c>
      <c r="BF1551" s="139">
        <f>IF(N1551="snížená",J1551,0)</f>
        <v>0</v>
      </c>
      <c r="BG1551" s="139">
        <f>IF(N1551="zákl. přenesená",J1551,0)</f>
        <v>0</v>
      </c>
      <c r="BH1551" s="139">
        <f>IF(N1551="sníž. přenesená",J1551,0)</f>
        <v>0</v>
      </c>
      <c r="BI1551" s="139">
        <f>IF(N1551="nulová",J1551,0)</f>
        <v>0</v>
      </c>
      <c r="BJ1551" s="17" t="s">
        <v>78</v>
      </c>
      <c r="BK1551" s="139">
        <f>ROUND(I1551*H1551,2)</f>
        <v>0</v>
      </c>
      <c r="BL1551" s="17" t="s">
        <v>264</v>
      </c>
      <c r="BM1551" s="138" t="s">
        <v>2142</v>
      </c>
    </row>
    <row r="1552" spans="2:65" s="1" customFormat="1" ht="11.25">
      <c r="B1552" s="29"/>
      <c r="D1552" s="140" t="s">
        <v>164</v>
      </c>
      <c r="F1552" s="141" t="s">
        <v>2143</v>
      </c>
      <c r="L1552" s="29"/>
      <c r="M1552" s="142"/>
      <c r="T1552" s="50"/>
      <c r="AT1552" s="17" t="s">
        <v>164</v>
      </c>
      <c r="AU1552" s="17" t="s">
        <v>80</v>
      </c>
    </row>
    <row r="1553" spans="2:65" s="12" customFormat="1" ht="11.25">
      <c r="B1553" s="143"/>
      <c r="D1553" s="144" t="s">
        <v>166</v>
      </c>
      <c r="E1553" s="145" t="s">
        <v>3</v>
      </c>
      <c r="F1553" s="146" t="s">
        <v>1400</v>
      </c>
      <c r="H1553" s="145" t="s">
        <v>3</v>
      </c>
      <c r="L1553" s="143"/>
      <c r="M1553" s="147"/>
      <c r="T1553" s="148"/>
      <c r="AT1553" s="145" t="s">
        <v>166</v>
      </c>
      <c r="AU1553" s="145" t="s">
        <v>80</v>
      </c>
      <c r="AV1553" s="12" t="s">
        <v>78</v>
      </c>
      <c r="AW1553" s="12" t="s">
        <v>32</v>
      </c>
      <c r="AX1553" s="12" t="s">
        <v>70</v>
      </c>
      <c r="AY1553" s="145" t="s">
        <v>155</v>
      </c>
    </row>
    <row r="1554" spans="2:65" s="13" customFormat="1" ht="11.25">
      <c r="B1554" s="149"/>
      <c r="D1554" s="144" t="s">
        <v>166</v>
      </c>
      <c r="E1554" s="150" t="s">
        <v>3</v>
      </c>
      <c r="F1554" s="151" t="s">
        <v>1401</v>
      </c>
      <c r="H1554" s="152">
        <v>53.7</v>
      </c>
      <c r="L1554" s="149"/>
      <c r="M1554" s="153"/>
      <c r="T1554" s="154"/>
      <c r="AT1554" s="150" t="s">
        <v>166</v>
      </c>
      <c r="AU1554" s="150" t="s">
        <v>80</v>
      </c>
      <c r="AV1554" s="13" t="s">
        <v>80</v>
      </c>
      <c r="AW1554" s="13" t="s">
        <v>32</v>
      </c>
      <c r="AX1554" s="13" t="s">
        <v>78</v>
      </c>
      <c r="AY1554" s="150" t="s">
        <v>155</v>
      </c>
    </row>
    <row r="1555" spans="2:65" s="1" customFormat="1" ht="16.5" customHeight="1">
      <c r="B1555" s="127"/>
      <c r="C1555" s="128" t="s">
        <v>2144</v>
      </c>
      <c r="D1555" s="128" t="s">
        <v>157</v>
      </c>
      <c r="E1555" s="129" t="s">
        <v>2145</v>
      </c>
      <c r="F1555" s="130" t="s">
        <v>2146</v>
      </c>
      <c r="G1555" s="131" t="s">
        <v>160</v>
      </c>
      <c r="H1555" s="132">
        <v>179.95</v>
      </c>
      <c r="I1555" s="133"/>
      <c r="J1555" s="133">
        <f>ROUND(I1555*H1555,2)</f>
        <v>0</v>
      </c>
      <c r="K1555" s="130" t="s">
        <v>161</v>
      </c>
      <c r="L1555" s="29"/>
      <c r="M1555" s="134" t="s">
        <v>3</v>
      </c>
      <c r="N1555" s="135" t="s">
        <v>41</v>
      </c>
      <c r="O1555" s="136">
        <v>5.8000000000000003E-2</v>
      </c>
      <c r="P1555" s="136">
        <f>O1555*H1555</f>
        <v>10.437099999999999</v>
      </c>
      <c r="Q1555" s="136">
        <v>2.0000000000000001E-4</v>
      </c>
      <c r="R1555" s="136">
        <f>Q1555*H1555</f>
        <v>3.5990000000000001E-2</v>
      </c>
      <c r="S1555" s="136">
        <v>0</v>
      </c>
      <c r="T1555" s="137">
        <f>S1555*H1555</f>
        <v>0</v>
      </c>
      <c r="AR1555" s="138" t="s">
        <v>264</v>
      </c>
      <c r="AT1555" s="138" t="s">
        <v>157</v>
      </c>
      <c r="AU1555" s="138" t="s">
        <v>80</v>
      </c>
      <c r="AY1555" s="17" t="s">
        <v>155</v>
      </c>
      <c r="BE1555" s="139">
        <f>IF(N1555="základní",J1555,0)</f>
        <v>0</v>
      </c>
      <c r="BF1555" s="139">
        <f>IF(N1555="snížená",J1555,0)</f>
        <v>0</v>
      </c>
      <c r="BG1555" s="139">
        <f>IF(N1555="zákl. přenesená",J1555,0)</f>
        <v>0</v>
      </c>
      <c r="BH1555" s="139">
        <f>IF(N1555="sníž. přenesená",J1555,0)</f>
        <v>0</v>
      </c>
      <c r="BI1555" s="139">
        <f>IF(N1555="nulová",J1555,0)</f>
        <v>0</v>
      </c>
      <c r="BJ1555" s="17" t="s">
        <v>78</v>
      </c>
      <c r="BK1555" s="139">
        <f>ROUND(I1555*H1555,2)</f>
        <v>0</v>
      </c>
      <c r="BL1555" s="17" t="s">
        <v>264</v>
      </c>
      <c r="BM1555" s="138" t="s">
        <v>2147</v>
      </c>
    </row>
    <row r="1556" spans="2:65" s="1" customFormat="1" ht="11.25">
      <c r="B1556" s="29"/>
      <c r="D1556" s="140" t="s">
        <v>164</v>
      </c>
      <c r="F1556" s="141" t="s">
        <v>2148</v>
      </c>
      <c r="L1556" s="29"/>
      <c r="M1556" s="142"/>
      <c r="T1556" s="50"/>
      <c r="AT1556" s="17" t="s">
        <v>164</v>
      </c>
      <c r="AU1556" s="17" t="s">
        <v>80</v>
      </c>
    </row>
    <row r="1557" spans="2:65" s="12" customFormat="1" ht="11.25">
      <c r="B1557" s="143"/>
      <c r="D1557" s="144" t="s">
        <v>166</v>
      </c>
      <c r="E1557" s="145" t="s">
        <v>3</v>
      </c>
      <c r="F1557" s="146" t="s">
        <v>991</v>
      </c>
      <c r="H1557" s="145" t="s">
        <v>3</v>
      </c>
      <c r="L1557" s="143"/>
      <c r="M1557" s="147"/>
      <c r="T1557" s="148"/>
      <c r="AT1557" s="145" t="s">
        <v>166</v>
      </c>
      <c r="AU1557" s="145" t="s">
        <v>80</v>
      </c>
      <c r="AV1557" s="12" t="s">
        <v>78</v>
      </c>
      <c r="AW1557" s="12" t="s">
        <v>32</v>
      </c>
      <c r="AX1557" s="12" t="s">
        <v>70</v>
      </c>
      <c r="AY1557" s="145" t="s">
        <v>155</v>
      </c>
    </row>
    <row r="1558" spans="2:65" s="13" customFormat="1" ht="11.25">
      <c r="B1558" s="149"/>
      <c r="D1558" s="144" t="s">
        <v>166</v>
      </c>
      <c r="E1558" s="150" t="s">
        <v>3</v>
      </c>
      <c r="F1558" s="151" t="s">
        <v>1029</v>
      </c>
      <c r="H1558" s="152">
        <v>8.1</v>
      </c>
      <c r="L1558" s="149"/>
      <c r="M1558" s="153"/>
      <c r="T1558" s="154"/>
      <c r="AT1558" s="150" t="s">
        <v>166</v>
      </c>
      <c r="AU1558" s="150" t="s">
        <v>80</v>
      </c>
      <c r="AV1558" s="13" t="s">
        <v>80</v>
      </c>
      <c r="AW1558" s="13" t="s">
        <v>32</v>
      </c>
      <c r="AX1558" s="13" t="s">
        <v>70</v>
      </c>
      <c r="AY1558" s="150" t="s">
        <v>155</v>
      </c>
    </row>
    <row r="1559" spans="2:65" s="12" customFormat="1" ht="11.25">
      <c r="B1559" s="143"/>
      <c r="D1559" s="144" t="s">
        <v>166</v>
      </c>
      <c r="E1559" s="145" t="s">
        <v>3</v>
      </c>
      <c r="F1559" s="146" t="s">
        <v>993</v>
      </c>
      <c r="H1559" s="145" t="s">
        <v>3</v>
      </c>
      <c r="L1559" s="143"/>
      <c r="M1559" s="147"/>
      <c r="T1559" s="148"/>
      <c r="AT1559" s="145" t="s">
        <v>166</v>
      </c>
      <c r="AU1559" s="145" t="s">
        <v>80</v>
      </c>
      <c r="AV1559" s="12" t="s">
        <v>78</v>
      </c>
      <c r="AW1559" s="12" t="s">
        <v>32</v>
      </c>
      <c r="AX1559" s="12" t="s">
        <v>70</v>
      </c>
      <c r="AY1559" s="145" t="s">
        <v>155</v>
      </c>
    </row>
    <row r="1560" spans="2:65" s="13" customFormat="1" ht="11.25">
      <c r="B1560" s="149"/>
      <c r="D1560" s="144" t="s">
        <v>166</v>
      </c>
      <c r="E1560" s="150" t="s">
        <v>3</v>
      </c>
      <c r="F1560" s="151" t="s">
        <v>1030</v>
      </c>
      <c r="H1560" s="152">
        <v>118.15</v>
      </c>
      <c r="L1560" s="149"/>
      <c r="M1560" s="153"/>
      <c r="T1560" s="154"/>
      <c r="AT1560" s="150" t="s">
        <v>166</v>
      </c>
      <c r="AU1560" s="150" t="s">
        <v>80</v>
      </c>
      <c r="AV1560" s="13" t="s">
        <v>80</v>
      </c>
      <c r="AW1560" s="13" t="s">
        <v>32</v>
      </c>
      <c r="AX1560" s="13" t="s">
        <v>70</v>
      </c>
      <c r="AY1560" s="150" t="s">
        <v>155</v>
      </c>
    </row>
    <row r="1561" spans="2:65" s="12" customFormat="1" ht="11.25">
      <c r="B1561" s="143"/>
      <c r="D1561" s="144" t="s">
        <v>166</v>
      </c>
      <c r="E1561" s="145" t="s">
        <v>3</v>
      </c>
      <c r="F1561" s="146" t="s">
        <v>1400</v>
      </c>
      <c r="H1561" s="145" t="s">
        <v>3</v>
      </c>
      <c r="L1561" s="143"/>
      <c r="M1561" s="147"/>
      <c r="T1561" s="148"/>
      <c r="AT1561" s="145" t="s">
        <v>166</v>
      </c>
      <c r="AU1561" s="145" t="s">
        <v>80</v>
      </c>
      <c r="AV1561" s="12" t="s">
        <v>78</v>
      </c>
      <c r="AW1561" s="12" t="s">
        <v>32</v>
      </c>
      <c r="AX1561" s="12" t="s">
        <v>70</v>
      </c>
      <c r="AY1561" s="145" t="s">
        <v>155</v>
      </c>
    </row>
    <row r="1562" spans="2:65" s="13" customFormat="1" ht="11.25">
      <c r="B1562" s="149"/>
      <c r="D1562" s="144" t="s">
        <v>166</v>
      </c>
      <c r="E1562" s="150" t="s">
        <v>3</v>
      </c>
      <c r="F1562" s="151" t="s">
        <v>1401</v>
      </c>
      <c r="H1562" s="152">
        <v>53.7</v>
      </c>
      <c r="L1562" s="149"/>
      <c r="M1562" s="153"/>
      <c r="T1562" s="154"/>
      <c r="AT1562" s="150" t="s">
        <v>166</v>
      </c>
      <c r="AU1562" s="150" t="s">
        <v>80</v>
      </c>
      <c r="AV1562" s="13" t="s">
        <v>80</v>
      </c>
      <c r="AW1562" s="13" t="s">
        <v>32</v>
      </c>
      <c r="AX1562" s="13" t="s">
        <v>70</v>
      </c>
      <c r="AY1562" s="150" t="s">
        <v>155</v>
      </c>
    </row>
    <row r="1563" spans="2:65" s="14" customFormat="1" ht="11.25">
      <c r="B1563" s="155"/>
      <c r="D1563" s="144" t="s">
        <v>166</v>
      </c>
      <c r="E1563" s="156" t="s">
        <v>3</v>
      </c>
      <c r="F1563" s="157" t="s">
        <v>205</v>
      </c>
      <c r="H1563" s="158">
        <v>179.95</v>
      </c>
      <c r="L1563" s="155"/>
      <c r="M1563" s="159"/>
      <c r="T1563" s="160"/>
      <c r="AT1563" s="156" t="s">
        <v>166</v>
      </c>
      <c r="AU1563" s="156" t="s">
        <v>80</v>
      </c>
      <c r="AV1563" s="14" t="s">
        <v>162</v>
      </c>
      <c r="AW1563" s="14" t="s">
        <v>32</v>
      </c>
      <c r="AX1563" s="14" t="s">
        <v>78</v>
      </c>
      <c r="AY1563" s="156" t="s">
        <v>155</v>
      </c>
    </row>
    <row r="1564" spans="2:65" s="1" customFormat="1" ht="21.75" customHeight="1">
      <c r="B1564" s="127"/>
      <c r="C1564" s="128" t="s">
        <v>2149</v>
      </c>
      <c r="D1564" s="128" t="s">
        <v>157</v>
      </c>
      <c r="E1564" s="129" t="s">
        <v>2150</v>
      </c>
      <c r="F1564" s="130" t="s">
        <v>2151</v>
      </c>
      <c r="G1564" s="131" t="s">
        <v>160</v>
      </c>
      <c r="H1564" s="132">
        <v>179.95</v>
      </c>
      <c r="I1564" s="133"/>
      <c r="J1564" s="133">
        <f>ROUND(I1564*H1564,2)</f>
        <v>0</v>
      </c>
      <c r="K1564" s="130" t="s">
        <v>161</v>
      </c>
      <c r="L1564" s="29"/>
      <c r="M1564" s="134" t="s">
        <v>3</v>
      </c>
      <c r="N1564" s="135" t="s">
        <v>41</v>
      </c>
      <c r="O1564" s="136">
        <v>0.192</v>
      </c>
      <c r="P1564" s="136">
        <f>O1564*H1564</f>
        <v>34.550399999999996</v>
      </c>
      <c r="Q1564" s="136">
        <v>4.4999999999999997E-3</v>
      </c>
      <c r="R1564" s="136">
        <f>Q1564*H1564</f>
        <v>0.80977499999999991</v>
      </c>
      <c r="S1564" s="136">
        <v>0</v>
      </c>
      <c r="T1564" s="137">
        <f>S1564*H1564</f>
        <v>0</v>
      </c>
      <c r="AR1564" s="138" t="s">
        <v>264</v>
      </c>
      <c r="AT1564" s="138" t="s">
        <v>157</v>
      </c>
      <c r="AU1564" s="138" t="s">
        <v>80</v>
      </c>
      <c r="AY1564" s="17" t="s">
        <v>155</v>
      </c>
      <c r="BE1564" s="139">
        <f>IF(N1564="základní",J1564,0)</f>
        <v>0</v>
      </c>
      <c r="BF1564" s="139">
        <f>IF(N1564="snížená",J1564,0)</f>
        <v>0</v>
      </c>
      <c r="BG1564" s="139">
        <f>IF(N1564="zákl. přenesená",J1564,0)</f>
        <v>0</v>
      </c>
      <c r="BH1564" s="139">
        <f>IF(N1564="sníž. přenesená",J1564,0)</f>
        <v>0</v>
      </c>
      <c r="BI1564" s="139">
        <f>IF(N1564="nulová",J1564,0)</f>
        <v>0</v>
      </c>
      <c r="BJ1564" s="17" t="s">
        <v>78</v>
      </c>
      <c r="BK1564" s="139">
        <f>ROUND(I1564*H1564,2)</f>
        <v>0</v>
      </c>
      <c r="BL1564" s="17" t="s">
        <v>264</v>
      </c>
      <c r="BM1564" s="138" t="s">
        <v>2152</v>
      </c>
    </row>
    <row r="1565" spans="2:65" s="1" customFormat="1" ht="11.25">
      <c r="B1565" s="29"/>
      <c r="D1565" s="140" t="s">
        <v>164</v>
      </c>
      <c r="F1565" s="141" t="s">
        <v>2153</v>
      </c>
      <c r="L1565" s="29"/>
      <c r="M1565" s="142"/>
      <c r="T1565" s="50"/>
      <c r="AT1565" s="17" t="s">
        <v>164</v>
      </c>
      <c r="AU1565" s="17" t="s">
        <v>80</v>
      </c>
    </row>
    <row r="1566" spans="2:65" s="12" customFormat="1" ht="11.25">
      <c r="B1566" s="143"/>
      <c r="D1566" s="144" t="s">
        <v>166</v>
      </c>
      <c r="E1566" s="145" t="s">
        <v>3</v>
      </c>
      <c r="F1566" s="146" t="s">
        <v>991</v>
      </c>
      <c r="H1566" s="145" t="s">
        <v>3</v>
      </c>
      <c r="L1566" s="143"/>
      <c r="M1566" s="147"/>
      <c r="T1566" s="148"/>
      <c r="AT1566" s="145" t="s">
        <v>166</v>
      </c>
      <c r="AU1566" s="145" t="s">
        <v>80</v>
      </c>
      <c r="AV1566" s="12" t="s">
        <v>78</v>
      </c>
      <c r="AW1566" s="12" t="s">
        <v>32</v>
      </c>
      <c r="AX1566" s="12" t="s">
        <v>70</v>
      </c>
      <c r="AY1566" s="145" t="s">
        <v>155</v>
      </c>
    </row>
    <row r="1567" spans="2:65" s="13" customFormat="1" ht="11.25">
      <c r="B1567" s="149"/>
      <c r="D1567" s="144" t="s">
        <v>166</v>
      </c>
      <c r="E1567" s="150" t="s">
        <v>3</v>
      </c>
      <c r="F1567" s="151" t="s">
        <v>1029</v>
      </c>
      <c r="H1567" s="152">
        <v>8.1</v>
      </c>
      <c r="L1567" s="149"/>
      <c r="M1567" s="153"/>
      <c r="T1567" s="154"/>
      <c r="AT1567" s="150" t="s">
        <v>166</v>
      </c>
      <c r="AU1567" s="150" t="s">
        <v>80</v>
      </c>
      <c r="AV1567" s="13" t="s">
        <v>80</v>
      </c>
      <c r="AW1567" s="13" t="s">
        <v>32</v>
      </c>
      <c r="AX1567" s="13" t="s">
        <v>70</v>
      </c>
      <c r="AY1567" s="150" t="s">
        <v>155</v>
      </c>
    </row>
    <row r="1568" spans="2:65" s="12" customFormat="1" ht="11.25">
      <c r="B1568" s="143"/>
      <c r="D1568" s="144" t="s">
        <v>166</v>
      </c>
      <c r="E1568" s="145" t="s">
        <v>3</v>
      </c>
      <c r="F1568" s="146" t="s">
        <v>993</v>
      </c>
      <c r="H1568" s="145" t="s">
        <v>3</v>
      </c>
      <c r="L1568" s="143"/>
      <c r="M1568" s="147"/>
      <c r="T1568" s="148"/>
      <c r="AT1568" s="145" t="s">
        <v>166</v>
      </c>
      <c r="AU1568" s="145" t="s">
        <v>80</v>
      </c>
      <c r="AV1568" s="12" t="s">
        <v>78</v>
      </c>
      <c r="AW1568" s="12" t="s">
        <v>32</v>
      </c>
      <c r="AX1568" s="12" t="s">
        <v>70</v>
      </c>
      <c r="AY1568" s="145" t="s">
        <v>155</v>
      </c>
    </row>
    <row r="1569" spans="2:65" s="13" customFormat="1" ht="11.25">
      <c r="B1569" s="149"/>
      <c r="D1569" s="144" t="s">
        <v>166</v>
      </c>
      <c r="E1569" s="150" t="s">
        <v>3</v>
      </c>
      <c r="F1569" s="151" t="s">
        <v>1030</v>
      </c>
      <c r="H1569" s="152">
        <v>118.15</v>
      </c>
      <c r="L1569" s="149"/>
      <c r="M1569" s="153"/>
      <c r="T1569" s="154"/>
      <c r="AT1569" s="150" t="s">
        <v>166</v>
      </c>
      <c r="AU1569" s="150" t="s">
        <v>80</v>
      </c>
      <c r="AV1569" s="13" t="s">
        <v>80</v>
      </c>
      <c r="AW1569" s="13" t="s">
        <v>32</v>
      </c>
      <c r="AX1569" s="13" t="s">
        <v>70</v>
      </c>
      <c r="AY1569" s="150" t="s">
        <v>155</v>
      </c>
    </row>
    <row r="1570" spans="2:65" s="12" customFormat="1" ht="11.25">
      <c r="B1570" s="143"/>
      <c r="D1570" s="144" t="s">
        <v>166</v>
      </c>
      <c r="E1570" s="145" t="s">
        <v>3</v>
      </c>
      <c r="F1570" s="146" t="s">
        <v>1400</v>
      </c>
      <c r="H1570" s="145" t="s">
        <v>3</v>
      </c>
      <c r="L1570" s="143"/>
      <c r="M1570" s="147"/>
      <c r="T1570" s="148"/>
      <c r="AT1570" s="145" t="s">
        <v>166</v>
      </c>
      <c r="AU1570" s="145" t="s">
        <v>80</v>
      </c>
      <c r="AV1570" s="12" t="s">
        <v>78</v>
      </c>
      <c r="AW1570" s="12" t="s">
        <v>32</v>
      </c>
      <c r="AX1570" s="12" t="s">
        <v>70</v>
      </c>
      <c r="AY1570" s="145" t="s">
        <v>155</v>
      </c>
    </row>
    <row r="1571" spans="2:65" s="13" customFormat="1" ht="11.25">
      <c r="B1571" s="149"/>
      <c r="D1571" s="144" t="s">
        <v>166</v>
      </c>
      <c r="E1571" s="150" t="s">
        <v>3</v>
      </c>
      <c r="F1571" s="151" t="s">
        <v>1401</v>
      </c>
      <c r="H1571" s="152">
        <v>53.7</v>
      </c>
      <c r="L1571" s="149"/>
      <c r="M1571" s="153"/>
      <c r="T1571" s="154"/>
      <c r="AT1571" s="150" t="s">
        <v>166</v>
      </c>
      <c r="AU1571" s="150" t="s">
        <v>80</v>
      </c>
      <c r="AV1571" s="13" t="s">
        <v>80</v>
      </c>
      <c r="AW1571" s="13" t="s">
        <v>32</v>
      </c>
      <c r="AX1571" s="13" t="s">
        <v>70</v>
      </c>
      <c r="AY1571" s="150" t="s">
        <v>155</v>
      </c>
    </row>
    <row r="1572" spans="2:65" s="14" customFormat="1" ht="11.25">
      <c r="B1572" s="155"/>
      <c r="D1572" s="144" t="s">
        <v>166</v>
      </c>
      <c r="E1572" s="156" t="s">
        <v>3</v>
      </c>
      <c r="F1572" s="157" t="s">
        <v>205</v>
      </c>
      <c r="H1572" s="158">
        <v>179.95</v>
      </c>
      <c r="L1572" s="155"/>
      <c r="M1572" s="159"/>
      <c r="T1572" s="160"/>
      <c r="AT1572" s="156" t="s">
        <v>166</v>
      </c>
      <c r="AU1572" s="156" t="s">
        <v>80</v>
      </c>
      <c r="AV1572" s="14" t="s">
        <v>162</v>
      </c>
      <c r="AW1572" s="14" t="s">
        <v>32</v>
      </c>
      <c r="AX1572" s="14" t="s">
        <v>78</v>
      </c>
      <c r="AY1572" s="156" t="s">
        <v>155</v>
      </c>
    </row>
    <row r="1573" spans="2:65" s="1" customFormat="1" ht="16.5" customHeight="1">
      <c r="B1573" s="127"/>
      <c r="C1573" s="128" t="s">
        <v>2154</v>
      </c>
      <c r="D1573" s="128" t="s">
        <v>157</v>
      </c>
      <c r="E1573" s="129" t="s">
        <v>2155</v>
      </c>
      <c r="F1573" s="130" t="s">
        <v>2156</v>
      </c>
      <c r="G1573" s="131" t="s">
        <v>160</v>
      </c>
      <c r="H1573" s="132">
        <v>171.85</v>
      </c>
      <c r="I1573" s="133"/>
      <c r="J1573" s="133">
        <f>ROUND(I1573*H1573,2)</f>
        <v>0</v>
      </c>
      <c r="K1573" s="130" t="s">
        <v>161</v>
      </c>
      <c r="L1573" s="29"/>
      <c r="M1573" s="134" t="s">
        <v>3</v>
      </c>
      <c r="N1573" s="135" t="s">
        <v>41</v>
      </c>
      <c r="O1573" s="136">
        <v>0.23300000000000001</v>
      </c>
      <c r="P1573" s="136">
        <f>O1573*H1573</f>
        <v>40.041049999999998</v>
      </c>
      <c r="Q1573" s="136">
        <v>2.9999999999999997E-4</v>
      </c>
      <c r="R1573" s="136">
        <f>Q1573*H1573</f>
        <v>5.1554999999999997E-2</v>
      </c>
      <c r="S1573" s="136">
        <v>0</v>
      </c>
      <c r="T1573" s="137">
        <f>S1573*H1573</f>
        <v>0</v>
      </c>
      <c r="AR1573" s="138" t="s">
        <v>264</v>
      </c>
      <c r="AT1573" s="138" t="s">
        <v>157</v>
      </c>
      <c r="AU1573" s="138" t="s">
        <v>80</v>
      </c>
      <c r="AY1573" s="17" t="s">
        <v>155</v>
      </c>
      <c r="BE1573" s="139">
        <f>IF(N1573="základní",J1573,0)</f>
        <v>0</v>
      </c>
      <c r="BF1573" s="139">
        <f>IF(N1573="snížená",J1573,0)</f>
        <v>0</v>
      </c>
      <c r="BG1573" s="139">
        <f>IF(N1573="zákl. přenesená",J1573,0)</f>
        <v>0</v>
      </c>
      <c r="BH1573" s="139">
        <f>IF(N1573="sníž. přenesená",J1573,0)</f>
        <v>0</v>
      </c>
      <c r="BI1573" s="139">
        <f>IF(N1573="nulová",J1573,0)</f>
        <v>0</v>
      </c>
      <c r="BJ1573" s="17" t="s">
        <v>78</v>
      </c>
      <c r="BK1573" s="139">
        <f>ROUND(I1573*H1573,2)</f>
        <v>0</v>
      </c>
      <c r="BL1573" s="17" t="s">
        <v>264</v>
      </c>
      <c r="BM1573" s="138" t="s">
        <v>2157</v>
      </c>
    </row>
    <row r="1574" spans="2:65" s="1" customFormat="1" ht="11.25">
      <c r="B1574" s="29"/>
      <c r="D1574" s="140" t="s">
        <v>164</v>
      </c>
      <c r="F1574" s="141" t="s">
        <v>2158</v>
      </c>
      <c r="L1574" s="29"/>
      <c r="M1574" s="142"/>
      <c r="T1574" s="50"/>
      <c r="AT1574" s="17" t="s">
        <v>164</v>
      </c>
      <c r="AU1574" s="17" t="s">
        <v>80</v>
      </c>
    </row>
    <row r="1575" spans="2:65" s="12" customFormat="1" ht="11.25">
      <c r="B1575" s="143"/>
      <c r="D1575" s="144" t="s">
        <v>166</v>
      </c>
      <c r="E1575" s="145" t="s">
        <v>3</v>
      </c>
      <c r="F1575" s="146" t="s">
        <v>993</v>
      </c>
      <c r="H1575" s="145" t="s">
        <v>3</v>
      </c>
      <c r="L1575" s="143"/>
      <c r="M1575" s="147"/>
      <c r="T1575" s="148"/>
      <c r="AT1575" s="145" t="s">
        <v>166</v>
      </c>
      <c r="AU1575" s="145" t="s">
        <v>80</v>
      </c>
      <c r="AV1575" s="12" t="s">
        <v>78</v>
      </c>
      <c r="AW1575" s="12" t="s">
        <v>32</v>
      </c>
      <c r="AX1575" s="12" t="s">
        <v>70</v>
      </c>
      <c r="AY1575" s="145" t="s">
        <v>155</v>
      </c>
    </row>
    <row r="1576" spans="2:65" s="13" customFormat="1" ht="11.25">
      <c r="B1576" s="149"/>
      <c r="D1576" s="144" t="s">
        <v>166</v>
      </c>
      <c r="E1576" s="150" t="s">
        <v>3</v>
      </c>
      <c r="F1576" s="151" t="s">
        <v>1030</v>
      </c>
      <c r="H1576" s="152">
        <v>118.15</v>
      </c>
      <c r="L1576" s="149"/>
      <c r="M1576" s="153"/>
      <c r="T1576" s="154"/>
      <c r="AT1576" s="150" t="s">
        <v>166</v>
      </c>
      <c r="AU1576" s="150" t="s">
        <v>80</v>
      </c>
      <c r="AV1576" s="13" t="s">
        <v>80</v>
      </c>
      <c r="AW1576" s="13" t="s">
        <v>32</v>
      </c>
      <c r="AX1576" s="13" t="s">
        <v>70</v>
      </c>
      <c r="AY1576" s="150" t="s">
        <v>155</v>
      </c>
    </row>
    <row r="1577" spans="2:65" s="12" customFormat="1" ht="11.25">
      <c r="B1577" s="143"/>
      <c r="D1577" s="144" t="s">
        <v>166</v>
      </c>
      <c r="E1577" s="145" t="s">
        <v>3</v>
      </c>
      <c r="F1577" s="146" t="s">
        <v>1400</v>
      </c>
      <c r="H1577" s="145" t="s">
        <v>3</v>
      </c>
      <c r="L1577" s="143"/>
      <c r="M1577" s="147"/>
      <c r="T1577" s="148"/>
      <c r="AT1577" s="145" t="s">
        <v>166</v>
      </c>
      <c r="AU1577" s="145" t="s">
        <v>80</v>
      </c>
      <c r="AV1577" s="12" t="s">
        <v>78</v>
      </c>
      <c r="AW1577" s="12" t="s">
        <v>32</v>
      </c>
      <c r="AX1577" s="12" t="s">
        <v>70</v>
      </c>
      <c r="AY1577" s="145" t="s">
        <v>155</v>
      </c>
    </row>
    <row r="1578" spans="2:65" s="13" customFormat="1" ht="11.25">
      <c r="B1578" s="149"/>
      <c r="D1578" s="144" t="s">
        <v>166</v>
      </c>
      <c r="E1578" s="150" t="s">
        <v>3</v>
      </c>
      <c r="F1578" s="151" t="s">
        <v>1401</v>
      </c>
      <c r="H1578" s="152">
        <v>53.7</v>
      </c>
      <c r="L1578" s="149"/>
      <c r="M1578" s="153"/>
      <c r="T1578" s="154"/>
      <c r="AT1578" s="150" t="s">
        <v>166</v>
      </c>
      <c r="AU1578" s="150" t="s">
        <v>80</v>
      </c>
      <c r="AV1578" s="13" t="s">
        <v>80</v>
      </c>
      <c r="AW1578" s="13" t="s">
        <v>32</v>
      </c>
      <c r="AX1578" s="13" t="s">
        <v>70</v>
      </c>
      <c r="AY1578" s="150" t="s">
        <v>155</v>
      </c>
    </row>
    <row r="1579" spans="2:65" s="14" customFormat="1" ht="11.25">
      <c r="B1579" s="155"/>
      <c r="D1579" s="144" t="s">
        <v>166</v>
      </c>
      <c r="E1579" s="156" t="s">
        <v>3</v>
      </c>
      <c r="F1579" s="157" t="s">
        <v>205</v>
      </c>
      <c r="H1579" s="158">
        <v>171.85</v>
      </c>
      <c r="L1579" s="155"/>
      <c r="M1579" s="159"/>
      <c r="T1579" s="160"/>
      <c r="AT1579" s="156" t="s">
        <v>166</v>
      </c>
      <c r="AU1579" s="156" t="s">
        <v>80</v>
      </c>
      <c r="AV1579" s="14" t="s">
        <v>162</v>
      </c>
      <c r="AW1579" s="14" t="s">
        <v>32</v>
      </c>
      <c r="AX1579" s="14" t="s">
        <v>78</v>
      </c>
      <c r="AY1579" s="156" t="s">
        <v>155</v>
      </c>
    </row>
    <row r="1580" spans="2:65" s="1" customFormat="1" ht="24.2" customHeight="1">
      <c r="B1580" s="127"/>
      <c r="C1580" s="161" t="s">
        <v>2159</v>
      </c>
      <c r="D1580" s="161" t="s">
        <v>248</v>
      </c>
      <c r="E1580" s="162" t="s">
        <v>2160</v>
      </c>
      <c r="F1580" s="163" t="s">
        <v>2161</v>
      </c>
      <c r="G1580" s="164" t="s">
        <v>160</v>
      </c>
      <c r="H1580" s="165">
        <v>189.035</v>
      </c>
      <c r="I1580" s="166"/>
      <c r="J1580" s="166">
        <f>ROUND(I1580*H1580,2)</f>
        <v>0</v>
      </c>
      <c r="K1580" s="163" t="s">
        <v>262</v>
      </c>
      <c r="L1580" s="167"/>
      <c r="M1580" s="168" t="s">
        <v>3</v>
      </c>
      <c r="N1580" s="169" t="s">
        <v>41</v>
      </c>
      <c r="O1580" s="136">
        <v>0</v>
      </c>
      <c r="P1580" s="136">
        <f>O1580*H1580</f>
        <v>0</v>
      </c>
      <c r="Q1580" s="136">
        <v>0</v>
      </c>
      <c r="R1580" s="136">
        <f>Q1580*H1580</f>
        <v>0</v>
      </c>
      <c r="S1580" s="136">
        <v>0</v>
      </c>
      <c r="T1580" s="137">
        <f>S1580*H1580</f>
        <v>0</v>
      </c>
      <c r="AR1580" s="138" t="s">
        <v>391</v>
      </c>
      <c r="AT1580" s="138" t="s">
        <v>248</v>
      </c>
      <c r="AU1580" s="138" t="s">
        <v>80</v>
      </c>
      <c r="AY1580" s="17" t="s">
        <v>155</v>
      </c>
      <c r="BE1580" s="139">
        <f>IF(N1580="základní",J1580,0)</f>
        <v>0</v>
      </c>
      <c r="BF1580" s="139">
        <f>IF(N1580="snížená",J1580,0)</f>
        <v>0</v>
      </c>
      <c r="BG1580" s="139">
        <f>IF(N1580="zákl. přenesená",J1580,0)</f>
        <v>0</v>
      </c>
      <c r="BH1580" s="139">
        <f>IF(N1580="sníž. přenesená",J1580,0)</f>
        <v>0</v>
      </c>
      <c r="BI1580" s="139">
        <f>IF(N1580="nulová",J1580,0)</f>
        <v>0</v>
      </c>
      <c r="BJ1580" s="17" t="s">
        <v>78</v>
      </c>
      <c r="BK1580" s="139">
        <f>ROUND(I1580*H1580,2)</f>
        <v>0</v>
      </c>
      <c r="BL1580" s="17" t="s">
        <v>264</v>
      </c>
      <c r="BM1580" s="138" t="s">
        <v>2162</v>
      </c>
    </row>
    <row r="1581" spans="2:65" s="1" customFormat="1" ht="19.5">
      <c r="B1581" s="29"/>
      <c r="D1581" s="144" t="s">
        <v>516</v>
      </c>
      <c r="F1581" s="170" t="s">
        <v>2163</v>
      </c>
      <c r="L1581" s="29"/>
      <c r="M1581" s="142"/>
      <c r="T1581" s="50"/>
      <c r="AT1581" s="17" t="s">
        <v>516</v>
      </c>
      <c r="AU1581" s="17" t="s">
        <v>80</v>
      </c>
    </row>
    <row r="1582" spans="2:65" s="12" customFormat="1" ht="11.25">
      <c r="B1582" s="143"/>
      <c r="D1582" s="144" t="s">
        <v>166</v>
      </c>
      <c r="E1582" s="145" t="s">
        <v>3</v>
      </c>
      <c r="F1582" s="146" t="s">
        <v>993</v>
      </c>
      <c r="H1582" s="145" t="s">
        <v>3</v>
      </c>
      <c r="L1582" s="143"/>
      <c r="M1582" s="147"/>
      <c r="T1582" s="148"/>
      <c r="AT1582" s="145" t="s">
        <v>166</v>
      </c>
      <c r="AU1582" s="145" t="s">
        <v>80</v>
      </c>
      <c r="AV1582" s="12" t="s">
        <v>78</v>
      </c>
      <c r="AW1582" s="12" t="s">
        <v>32</v>
      </c>
      <c r="AX1582" s="12" t="s">
        <v>70</v>
      </c>
      <c r="AY1582" s="145" t="s">
        <v>155</v>
      </c>
    </row>
    <row r="1583" spans="2:65" s="13" customFormat="1" ht="11.25">
      <c r="B1583" s="149"/>
      <c r="D1583" s="144" t="s">
        <v>166</v>
      </c>
      <c r="E1583" s="150" t="s">
        <v>3</v>
      </c>
      <c r="F1583" s="151" t="s">
        <v>2164</v>
      </c>
      <c r="H1583" s="152">
        <v>129.965</v>
      </c>
      <c r="L1583" s="149"/>
      <c r="M1583" s="153"/>
      <c r="T1583" s="154"/>
      <c r="AT1583" s="150" t="s">
        <v>166</v>
      </c>
      <c r="AU1583" s="150" t="s">
        <v>80</v>
      </c>
      <c r="AV1583" s="13" t="s">
        <v>80</v>
      </c>
      <c r="AW1583" s="13" t="s">
        <v>32</v>
      </c>
      <c r="AX1583" s="13" t="s">
        <v>70</v>
      </c>
      <c r="AY1583" s="150" t="s">
        <v>155</v>
      </c>
    </row>
    <row r="1584" spans="2:65" s="12" customFormat="1" ht="11.25">
      <c r="B1584" s="143"/>
      <c r="D1584" s="144" t="s">
        <v>166</v>
      </c>
      <c r="E1584" s="145" t="s">
        <v>3</v>
      </c>
      <c r="F1584" s="146" t="s">
        <v>1400</v>
      </c>
      <c r="H1584" s="145" t="s">
        <v>3</v>
      </c>
      <c r="L1584" s="143"/>
      <c r="M1584" s="147"/>
      <c r="T1584" s="148"/>
      <c r="AT1584" s="145" t="s">
        <v>166</v>
      </c>
      <c r="AU1584" s="145" t="s">
        <v>80</v>
      </c>
      <c r="AV1584" s="12" t="s">
        <v>78</v>
      </c>
      <c r="AW1584" s="12" t="s">
        <v>32</v>
      </c>
      <c r="AX1584" s="12" t="s">
        <v>70</v>
      </c>
      <c r="AY1584" s="145" t="s">
        <v>155</v>
      </c>
    </row>
    <row r="1585" spans="2:65" s="13" customFormat="1" ht="11.25">
      <c r="B1585" s="149"/>
      <c r="D1585" s="144" t="s">
        <v>166</v>
      </c>
      <c r="E1585" s="150" t="s">
        <v>3</v>
      </c>
      <c r="F1585" s="151" t="s">
        <v>2165</v>
      </c>
      <c r="H1585" s="152">
        <v>59.07</v>
      </c>
      <c r="L1585" s="149"/>
      <c r="M1585" s="153"/>
      <c r="T1585" s="154"/>
      <c r="AT1585" s="150" t="s">
        <v>166</v>
      </c>
      <c r="AU1585" s="150" t="s">
        <v>80</v>
      </c>
      <c r="AV1585" s="13" t="s">
        <v>80</v>
      </c>
      <c r="AW1585" s="13" t="s">
        <v>32</v>
      </c>
      <c r="AX1585" s="13" t="s">
        <v>70</v>
      </c>
      <c r="AY1585" s="150" t="s">
        <v>155</v>
      </c>
    </row>
    <row r="1586" spans="2:65" s="14" customFormat="1" ht="11.25">
      <c r="B1586" s="155"/>
      <c r="D1586" s="144" t="s">
        <v>166</v>
      </c>
      <c r="E1586" s="156" t="s">
        <v>3</v>
      </c>
      <c r="F1586" s="157" t="s">
        <v>205</v>
      </c>
      <c r="H1586" s="158">
        <v>189.035</v>
      </c>
      <c r="L1586" s="155"/>
      <c r="M1586" s="159"/>
      <c r="T1586" s="160"/>
      <c r="AT1586" s="156" t="s">
        <v>166</v>
      </c>
      <c r="AU1586" s="156" t="s">
        <v>80</v>
      </c>
      <c r="AV1586" s="14" t="s">
        <v>162</v>
      </c>
      <c r="AW1586" s="14" t="s">
        <v>32</v>
      </c>
      <c r="AX1586" s="14" t="s">
        <v>78</v>
      </c>
      <c r="AY1586" s="156" t="s">
        <v>155</v>
      </c>
    </row>
    <row r="1587" spans="2:65" s="1" customFormat="1" ht="16.5" customHeight="1">
      <c r="B1587" s="127"/>
      <c r="C1587" s="128" t="s">
        <v>2166</v>
      </c>
      <c r="D1587" s="128" t="s">
        <v>157</v>
      </c>
      <c r="E1587" s="129" t="s">
        <v>2167</v>
      </c>
      <c r="F1587" s="130" t="s">
        <v>2168</v>
      </c>
      <c r="G1587" s="131" t="s">
        <v>178</v>
      </c>
      <c r="H1587" s="132">
        <v>74</v>
      </c>
      <c r="I1587" s="133"/>
      <c r="J1587" s="133">
        <f>ROUND(I1587*H1587,2)</f>
        <v>0</v>
      </c>
      <c r="K1587" s="130" t="s">
        <v>161</v>
      </c>
      <c r="L1587" s="29"/>
      <c r="M1587" s="134" t="s">
        <v>3</v>
      </c>
      <c r="N1587" s="135" t="s">
        <v>41</v>
      </c>
      <c r="O1587" s="136">
        <v>0.25</v>
      </c>
      <c r="P1587" s="136">
        <f>O1587*H1587</f>
        <v>18.5</v>
      </c>
      <c r="Q1587" s="136">
        <v>1.4935E-5</v>
      </c>
      <c r="R1587" s="136">
        <f>Q1587*H1587</f>
        <v>1.10519E-3</v>
      </c>
      <c r="S1587" s="136">
        <v>0</v>
      </c>
      <c r="T1587" s="137">
        <f>S1587*H1587</f>
        <v>0</v>
      </c>
      <c r="AR1587" s="138" t="s">
        <v>264</v>
      </c>
      <c r="AT1587" s="138" t="s">
        <v>157</v>
      </c>
      <c r="AU1587" s="138" t="s">
        <v>80</v>
      </c>
      <c r="AY1587" s="17" t="s">
        <v>155</v>
      </c>
      <c r="BE1587" s="139">
        <f>IF(N1587="základní",J1587,0)</f>
        <v>0</v>
      </c>
      <c r="BF1587" s="139">
        <f>IF(N1587="snížená",J1587,0)</f>
        <v>0</v>
      </c>
      <c r="BG1587" s="139">
        <f>IF(N1587="zákl. přenesená",J1587,0)</f>
        <v>0</v>
      </c>
      <c r="BH1587" s="139">
        <f>IF(N1587="sníž. přenesená",J1587,0)</f>
        <v>0</v>
      </c>
      <c r="BI1587" s="139">
        <f>IF(N1587="nulová",J1587,0)</f>
        <v>0</v>
      </c>
      <c r="BJ1587" s="17" t="s">
        <v>78</v>
      </c>
      <c r="BK1587" s="139">
        <f>ROUND(I1587*H1587,2)</f>
        <v>0</v>
      </c>
      <c r="BL1587" s="17" t="s">
        <v>264</v>
      </c>
      <c r="BM1587" s="138" t="s">
        <v>2169</v>
      </c>
    </row>
    <row r="1588" spans="2:65" s="1" customFormat="1" ht="11.25">
      <c r="B1588" s="29"/>
      <c r="D1588" s="140" t="s">
        <v>164</v>
      </c>
      <c r="F1588" s="141" t="s">
        <v>2170</v>
      </c>
      <c r="L1588" s="29"/>
      <c r="M1588" s="142"/>
      <c r="T1588" s="50"/>
      <c r="AT1588" s="17" t="s">
        <v>164</v>
      </c>
      <c r="AU1588" s="17" t="s">
        <v>80</v>
      </c>
    </row>
    <row r="1589" spans="2:65" s="12" customFormat="1" ht="11.25">
      <c r="B1589" s="143"/>
      <c r="D1589" s="144" t="s">
        <v>166</v>
      </c>
      <c r="E1589" s="145" t="s">
        <v>3</v>
      </c>
      <c r="F1589" s="146" t="s">
        <v>993</v>
      </c>
      <c r="H1589" s="145" t="s">
        <v>3</v>
      </c>
      <c r="L1589" s="143"/>
      <c r="M1589" s="147"/>
      <c r="T1589" s="148"/>
      <c r="AT1589" s="145" t="s">
        <v>166</v>
      </c>
      <c r="AU1589" s="145" t="s">
        <v>80</v>
      </c>
      <c r="AV1589" s="12" t="s">
        <v>78</v>
      </c>
      <c r="AW1589" s="12" t="s">
        <v>32</v>
      </c>
      <c r="AX1589" s="12" t="s">
        <v>70</v>
      </c>
      <c r="AY1589" s="145" t="s">
        <v>155</v>
      </c>
    </row>
    <row r="1590" spans="2:65" s="13" customFormat="1" ht="11.25">
      <c r="B1590" s="149"/>
      <c r="D1590" s="144" t="s">
        <v>166</v>
      </c>
      <c r="E1590" s="150" t="s">
        <v>3</v>
      </c>
      <c r="F1590" s="151" t="s">
        <v>1069</v>
      </c>
      <c r="H1590" s="152">
        <v>44</v>
      </c>
      <c r="L1590" s="149"/>
      <c r="M1590" s="153"/>
      <c r="T1590" s="154"/>
      <c r="AT1590" s="150" t="s">
        <v>166</v>
      </c>
      <c r="AU1590" s="150" t="s">
        <v>80</v>
      </c>
      <c r="AV1590" s="13" t="s">
        <v>80</v>
      </c>
      <c r="AW1590" s="13" t="s">
        <v>32</v>
      </c>
      <c r="AX1590" s="13" t="s">
        <v>70</v>
      </c>
      <c r="AY1590" s="150" t="s">
        <v>155</v>
      </c>
    </row>
    <row r="1591" spans="2:65" s="12" customFormat="1" ht="11.25">
      <c r="B1591" s="143"/>
      <c r="D1591" s="144" t="s">
        <v>166</v>
      </c>
      <c r="E1591" s="145" t="s">
        <v>3</v>
      </c>
      <c r="F1591" s="146" t="s">
        <v>1400</v>
      </c>
      <c r="H1591" s="145" t="s">
        <v>3</v>
      </c>
      <c r="L1591" s="143"/>
      <c r="M1591" s="147"/>
      <c r="T1591" s="148"/>
      <c r="AT1591" s="145" t="s">
        <v>166</v>
      </c>
      <c r="AU1591" s="145" t="s">
        <v>80</v>
      </c>
      <c r="AV1591" s="12" t="s">
        <v>78</v>
      </c>
      <c r="AW1591" s="12" t="s">
        <v>32</v>
      </c>
      <c r="AX1591" s="12" t="s">
        <v>70</v>
      </c>
      <c r="AY1591" s="145" t="s">
        <v>155</v>
      </c>
    </row>
    <row r="1592" spans="2:65" s="13" customFormat="1" ht="11.25">
      <c r="B1592" s="149"/>
      <c r="D1592" s="144" t="s">
        <v>166</v>
      </c>
      <c r="E1592" s="150" t="s">
        <v>3</v>
      </c>
      <c r="F1592" s="151" t="s">
        <v>2171</v>
      </c>
      <c r="H1592" s="152">
        <v>30</v>
      </c>
      <c r="L1592" s="149"/>
      <c r="M1592" s="153"/>
      <c r="T1592" s="154"/>
      <c r="AT1592" s="150" t="s">
        <v>166</v>
      </c>
      <c r="AU1592" s="150" t="s">
        <v>80</v>
      </c>
      <c r="AV1592" s="13" t="s">
        <v>80</v>
      </c>
      <c r="AW1592" s="13" t="s">
        <v>32</v>
      </c>
      <c r="AX1592" s="13" t="s">
        <v>70</v>
      </c>
      <c r="AY1592" s="150" t="s">
        <v>155</v>
      </c>
    </row>
    <row r="1593" spans="2:65" s="14" customFormat="1" ht="11.25">
      <c r="B1593" s="155"/>
      <c r="D1593" s="144" t="s">
        <v>166</v>
      </c>
      <c r="E1593" s="156" t="s">
        <v>3</v>
      </c>
      <c r="F1593" s="157" t="s">
        <v>205</v>
      </c>
      <c r="H1593" s="158">
        <v>74</v>
      </c>
      <c r="L1593" s="155"/>
      <c r="M1593" s="159"/>
      <c r="T1593" s="160"/>
      <c r="AT1593" s="156" t="s">
        <v>166</v>
      </c>
      <c r="AU1593" s="156" t="s">
        <v>80</v>
      </c>
      <c r="AV1593" s="14" t="s">
        <v>162</v>
      </c>
      <c r="AW1593" s="14" t="s">
        <v>32</v>
      </c>
      <c r="AX1593" s="14" t="s">
        <v>78</v>
      </c>
      <c r="AY1593" s="156" t="s">
        <v>155</v>
      </c>
    </row>
    <row r="1594" spans="2:65" s="1" customFormat="1" ht="16.5" customHeight="1">
      <c r="B1594" s="127"/>
      <c r="C1594" s="161" t="s">
        <v>2172</v>
      </c>
      <c r="D1594" s="161" t="s">
        <v>248</v>
      </c>
      <c r="E1594" s="162" t="s">
        <v>2173</v>
      </c>
      <c r="F1594" s="163" t="s">
        <v>2174</v>
      </c>
      <c r="G1594" s="164" t="s">
        <v>178</v>
      </c>
      <c r="H1594" s="165">
        <v>75.48</v>
      </c>
      <c r="I1594" s="166"/>
      <c r="J1594" s="166">
        <f>ROUND(I1594*H1594,2)</f>
        <v>0</v>
      </c>
      <c r="K1594" s="163" t="s">
        <v>3</v>
      </c>
      <c r="L1594" s="167"/>
      <c r="M1594" s="168" t="s">
        <v>3</v>
      </c>
      <c r="N1594" s="169" t="s">
        <v>41</v>
      </c>
      <c r="O1594" s="136">
        <v>0</v>
      </c>
      <c r="P1594" s="136">
        <f>O1594*H1594</f>
        <v>0</v>
      </c>
      <c r="Q1594" s="136">
        <v>0</v>
      </c>
      <c r="R1594" s="136">
        <f>Q1594*H1594</f>
        <v>0</v>
      </c>
      <c r="S1594" s="136">
        <v>0</v>
      </c>
      <c r="T1594" s="137">
        <f>S1594*H1594</f>
        <v>0</v>
      </c>
      <c r="AR1594" s="138" t="s">
        <v>391</v>
      </c>
      <c r="AT1594" s="138" t="s">
        <v>248</v>
      </c>
      <c r="AU1594" s="138" t="s">
        <v>80</v>
      </c>
      <c r="AY1594" s="17" t="s">
        <v>155</v>
      </c>
      <c r="BE1594" s="139">
        <f>IF(N1594="základní",J1594,0)</f>
        <v>0</v>
      </c>
      <c r="BF1594" s="139">
        <f>IF(N1594="snížená",J1594,0)</f>
        <v>0</v>
      </c>
      <c r="BG1594" s="139">
        <f>IF(N1594="zákl. přenesená",J1594,0)</f>
        <v>0</v>
      </c>
      <c r="BH1594" s="139">
        <f>IF(N1594="sníž. přenesená",J1594,0)</f>
        <v>0</v>
      </c>
      <c r="BI1594" s="139">
        <f>IF(N1594="nulová",J1594,0)</f>
        <v>0</v>
      </c>
      <c r="BJ1594" s="17" t="s">
        <v>78</v>
      </c>
      <c r="BK1594" s="139">
        <f>ROUND(I1594*H1594,2)</f>
        <v>0</v>
      </c>
      <c r="BL1594" s="17" t="s">
        <v>264</v>
      </c>
      <c r="BM1594" s="138" t="s">
        <v>2175</v>
      </c>
    </row>
    <row r="1595" spans="2:65" s="13" customFormat="1" ht="11.25">
      <c r="B1595" s="149"/>
      <c r="D1595" s="144" t="s">
        <v>166</v>
      </c>
      <c r="E1595" s="150" t="s">
        <v>3</v>
      </c>
      <c r="F1595" s="151" t="s">
        <v>2176</v>
      </c>
      <c r="H1595" s="152">
        <v>75.48</v>
      </c>
      <c r="L1595" s="149"/>
      <c r="M1595" s="153"/>
      <c r="T1595" s="154"/>
      <c r="AT1595" s="150" t="s">
        <v>166</v>
      </c>
      <c r="AU1595" s="150" t="s">
        <v>80</v>
      </c>
      <c r="AV1595" s="13" t="s">
        <v>80</v>
      </c>
      <c r="AW1595" s="13" t="s">
        <v>32</v>
      </c>
      <c r="AX1595" s="13" t="s">
        <v>78</v>
      </c>
      <c r="AY1595" s="150" t="s">
        <v>155</v>
      </c>
    </row>
    <row r="1596" spans="2:65" s="1" customFormat="1" ht="16.5" customHeight="1">
      <c r="B1596" s="127"/>
      <c r="C1596" s="128" t="s">
        <v>2177</v>
      </c>
      <c r="D1596" s="128" t="s">
        <v>157</v>
      </c>
      <c r="E1596" s="129" t="s">
        <v>2178</v>
      </c>
      <c r="F1596" s="130" t="s">
        <v>2179</v>
      </c>
      <c r="G1596" s="131" t="s">
        <v>178</v>
      </c>
      <c r="H1596" s="132">
        <v>74</v>
      </c>
      <c r="I1596" s="133"/>
      <c r="J1596" s="133">
        <f>ROUND(I1596*H1596,2)</f>
        <v>0</v>
      </c>
      <c r="K1596" s="130" t="s">
        <v>161</v>
      </c>
      <c r="L1596" s="29"/>
      <c r="M1596" s="134" t="s">
        <v>3</v>
      </c>
      <c r="N1596" s="135" t="s">
        <v>41</v>
      </c>
      <c r="O1596" s="136">
        <v>0.30599999999999999</v>
      </c>
      <c r="P1596" s="136">
        <f>O1596*H1596</f>
        <v>22.643999999999998</v>
      </c>
      <c r="Q1596" s="136">
        <v>2.987E-5</v>
      </c>
      <c r="R1596" s="136">
        <f>Q1596*H1596</f>
        <v>2.2103800000000001E-3</v>
      </c>
      <c r="S1596" s="136">
        <v>0</v>
      </c>
      <c r="T1596" s="137">
        <f>S1596*H1596</f>
        <v>0</v>
      </c>
      <c r="AR1596" s="138" t="s">
        <v>264</v>
      </c>
      <c r="AT1596" s="138" t="s">
        <v>157</v>
      </c>
      <c r="AU1596" s="138" t="s">
        <v>80</v>
      </c>
      <c r="AY1596" s="17" t="s">
        <v>155</v>
      </c>
      <c r="BE1596" s="139">
        <f>IF(N1596="základní",J1596,0)</f>
        <v>0</v>
      </c>
      <c r="BF1596" s="139">
        <f>IF(N1596="snížená",J1596,0)</f>
        <v>0</v>
      </c>
      <c r="BG1596" s="139">
        <f>IF(N1596="zákl. přenesená",J1596,0)</f>
        <v>0</v>
      </c>
      <c r="BH1596" s="139">
        <f>IF(N1596="sníž. přenesená",J1596,0)</f>
        <v>0</v>
      </c>
      <c r="BI1596" s="139">
        <f>IF(N1596="nulová",J1596,0)</f>
        <v>0</v>
      </c>
      <c r="BJ1596" s="17" t="s">
        <v>78</v>
      </c>
      <c r="BK1596" s="139">
        <f>ROUND(I1596*H1596,2)</f>
        <v>0</v>
      </c>
      <c r="BL1596" s="17" t="s">
        <v>264</v>
      </c>
      <c r="BM1596" s="138" t="s">
        <v>2180</v>
      </c>
    </row>
    <row r="1597" spans="2:65" s="1" customFormat="1" ht="11.25">
      <c r="B1597" s="29"/>
      <c r="D1597" s="140" t="s">
        <v>164</v>
      </c>
      <c r="F1597" s="141" t="s">
        <v>2181</v>
      </c>
      <c r="L1597" s="29"/>
      <c r="M1597" s="142"/>
      <c r="T1597" s="50"/>
      <c r="AT1597" s="17" t="s">
        <v>164</v>
      </c>
      <c r="AU1597" s="17" t="s">
        <v>80</v>
      </c>
    </row>
    <row r="1598" spans="2:65" s="12" customFormat="1" ht="11.25">
      <c r="B1598" s="143"/>
      <c r="D1598" s="144" t="s">
        <v>166</v>
      </c>
      <c r="E1598" s="145" t="s">
        <v>3</v>
      </c>
      <c r="F1598" s="146" t="s">
        <v>993</v>
      </c>
      <c r="H1598" s="145" t="s">
        <v>3</v>
      </c>
      <c r="L1598" s="143"/>
      <c r="M1598" s="147"/>
      <c r="T1598" s="148"/>
      <c r="AT1598" s="145" t="s">
        <v>166</v>
      </c>
      <c r="AU1598" s="145" t="s">
        <v>80</v>
      </c>
      <c r="AV1598" s="12" t="s">
        <v>78</v>
      </c>
      <c r="AW1598" s="12" t="s">
        <v>32</v>
      </c>
      <c r="AX1598" s="12" t="s">
        <v>70</v>
      </c>
      <c r="AY1598" s="145" t="s">
        <v>155</v>
      </c>
    </row>
    <row r="1599" spans="2:65" s="13" customFormat="1" ht="11.25">
      <c r="B1599" s="149"/>
      <c r="D1599" s="144" t="s">
        <v>166</v>
      </c>
      <c r="E1599" s="150" t="s">
        <v>3</v>
      </c>
      <c r="F1599" s="151" t="s">
        <v>1069</v>
      </c>
      <c r="H1599" s="152">
        <v>44</v>
      </c>
      <c r="L1599" s="149"/>
      <c r="M1599" s="153"/>
      <c r="T1599" s="154"/>
      <c r="AT1599" s="150" t="s">
        <v>166</v>
      </c>
      <c r="AU1599" s="150" t="s">
        <v>80</v>
      </c>
      <c r="AV1599" s="13" t="s">
        <v>80</v>
      </c>
      <c r="AW1599" s="13" t="s">
        <v>32</v>
      </c>
      <c r="AX1599" s="13" t="s">
        <v>70</v>
      </c>
      <c r="AY1599" s="150" t="s">
        <v>155</v>
      </c>
    </row>
    <row r="1600" spans="2:65" s="12" customFormat="1" ht="11.25">
      <c r="B1600" s="143"/>
      <c r="D1600" s="144" t="s">
        <v>166</v>
      </c>
      <c r="E1600" s="145" t="s">
        <v>3</v>
      </c>
      <c r="F1600" s="146" t="s">
        <v>1400</v>
      </c>
      <c r="H1600" s="145" t="s">
        <v>3</v>
      </c>
      <c r="L1600" s="143"/>
      <c r="M1600" s="147"/>
      <c r="T1600" s="148"/>
      <c r="AT1600" s="145" t="s">
        <v>166</v>
      </c>
      <c r="AU1600" s="145" t="s">
        <v>80</v>
      </c>
      <c r="AV1600" s="12" t="s">
        <v>78</v>
      </c>
      <c r="AW1600" s="12" t="s">
        <v>32</v>
      </c>
      <c r="AX1600" s="12" t="s">
        <v>70</v>
      </c>
      <c r="AY1600" s="145" t="s">
        <v>155</v>
      </c>
    </row>
    <row r="1601" spans="2:65" s="13" customFormat="1" ht="11.25">
      <c r="B1601" s="149"/>
      <c r="D1601" s="144" t="s">
        <v>166</v>
      </c>
      <c r="E1601" s="150" t="s">
        <v>3</v>
      </c>
      <c r="F1601" s="151" t="s">
        <v>2171</v>
      </c>
      <c r="H1601" s="152">
        <v>30</v>
      </c>
      <c r="L1601" s="149"/>
      <c r="M1601" s="153"/>
      <c r="T1601" s="154"/>
      <c r="AT1601" s="150" t="s">
        <v>166</v>
      </c>
      <c r="AU1601" s="150" t="s">
        <v>80</v>
      </c>
      <c r="AV1601" s="13" t="s">
        <v>80</v>
      </c>
      <c r="AW1601" s="13" t="s">
        <v>32</v>
      </c>
      <c r="AX1601" s="13" t="s">
        <v>70</v>
      </c>
      <c r="AY1601" s="150" t="s">
        <v>155</v>
      </c>
    </row>
    <row r="1602" spans="2:65" s="14" customFormat="1" ht="11.25">
      <c r="B1602" s="155"/>
      <c r="D1602" s="144" t="s">
        <v>166</v>
      </c>
      <c r="E1602" s="156" t="s">
        <v>3</v>
      </c>
      <c r="F1602" s="157" t="s">
        <v>205</v>
      </c>
      <c r="H1602" s="158">
        <v>74</v>
      </c>
      <c r="L1602" s="155"/>
      <c r="M1602" s="159"/>
      <c r="T1602" s="160"/>
      <c r="AT1602" s="156" t="s">
        <v>166</v>
      </c>
      <c r="AU1602" s="156" t="s">
        <v>80</v>
      </c>
      <c r="AV1602" s="14" t="s">
        <v>162</v>
      </c>
      <c r="AW1602" s="14" t="s">
        <v>32</v>
      </c>
      <c r="AX1602" s="14" t="s">
        <v>78</v>
      </c>
      <c r="AY1602" s="156" t="s">
        <v>155</v>
      </c>
    </row>
    <row r="1603" spans="2:65" s="1" customFormat="1" ht="16.5" customHeight="1">
      <c r="B1603" s="127"/>
      <c r="C1603" s="161" t="s">
        <v>2182</v>
      </c>
      <c r="D1603" s="161" t="s">
        <v>248</v>
      </c>
      <c r="E1603" s="162" t="s">
        <v>2183</v>
      </c>
      <c r="F1603" s="163" t="s">
        <v>2184</v>
      </c>
      <c r="G1603" s="164" t="s">
        <v>178</v>
      </c>
      <c r="H1603" s="165">
        <v>75.48</v>
      </c>
      <c r="I1603" s="166"/>
      <c r="J1603" s="166">
        <f>ROUND(I1603*H1603,2)</f>
        <v>0</v>
      </c>
      <c r="K1603" s="163" t="s">
        <v>3</v>
      </c>
      <c r="L1603" s="167"/>
      <c r="M1603" s="168" t="s">
        <v>3</v>
      </c>
      <c r="N1603" s="169" t="s">
        <v>41</v>
      </c>
      <c r="O1603" s="136">
        <v>0</v>
      </c>
      <c r="P1603" s="136">
        <f>O1603*H1603</f>
        <v>0</v>
      </c>
      <c r="Q1603" s="136">
        <v>0</v>
      </c>
      <c r="R1603" s="136">
        <f>Q1603*H1603</f>
        <v>0</v>
      </c>
      <c r="S1603" s="136">
        <v>0</v>
      </c>
      <c r="T1603" s="137">
        <f>S1603*H1603</f>
        <v>0</v>
      </c>
      <c r="AR1603" s="138" t="s">
        <v>391</v>
      </c>
      <c r="AT1603" s="138" t="s">
        <v>248</v>
      </c>
      <c r="AU1603" s="138" t="s">
        <v>80</v>
      </c>
      <c r="AY1603" s="17" t="s">
        <v>155</v>
      </c>
      <c r="BE1603" s="139">
        <f>IF(N1603="základní",J1603,0)</f>
        <v>0</v>
      </c>
      <c r="BF1603" s="139">
        <f>IF(N1603="snížená",J1603,0)</f>
        <v>0</v>
      </c>
      <c r="BG1603" s="139">
        <f>IF(N1603="zákl. přenesená",J1603,0)</f>
        <v>0</v>
      </c>
      <c r="BH1603" s="139">
        <f>IF(N1603="sníž. přenesená",J1603,0)</f>
        <v>0</v>
      </c>
      <c r="BI1603" s="139">
        <f>IF(N1603="nulová",J1603,0)</f>
        <v>0</v>
      </c>
      <c r="BJ1603" s="17" t="s">
        <v>78</v>
      </c>
      <c r="BK1603" s="139">
        <f>ROUND(I1603*H1603,2)</f>
        <v>0</v>
      </c>
      <c r="BL1603" s="17" t="s">
        <v>264</v>
      </c>
      <c r="BM1603" s="138" t="s">
        <v>2185</v>
      </c>
    </row>
    <row r="1604" spans="2:65" s="13" customFormat="1" ht="11.25">
      <c r="B1604" s="149"/>
      <c r="D1604" s="144" t="s">
        <v>166</v>
      </c>
      <c r="E1604" s="150" t="s">
        <v>3</v>
      </c>
      <c r="F1604" s="151" t="s">
        <v>2176</v>
      </c>
      <c r="H1604" s="152">
        <v>75.48</v>
      </c>
      <c r="L1604" s="149"/>
      <c r="M1604" s="153"/>
      <c r="T1604" s="154"/>
      <c r="AT1604" s="150" t="s">
        <v>166</v>
      </c>
      <c r="AU1604" s="150" t="s">
        <v>80</v>
      </c>
      <c r="AV1604" s="13" t="s">
        <v>80</v>
      </c>
      <c r="AW1604" s="13" t="s">
        <v>32</v>
      </c>
      <c r="AX1604" s="13" t="s">
        <v>78</v>
      </c>
      <c r="AY1604" s="150" t="s">
        <v>155</v>
      </c>
    </row>
    <row r="1605" spans="2:65" s="1" customFormat="1" ht="16.5" customHeight="1">
      <c r="B1605" s="127"/>
      <c r="C1605" s="128" t="s">
        <v>2186</v>
      </c>
      <c r="D1605" s="128" t="s">
        <v>157</v>
      </c>
      <c r="E1605" s="129" t="s">
        <v>2187</v>
      </c>
      <c r="F1605" s="130" t="s">
        <v>2188</v>
      </c>
      <c r="G1605" s="131" t="s">
        <v>160</v>
      </c>
      <c r="H1605" s="132">
        <v>179.95</v>
      </c>
      <c r="I1605" s="133"/>
      <c r="J1605" s="133">
        <f>ROUND(I1605*H1605,2)</f>
        <v>0</v>
      </c>
      <c r="K1605" s="130" t="s">
        <v>161</v>
      </c>
      <c r="L1605" s="29"/>
      <c r="M1605" s="134" t="s">
        <v>3</v>
      </c>
      <c r="N1605" s="135" t="s">
        <v>41</v>
      </c>
      <c r="O1605" s="136">
        <v>9.8000000000000004E-2</v>
      </c>
      <c r="P1605" s="136">
        <f>O1605*H1605</f>
        <v>17.635100000000001</v>
      </c>
      <c r="Q1605" s="136">
        <v>0</v>
      </c>
      <c r="R1605" s="136">
        <f>Q1605*H1605</f>
        <v>0</v>
      </c>
      <c r="S1605" s="136">
        <v>0</v>
      </c>
      <c r="T1605" s="137">
        <f>S1605*H1605</f>
        <v>0</v>
      </c>
      <c r="AR1605" s="138" t="s">
        <v>264</v>
      </c>
      <c r="AT1605" s="138" t="s">
        <v>157</v>
      </c>
      <c r="AU1605" s="138" t="s">
        <v>80</v>
      </c>
      <c r="AY1605" s="17" t="s">
        <v>155</v>
      </c>
      <c r="BE1605" s="139">
        <f>IF(N1605="základní",J1605,0)</f>
        <v>0</v>
      </c>
      <c r="BF1605" s="139">
        <f>IF(N1605="snížená",J1605,0)</f>
        <v>0</v>
      </c>
      <c r="BG1605" s="139">
        <f>IF(N1605="zákl. přenesená",J1605,0)</f>
        <v>0</v>
      </c>
      <c r="BH1605" s="139">
        <f>IF(N1605="sníž. přenesená",J1605,0)</f>
        <v>0</v>
      </c>
      <c r="BI1605" s="139">
        <f>IF(N1605="nulová",J1605,0)</f>
        <v>0</v>
      </c>
      <c r="BJ1605" s="17" t="s">
        <v>78</v>
      </c>
      <c r="BK1605" s="139">
        <f>ROUND(I1605*H1605,2)</f>
        <v>0</v>
      </c>
      <c r="BL1605" s="17" t="s">
        <v>264</v>
      </c>
      <c r="BM1605" s="138" t="s">
        <v>2189</v>
      </c>
    </row>
    <row r="1606" spans="2:65" s="1" customFormat="1" ht="11.25">
      <c r="B1606" s="29"/>
      <c r="D1606" s="140" t="s">
        <v>164</v>
      </c>
      <c r="F1606" s="141" t="s">
        <v>2190</v>
      </c>
      <c r="L1606" s="29"/>
      <c r="M1606" s="142"/>
      <c r="T1606" s="50"/>
      <c r="AT1606" s="17" t="s">
        <v>164</v>
      </c>
      <c r="AU1606" s="17" t="s">
        <v>80</v>
      </c>
    </row>
    <row r="1607" spans="2:65" s="12" customFormat="1" ht="11.25">
      <c r="B1607" s="143"/>
      <c r="D1607" s="144" t="s">
        <v>166</v>
      </c>
      <c r="E1607" s="145" t="s">
        <v>3</v>
      </c>
      <c r="F1607" s="146" t="s">
        <v>991</v>
      </c>
      <c r="H1607" s="145" t="s">
        <v>3</v>
      </c>
      <c r="L1607" s="143"/>
      <c r="M1607" s="147"/>
      <c r="T1607" s="148"/>
      <c r="AT1607" s="145" t="s">
        <v>166</v>
      </c>
      <c r="AU1607" s="145" t="s">
        <v>80</v>
      </c>
      <c r="AV1607" s="12" t="s">
        <v>78</v>
      </c>
      <c r="AW1607" s="12" t="s">
        <v>32</v>
      </c>
      <c r="AX1607" s="12" t="s">
        <v>70</v>
      </c>
      <c r="AY1607" s="145" t="s">
        <v>155</v>
      </c>
    </row>
    <row r="1608" spans="2:65" s="13" customFormat="1" ht="11.25">
      <c r="B1608" s="149"/>
      <c r="D1608" s="144" t="s">
        <v>166</v>
      </c>
      <c r="E1608" s="150" t="s">
        <v>3</v>
      </c>
      <c r="F1608" s="151" t="s">
        <v>1029</v>
      </c>
      <c r="H1608" s="152">
        <v>8.1</v>
      </c>
      <c r="L1608" s="149"/>
      <c r="M1608" s="153"/>
      <c r="T1608" s="154"/>
      <c r="AT1608" s="150" t="s">
        <v>166</v>
      </c>
      <c r="AU1608" s="150" t="s">
        <v>80</v>
      </c>
      <c r="AV1608" s="13" t="s">
        <v>80</v>
      </c>
      <c r="AW1608" s="13" t="s">
        <v>32</v>
      </c>
      <c r="AX1608" s="13" t="s">
        <v>70</v>
      </c>
      <c r="AY1608" s="150" t="s">
        <v>155</v>
      </c>
    </row>
    <row r="1609" spans="2:65" s="12" customFormat="1" ht="11.25">
      <c r="B1609" s="143"/>
      <c r="D1609" s="144" t="s">
        <v>166</v>
      </c>
      <c r="E1609" s="145" t="s">
        <v>3</v>
      </c>
      <c r="F1609" s="146" t="s">
        <v>993</v>
      </c>
      <c r="H1609" s="145" t="s">
        <v>3</v>
      </c>
      <c r="L1609" s="143"/>
      <c r="M1609" s="147"/>
      <c r="T1609" s="148"/>
      <c r="AT1609" s="145" t="s">
        <v>166</v>
      </c>
      <c r="AU1609" s="145" t="s">
        <v>80</v>
      </c>
      <c r="AV1609" s="12" t="s">
        <v>78</v>
      </c>
      <c r="AW1609" s="12" t="s">
        <v>32</v>
      </c>
      <c r="AX1609" s="12" t="s">
        <v>70</v>
      </c>
      <c r="AY1609" s="145" t="s">
        <v>155</v>
      </c>
    </row>
    <row r="1610" spans="2:65" s="13" customFormat="1" ht="11.25">
      <c r="B1610" s="149"/>
      <c r="D1610" s="144" t="s">
        <v>166</v>
      </c>
      <c r="E1610" s="150" t="s">
        <v>3</v>
      </c>
      <c r="F1610" s="151" t="s">
        <v>1030</v>
      </c>
      <c r="H1610" s="152">
        <v>118.15</v>
      </c>
      <c r="L1610" s="149"/>
      <c r="M1610" s="153"/>
      <c r="T1610" s="154"/>
      <c r="AT1610" s="150" t="s">
        <v>166</v>
      </c>
      <c r="AU1610" s="150" t="s">
        <v>80</v>
      </c>
      <c r="AV1610" s="13" t="s">
        <v>80</v>
      </c>
      <c r="AW1610" s="13" t="s">
        <v>32</v>
      </c>
      <c r="AX1610" s="13" t="s">
        <v>70</v>
      </c>
      <c r="AY1610" s="150" t="s">
        <v>155</v>
      </c>
    </row>
    <row r="1611" spans="2:65" s="12" customFormat="1" ht="11.25">
      <c r="B1611" s="143"/>
      <c r="D1611" s="144" t="s">
        <v>166</v>
      </c>
      <c r="E1611" s="145" t="s">
        <v>3</v>
      </c>
      <c r="F1611" s="146" t="s">
        <v>1400</v>
      </c>
      <c r="H1611" s="145" t="s">
        <v>3</v>
      </c>
      <c r="L1611" s="143"/>
      <c r="M1611" s="147"/>
      <c r="T1611" s="148"/>
      <c r="AT1611" s="145" t="s">
        <v>166</v>
      </c>
      <c r="AU1611" s="145" t="s">
        <v>80</v>
      </c>
      <c r="AV1611" s="12" t="s">
        <v>78</v>
      </c>
      <c r="AW1611" s="12" t="s">
        <v>32</v>
      </c>
      <c r="AX1611" s="12" t="s">
        <v>70</v>
      </c>
      <c r="AY1611" s="145" t="s">
        <v>155</v>
      </c>
    </row>
    <row r="1612" spans="2:65" s="13" customFormat="1" ht="11.25">
      <c r="B1612" s="149"/>
      <c r="D1612" s="144" t="s">
        <v>166</v>
      </c>
      <c r="E1612" s="150" t="s">
        <v>3</v>
      </c>
      <c r="F1612" s="151" t="s">
        <v>1401</v>
      </c>
      <c r="H1612" s="152">
        <v>53.7</v>
      </c>
      <c r="L1612" s="149"/>
      <c r="M1612" s="153"/>
      <c r="T1612" s="154"/>
      <c r="AT1612" s="150" t="s">
        <v>166</v>
      </c>
      <c r="AU1612" s="150" t="s">
        <v>80</v>
      </c>
      <c r="AV1612" s="13" t="s">
        <v>80</v>
      </c>
      <c r="AW1612" s="13" t="s">
        <v>32</v>
      </c>
      <c r="AX1612" s="13" t="s">
        <v>70</v>
      </c>
      <c r="AY1612" s="150" t="s">
        <v>155</v>
      </c>
    </row>
    <row r="1613" spans="2:65" s="14" customFormat="1" ht="11.25">
      <c r="B1613" s="155"/>
      <c r="D1613" s="144" t="s">
        <v>166</v>
      </c>
      <c r="E1613" s="156" t="s">
        <v>3</v>
      </c>
      <c r="F1613" s="157" t="s">
        <v>205</v>
      </c>
      <c r="H1613" s="158">
        <v>179.95</v>
      </c>
      <c r="L1613" s="155"/>
      <c r="M1613" s="159"/>
      <c r="T1613" s="160"/>
      <c r="AT1613" s="156" t="s">
        <v>166</v>
      </c>
      <c r="AU1613" s="156" t="s">
        <v>80</v>
      </c>
      <c r="AV1613" s="14" t="s">
        <v>162</v>
      </c>
      <c r="AW1613" s="14" t="s">
        <v>32</v>
      </c>
      <c r="AX1613" s="14" t="s">
        <v>78</v>
      </c>
      <c r="AY1613" s="156" t="s">
        <v>155</v>
      </c>
    </row>
    <row r="1614" spans="2:65" s="1" customFormat="1" ht="24.2" customHeight="1">
      <c r="B1614" s="127"/>
      <c r="C1614" s="128" t="s">
        <v>2191</v>
      </c>
      <c r="D1614" s="128" t="s">
        <v>157</v>
      </c>
      <c r="E1614" s="129" t="s">
        <v>2192</v>
      </c>
      <c r="F1614" s="130" t="s">
        <v>2193</v>
      </c>
      <c r="G1614" s="131" t="s">
        <v>1438</v>
      </c>
      <c r="H1614" s="132">
        <v>2562.9699999999998</v>
      </c>
      <c r="I1614" s="133"/>
      <c r="J1614" s="133">
        <f>ROUND(I1614*H1614,2)</f>
        <v>0</v>
      </c>
      <c r="K1614" s="130" t="s">
        <v>161</v>
      </c>
      <c r="L1614" s="29"/>
      <c r="M1614" s="134" t="s">
        <v>3</v>
      </c>
      <c r="N1614" s="135" t="s">
        <v>41</v>
      </c>
      <c r="O1614" s="136">
        <v>0</v>
      </c>
      <c r="P1614" s="136">
        <f>O1614*H1614</f>
        <v>0</v>
      </c>
      <c r="Q1614" s="136">
        <v>0</v>
      </c>
      <c r="R1614" s="136">
        <f>Q1614*H1614</f>
        <v>0</v>
      </c>
      <c r="S1614" s="136">
        <v>0</v>
      </c>
      <c r="T1614" s="137">
        <f>S1614*H1614</f>
        <v>0</v>
      </c>
      <c r="AR1614" s="138" t="s">
        <v>264</v>
      </c>
      <c r="AT1614" s="138" t="s">
        <v>157</v>
      </c>
      <c r="AU1614" s="138" t="s">
        <v>80</v>
      </c>
      <c r="AY1614" s="17" t="s">
        <v>155</v>
      </c>
      <c r="BE1614" s="139">
        <f>IF(N1614="základní",J1614,0)</f>
        <v>0</v>
      </c>
      <c r="BF1614" s="139">
        <f>IF(N1614="snížená",J1614,0)</f>
        <v>0</v>
      </c>
      <c r="BG1614" s="139">
        <f>IF(N1614="zákl. přenesená",J1614,0)</f>
        <v>0</v>
      </c>
      <c r="BH1614" s="139">
        <f>IF(N1614="sníž. přenesená",J1614,0)</f>
        <v>0</v>
      </c>
      <c r="BI1614" s="139">
        <f>IF(N1614="nulová",J1614,0)</f>
        <v>0</v>
      </c>
      <c r="BJ1614" s="17" t="s">
        <v>78</v>
      </c>
      <c r="BK1614" s="139">
        <f>ROUND(I1614*H1614,2)</f>
        <v>0</v>
      </c>
      <c r="BL1614" s="17" t="s">
        <v>264</v>
      </c>
      <c r="BM1614" s="138" t="s">
        <v>2194</v>
      </c>
    </row>
    <row r="1615" spans="2:65" s="1" customFormat="1" ht="11.25">
      <c r="B1615" s="29"/>
      <c r="D1615" s="140" t="s">
        <v>164</v>
      </c>
      <c r="F1615" s="141" t="s">
        <v>2195</v>
      </c>
      <c r="L1615" s="29"/>
      <c r="M1615" s="142"/>
      <c r="T1615" s="50"/>
      <c r="AT1615" s="17" t="s">
        <v>164</v>
      </c>
      <c r="AU1615" s="17" t="s">
        <v>80</v>
      </c>
    </row>
    <row r="1616" spans="2:65" s="11" customFormat="1" ht="22.9" customHeight="1">
      <c r="B1616" s="116"/>
      <c r="D1616" s="117" t="s">
        <v>69</v>
      </c>
      <c r="E1616" s="125" t="s">
        <v>2196</v>
      </c>
      <c r="F1616" s="125" t="s">
        <v>2197</v>
      </c>
      <c r="J1616" s="126">
        <f>BK1616</f>
        <v>0</v>
      </c>
      <c r="L1616" s="116"/>
      <c r="M1616" s="120"/>
      <c r="P1616" s="121">
        <f>SUM(P1617:P1655)</f>
        <v>38.440659000000004</v>
      </c>
      <c r="R1616" s="121">
        <f>SUM(R1617:R1655)</f>
        <v>0.32234845499999998</v>
      </c>
      <c r="T1616" s="122">
        <f>SUM(T1617:T1655)</f>
        <v>0</v>
      </c>
      <c r="AR1616" s="117" t="s">
        <v>80</v>
      </c>
      <c r="AT1616" s="123" t="s">
        <v>69</v>
      </c>
      <c r="AU1616" s="123" t="s">
        <v>78</v>
      </c>
      <c r="AY1616" s="117" t="s">
        <v>155</v>
      </c>
      <c r="BK1616" s="124">
        <f>SUM(BK1617:BK1655)</f>
        <v>0</v>
      </c>
    </row>
    <row r="1617" spans="2:65" s="1" customFormat="1" ht="16.5" customHeight="1">
      <c r="B1617" s="127"/>
      <c r="C1617" s="128" t="s">
        <v>2198</v>
      </c>
      <c r="D1617" s="128" t="s">
        <v>157</v>
      </c>
      <c r="E1617" s="129" t="s">
        <v>2199</v>
      </c>
      <c r="F1617" s="130" t="s">
        <v>2200</v>
      </c>
      <c r="G1617" s="131" t="s">
        <v>160</v>
      </c>
      <c r="H1617" s="132">
        <v>8.1189999999999998</v>
      </c>
      <c r="I1617" s="133"/>
      <c r="J1617" s="133">
        <f>ROUND(I1617*H1617,2)</f>
        <v>0</v>
      </c>
      <c r="K1617" s="130" t="s">
        <v>161</v>
      </c>
      <c r="L1617" s="29"/>
      <c r="M1617" s="134" t="s">
        <v>3</v>
      </c>
      <c r="N1617" s="135" t="s">
        <v>41</v>
      </c>
      <c r="O1617" s="136">
        <v>4.3999999999999997E-2</v>
      </c>
      <c r="P1617" s="136">
        <f>O1617*H1617</f>
        <v>0.35723599999999994</v>
      </c>
      <c r="Q1617" s="136">
        <v>2.9999999999999997E-4</v>
      </c>
      <c r="R1617" s="136">
        <f>Q1617*H1617</f>
        <v>2.4356999999999998E-3</v>
      </c>
      <c r="S1617" s="136">
        <v>0</v>
      </c>
      <c r="T1617" s="137">
        <f>S1617*H1617</f>
        <v>0</v>
      </c>
      <c r="AR1617" s="138" t="s">
        <v>264</v>
      </c>
      <c r="AT1617" s="138" t="s">
        <v>157</v>
      </c>
      <c r="AU1617" s="138" t="s">
        <v>80</v>
      </c>
      <c r="AY1617" s="17" t="s">
        <v>155</v>
      </c>
      <c r="BE1617" s="139">
        <f>IF(N1617="základní",J1617,0)</f>
        <v>0</v>
      </c>
      <c r="BF1617" s="139">
        <f>IF(N1617="snížená",J1617,0)</f>
        <v>0</v>
      </c>
      <c r="BG1617" s="139">
        <f>IF(N1617="zákl. přenesená",J1617,0)</f>
        <v>0</v>
      </c>
      <c r="BH1617" s="139">
        <f>IF(N1617="sníž. přenesená",J1617,0)</f>
        <v>0</v>
      </c>
      <c r="BI1617" s="139">
        <f>IF(N1617="nulová",J1617,0)</f>
        <v>0</v>
      </c>
      <c r="BJ1617" s="17" t="s">
        <v>78</v>
      </c>
      <c r="BK1617" s="139">
        <f>ROUND(I1617*H1617,2)</f>
        <v>0</v>
      </c>
      <c r="BL1617" s="17" t="s">
        <v>264</v>
      </c>
      <c r="BM1617" s="138" t="s">
        <v>2201</v>
      </c>
    </row>
    <row r="1618" spans="2:65" s="1" customFormat="1" ht="11.25">
      <c r="B1618" s="29"/>
      <c r="D1618" s="140" t="s">
        <v>164</v>
      </c>
      <c r="F1618" s="141" t="s">
        <v>2202</v>
      </c>
      <c r="L1618" s="29"/>
      <c r="M1618" s="142"/>
      <c r="T1618" s="50"/>
      <c r="AT1618" s="17" t="s">
        <v>164</v>
      </c>
      <c r="AU1618" s="17" t="s">
        <v>80</v>
      </c>
    </row>
    <row r="1619" spans="2:65" s="12" customFormat="1" ht="11.25">
      <c r="B1619" s="143"/>
      <c r="D1619" s="144" t="s">
        <v>166</v>
      </c>
      <c r="E1619" s="145" t="s">
        <v>3</v>
      </c>
      <c r="F1619" s="146" t="s">
        <v>684</v>
      </c>
      <c r="H1619" s="145" t="s">
        <v>3</v>
      </c>
      <c r="L1619" s="143"/>
      <c r="M1619" s="147"/>
      <c r="T1619" s="148"/>
      <c r="AT1619" s="145" t="s">
        <v>166</v>
      </c>
      <c r="AU1619" s="145" t="s">
        <v>80</v>
      </c>
      <c r="AV1619" s="12" t="s">
        <v>78</v>
      </c>
      <c r="AW1619" s="12" t="s">
        <v>32</v>
      </c>
      <c r="AX1619" s="12" t="s">
        <v>70</v>
      </c>
      <c r="AY1619" s="145" t="s">
        <v>155</v>
      </c>
    </row>
    <row r="1620" spans="2:65" s="13" customFormat="1" ht="11.25">
      <c r="B1620" s="149"/>
      <c r="D1620" s="144" t="s">
        <v>166</v>
      </c>
      <c r="E1620" s="150" t="s">
        <v>3</v>
      </c>
      <c r="F1620" s="151" t="s">
        <v>1434</v>
      </c>
      <c r="H1620" s="152">
        <v>8.1189999999999998</v>
      </c>
      <c r="L1620" s="149"/>
      <c r="M1620" s="153"/>
      <c r="T1620" s="154"/>
      <c r="AT1620" s="150" t="s">
        <v>166</v>
      </c>
      <c r="AU1620" s="150" t="s">
        <v>80</v>
      </c>
      <c r="AV1620" s="13" t="s">
        <v>80</v>
      </c>
      <c r="AW1620" s="13" t="s">
        <v>32</v>
      </c>
      <c r="AX1620" s="13" t="s">
        <v>78</v>
      </c>
      <c r="AY1620" s="150" t="s">
        <v>155</v>
      </c>
    </row>
    <row r="1621" spans="2:65" s="1" customFormat="1" ht="24.2" customHeight="1">
      <c r="B1621" s="127"/>
      <c r="C1621" s="128" t="s">
        <v>2203</v>
      </c>
      <c r="D1621" s="128" t="s">
        <v>157</v>
      </c>
      <c r="E1621" s="129" t="s">
        <v>2204</v>
      </c>
      <c r="F1621" s="130" t="s">
        <v>2205</v>
      </c>
      <c r="G1621" s="131" t="s">
        <v>160</v>
      </c>
      <c r="H1621" s="132">
        <v>8.1189999999999998</v>
      </c>
      <c r="I1621" s="133"/>
      <c r="J1621" s="133">
        <f>ROUND(I1621*H1621,2)</f>
        <v>0</v>
      </c>
      <c r="K1621" s="130" t="s">
        <v>161</v>
      </c>
      <c r="L1621" s="29"/>
      <c r="M1621" s="134" t="s">
        <v>3</v>
      </c>
      <c r="N1621" s="135" t="s">
        <v>41</v>
      </c>
      <c r="O1621" s="136">
        <v>0.746</v>
      </c>
      <c r="P1621" s="136">
        <f>O1621*H1621</f>
        <v>6.0567739999999999</v>
      </c>
      <c r="Q1621" s="136">
        <v>5.1999999999999998E-3</v>
      </c>
      <c r="R1621" s="136">
        <f>Q1621*H1621</f>
        <v>4.2218799999999994E-2</v>
      </c>
      <c r="S1621" s="136">
        <v>0</v>
      </c>
      <c r="T1621" s="137">
        <f>S1621*H1621</f>
        <v>0</v>
      </c>
      <c r="AR1621" s="138" t="s">
        <v>264</v>
      </c>
      <c r="AT1621" s="138" t="s">
        <v>157</v>
      </c>
      <c r="AU1621" s="138" t="s">
        <v>80</v>
      </c>
      <c r="AY1621" s="17" t="s">
        <v>155</v>
      </c>
      <c r="BE1621" s="139">
        <f>IF(N1621="základní",J1621,0)</f>
        <v>0</v>
      </c>
      <c r="BF1621" s="139">
        <f>IF(N1621="snížená",J1621,0)</f>
        <v>0</v>
      </c>
      <c r="BG1621" s="139">
        <f>IF(N1621="zákl. přenesená",J1621,0)</f>
        <v>0</v>
      </c>
      <c r="BH1621" s="139">
        <f>IF(N1621="sníž. přenesená",J1621,0)</f>
        <v>0</v>
      </c>
      <c r="BI1621" s="139">
        <f>IF(N1621="nulová",J1621,0)</f>
        <v>0</v>
      </c>
      <c r="BJ1621" s="17" t="s">
        <v>78</v>
      </c>
      <c r="BK1621" s="139">
        <f>ROUND(I1621*H1621,2)</f>
        <v>0</v>
      </c>
      <c r="BL1621" s="17" t="s">
        <v>264</v>
      </c>
      <c r="BM1621" s="138" t="s">
        <v>2206</v>
      </c>
    </row>
    <row r="1622" spans="2:65" s="1" customFormat="1" ht="11.25">
      <c r="B1622" s="29"/>
      <c r="D1622" s="140" t="s">
        <v>164</v>
      </c>
      <c r="F1622" s="141" t="s">
        <v>2207</v>
      </c>
      <c r="L1622" s="29"/>
      <c r="M1622" s="142"/>
      <c r="T1622" s="50"/>
      <c r="AT1622" s="17" t="s">
        <v>164</v>
      </c>
      <c r="AU1622" s="17" t="s">
        <v>80</v>
      </c>
    </row>
    <row r="1623" spans="2:65" s="12" customFormat="1" ht="11.25">
      <c r="B1623" s="143"/>
      <c r="D1623" s="144" t="s">
        <v>166</v>
      </c>
      <c r="E1623" s="145" t="s">
        <v>3</v>
      </c>
      <c r="F1623" s="146" t="s">
        <v>684</v>
      </c>
      <c r="H1623" s="145" t="s">
        <v>3</v>
      </c>
      <c r="L1623" s="143"/>
      <c r="M1623" s="147"/>
      <c r="T1623" s="148"/>
      <c r="AT1623" s="145" t="s">
        <v>166</v>
      </c>
      <c r="AU1623" s="145" t="s">
        <v>80</v>
      </c>
      <c r="AV1623" s="12" t="s">
        <v>78</v>
      </c>
      <c r="AW1623" s="12" t="s">
        <v>32</v>
      </c>
      <c r="AX1623" s="12" t="s">
        <v>70</v>
      </c>
      <c r="AY1623" s="145" t="s">
        <v>155</v>
      </c>
    </row>
    <row r="1624" spans="2:65" s="13" customFormat="1" ht="11.25">
      <c r="B1624" s="149"/>
      <c r="D1624" s="144" t="s">
        <v>166</v>
      </c>
      <c r="E1624" s="150" t="s">
        <v>3</v>
      </c>
      <c r="F1624" s="151" t="s">
        <v>1434</v>
      </c>
      <c r="H1624" s="152">
        <v>8.1189999999999998</v>
      </c>
      <c r="L1624" s="149"/>
      <c r="M1624" s="153"/>
      <c r="T1624" s="154"/>
      <c r="AT1624" s="150" t="s">
        <v>166</v>
      </c>
      <c r="AU1624" s="150" t="s">
        <v>80</v>
      </c>
      <c r="AV1624" s="13" t="s">
        <v>80</v>
      </c>
      <c r="AW1624" s="13" t="s">
        <v>32</v>
      </c>
      <c r="AX1624" s="13" t="s">
        <v>78</v>
      </c>
      <c r="AY1624" s="150" t="s">
        <v>155</v>
      </c>
    </row>
    <row r="1625" spans="2:65" s="1" customFormat="1" ht="16.5" customHeight="1">
      <c r="B1625" s="127"/>
      <c r="C1625" s="161" t="s">
        <v>2208</v>
      </c>
      <c r="D1625" s="161" t="s">
        <v>248</v>
      </c>
      <c r="E1625" s="162" t="s">
        <v>2209</v>
      </c>
      <c r="F1625" s="163" t="s">
        <v>2210</v>
      </c>
      <c r="G1625" s="164" t="s">
        <v>160</v>
      </c>
      <c r="H1625" s="165">
        <v>8.9309999999999992</v>
      </c>
      <c r="I1625" s="166"/>
      <c r="J1625" s="166">
        <f>ROUND(I1625*H1625,2)</f>
        <v>0</v>
      </c>
      <c r="K1625" s="163" t="s">
        <v>161</v>
      </c>
      <c r="L1625" s="167"/>
      <c r="M1625" s="168" t="s">
        <v>3</v>
      </c>
      <c r="N1625" s="169" t="s">
        <v>41</v>
      </c>
      <c r="O1625" s="136">
        <v>0</v>
      </c>
      <c r="P1625" s="136">
        <f>O1625*H1625</f>
        <v>0</v>
      </c>
      <c r="Q1625" s="136">
        <v>1.26E-2</v>
      </c>
      <c r="R1625" s="136">
        <f>Q1625*H1625</f>
        <v>0.11253059999999999</v>
      </c>
      <c r="S1625" s="136">
        <v>0</v>
      </c>
      <c r="T1625" s="137">
        <f>S1625*H1625</f>
        <v>0</v>
      </c>
      <c r="AR1625" s="138" t="s">
        <v>391</v>
      </c>
      <c r="AT1625" s="138" t="s">
        <v>248</v>
      </c>
      <c r="AU1625" s="138" t="s">
        <v>80</v>
      </c>
      <c r="AY1625" s="17" t="s">
        <v>155</v>
      </c>
      <c r="BE1625" s="139">
        <f>IF(N1625="základní",J1625,0)</f>
        <v>0</v>
      </c>
      <c r="BF1625" s="139">
        <f>IF(N1625="snížená",J1625,0)</f>
        <v>0</v>
      </c>
      <c r="BG1625" s="139">
        <f>IF(N1625="zákl. přenesená",J1625,0)</f>
        <v>0</v>
      </c>
      <c r="BH1625" s="139">
        <f>IF(N1625="sníž. přenesená",J1625,0)</f>
        <v>0</v>
      </c>
      <c r="BI1625" s="139">
        <f>IF(N1625="nulová",J1625,0)</f>
        <v>0</v>
      </c>
      <c r="BJ1625" s="17" t="s">
        <v>78</v>
      </c>
      <c r="BK1625" s="139">
        <f>ROUND(I1625*H1625,2)</f>
        <v>0</v>
      </c>
      <c r="BL1625" s="17" t="s">
        <v>264</v>
      </c>
      <c r="BM1625" s="138" t="s">
        <v>2211</v>
      </c>
    </row>
    <row r="1626" spans="2:65" s="13" customFormat="1" ht="11.25">
      <c r="B1626" s="149"/>
      <c r="D1626" s="144" t="s">
        <v>166</v>
      </c>
      <c r="E1626" s="150" t="s">
        <v>3</v>
      </c>
      <c r="F1626" s="151" t="s">
        <v>2212</v>
      </c>
      <c r="H1626" s="152">
        <v>8.9309999999999992</v>
      </c>
      <c r="L1626" s="149"/>
      <c r="M1626" s="153"/>
      <c r="T1626" s="154"/>
      <c r="AT1626" s="150" t="s">
        <v>166</v>
      </c>
      <c r="AU1626" s="150" t="s">
        <v>80</v>
      </c>
      <c r="AV1626" s="13" t="s">
        <v>80</v>
      </c>
      <c r="AW1626" s="13" t="s">
        <v>32</v>
      </c>
      <c r="AX1626" s="13" t="s">
        <v>78</v>
      </c>
      <c r="AY1626" s="150" t="s">
        <v>155</v>
      </c>
    </row>
    <row r="1627" spans="2:65" s="1" customFormat="1" ht="16.5" customHeight="1">
      <c r="B1627" s="127"/>
      <c r="C1627" s="128" t="s">
        <v>2213</v>
      </c>
      <c r="D1627" s="128" t="s">
        <v>157</v>
      </c>
      <c r="E1627" s="129" t="s">
        <v>2214</v>
      </c>
      <c r="F1627" s="130" t="s">
        <v>2215</v>
      </c>
      <c r="G1627" s="131" t="s">
        <v>160</v>
      </c>
      <c r="H1627" s="132">
        <v>8.1189999999999998</v>
      </c>
      <c r="I1627" s="133"/>
      <c r="J1627" s="133">
        <f>ROUND(I1627*H1627,2)</f>
        <v>0</v>
      </c>
      <c r="K1627" s="130" t="s">
        <v>1105</v>
      </c>
      <c r="L1627" s="29"/>
      <c r="M1627" s="134" t="s">
        <v>3</v>
      </c>
      <c r="N1627" s="135" t="s">
        <v>41</v>
      </c>
      <c r="O1627" s="136">
        <v>0.13</v>
      </c>
      <c r="P1627" s="136">
        <f>O1627*H1627</f>
        <v>1.0554699999999999</v>
      </c>
      <c r="Q1627" s="136">
        <v>0</v>
      </c>
      <c r="R1627" s="136">
        <f>Q1627*H1627</f>
        <v>0</v>
      </c>
      <c r="S1627" s="136">
        <v>0</v>
      </c>
      <c r="T1627" s="137">
        <f>S1627*H1627</f>
        <v>0</v>
      </c>
      <c r="AR1627" s="138" t="s">
        <v>264</v>
      </c>
      <c r="AT1627" s="138" t="s">
        <v>157</v>
      </c>
      <c r="AU1627" s="138" t="s">
        <v>80</v>
      </c>
      <c r="AY1627" s="17" t="s">
        <v>155</v>
      </c>
      <c r="BE1627" s="139">
        <f>IF(N1627="základní",J1627,0)</f>
        <v>0</v>
      </c>
      <c r="BF1627" s="139">
        <f>IF(N1627="snížená",J1627,0)</f>
        <v>0</v>
      </c>
      <c r="BG1627" s="139">
        <f>IF(N1627="zákl. přenesená",J1627,0)</f>
        <v>0</v>
      </c>
      <c r="BH1627" s="139">
        <f>IF(N1627="sníž. přenesená",J1627,0)</f>
        <v>0</v>
      </c>
      <c r="BI1627" s="139">
        <f>IF(N1627="nulová",J1627,0)</f>
        <v>0</v>
      </c>
      <c r="BJ1627" s="17" t="s">
        <v>78</v>
      </c>
      <c r="BK1627" s="139">
        <f>ROUND(I1627*H1627,2)</f>
        <v>0</v>
      </c>
      <c r="BL1627" s="17" t="s">
        <v>264</v>
      </c>
      <c r="BM1627" s="138" t="s">
        <v>2216</v>
      </c>
    </row>
    <row r="1628" spans="2:65" s="1" customFormat="1" ht="11.25">
      <c r="B1628" s="29"/>
      <c r="D1628" s="140" t="s">
        <v>164</v>
      </c>
      <c r="F1628" s="141" t="s">
        <v>2217</v>
      </c>
      <c r="L1628" s="29"/>
      <c r="M1628" s="142"/>
      <c r="T1628" s="50"/>
      <c r="AT1628" s="17" t="s">
        <v>164</v>
      </c>
      <c r="AU1628" s="17" t="s">
        <v>80</v>
      </c>
    </row>
    <row r="1629" spans="2:65" s="12" customFormat="1" ht="11.25">
      <c r="B1629" s="143"/>
      <c r="D1629" s="144" t="s">
        <v>166</v>
      </c>
      <c r="E1629" s="145" t="s">
        <v>3</v>
      </c>
      <c r="F1629" s="146" t="s">
        <v>684</v>
      </c>
      <c r="H1629" s="145" t="s">
        <v>3</v>
      </c>
      <c r="L1629" s="143"/>
      <c r="M1629" s="147"/>
      <c r="T1629" s="148"/>
      <c r="AT1629" s="145" t="s">
        <v>166</v>
      </c>
      <c r="AU1629" s="145" t="s">
        <v>80</v>
      </c>
      <c r="AV1629" s="12" t="s">
        <v>78</v>
      </c>
      <c r="AW1629" s="12" t="s">
        <v>32</v>
      </c>
      <c r="AX1629" s="12" t="s">
        <v>70</v>
      </c>
      <c r="AY1629" s="145" t="s">
        <v>155</v>
      </c>
    </row>
    <row r="1630" spans="2:65" s="13" customFormat="1" ht="11.25">
      <c r="B1630" s="149"/>
      <c r="D1630" s="144" t="s">
        <v>166</v>
      </c>
      <c r="E1630" s="150" t="s">
        <v>3</v>
      </c>
      <c r="F1630" s="151" t="s">
        <v>1434</v>
      </c>
      <c r="H1630" s="152">
        <v>8.1189999999999998</v>
      </c>
      <c r="L1630" s="149"/>
      <c r="M1630" s="153"/>
      <c r="T1630" s="154"/>
      <c r="AT1630" s="150" t="s">
        <v>166</v>
      </c>
      <c r="AU1630" s="150" t="s">
        <v>80</v>
      </c>
      <c r="AV1630" s="13" t="s">
        <v>80</v>
      </c>
      <c r="AW1630" s="13" t="s">
        <v>32</v>
      </c>
      <c r="AX1630" s="13" t="s">
        <v>78</v>
      </c>
      <c r="AY1630" s="150" t="s">
        <v>155</v>
      </c>
    </row>
    <row r="1631" spans="2:65" s="1" customFormat="1" ht="16.5" customHeight="1">
      <c r="B1631" s="127"/>
      <c r="C1631" s="128" t="s">
        <v>2218</v>
      </c>
      <c r="D1631" s="128" t="s">
        <v>157</v>
      </c>
      <c r="E1631" s="129" t="s">
        <v>2219</v>
      </c>
      <c r="F1631" s="130" t="s">
        <v>2220</v>
      </c>
      <c r="G1631" s="131" t="s">
        <v>178</v>
      </c>
      <c r="H1631" s="132">
        <v>16</v>
      </c>
      <c r="I1631" s="133"/>
      <c r="J1631" s="133">
        <f>ROUND(I1631*H1631,2)</f>
        <v>0</v>
      </c>
      <c r="K1631" s="130" t="s">
        <v>161</v>
      </c>
      <c r="L1631" s="29"/>
      <c r="M1631" s="134" t="s">
        <v>3</v>
      </c>
      <c r="N1631" s="135" t="s">
        <v>41</v>
      </c>
      <c r="O1631" s="136">
        <v>0.248</v>
      </c>
      <c r="P1631" s="136">
        <f>O1631*H1631</f>
        <v>3.968</v>
      </c>
      <c r="Q1631" s="136">
        <v>5.5000000000000003E-4</v>
      </c>
      <c r="R1631" s="136">
        <f>Q1631*H1631</f>
        <v>8.8000000000000005E-3</v>
      </c>
      <c r="S1631" s="136">
        <v>0</v>
      </c>
      <c r="T1631" s="137">
        <f>S1631*H1631</f>
        <v>0</v>
      </c>
      <c r="AR1631" s="138" t="s">
        <v>264</v>
      </c>
      <c r="AT1631" s="138" t="s">
        <v>157</v>
      </c>
      <c r="AU1631" s="138" t="s">
        <v>80</v>
      </c>
      <c r="AY1631" s="17" t="s">
        <v>155</v>
      </c>
      <c r="BE1631" s="139">
        <f>IF(N1631="základní",J1631,0)</f>
        <v>0</v>
      </c>
      <c r="BF1631" s="139">
        <f>IF(N1631="snížená",J1631,0)</f>
        <v>0</v>
      </c>
      <c r="BG1631" s="139">
        <f>IF(N1631="zákl. přenesená",J1631,0)</f>
        <v>0</v>
      </c>
      <c r="BH1631" s="139">
        <f>IF(N1631="sníž. přenesená",J1631,0)</f>
        <v>0</v>
      </c>
      <c r="BI1631" s="139">
        <f>IF(N1631="nulová",J1631,0)</f>
        <v>0</v>
      </c>
      <c r="BJ1631" s="17" t="s">
        <v>78</v>
      </c>
      <c r="BK1631" s="139">
        <f>ROUND(I1631*H1631,2)</f>
        <v>0</v>
      </c>
      <c r="BL1631" s="17" t="s">
        <v>264</v>
      </c>
      <c r="BM1631" s="138" t="s">
        <v>2221</v>
      </c>
    </row>
    <row r="1632" spans="2:65" s="1" customFormat="1" ht="11.25">
      <c r="B1632" s="29"/>
      <c r="D1632" s="140" t="s">
        <v>164</v>
      </c>
      <c r="F1632" s="141" t="s">
        <v>2222</v>
      </c>
      <c r="L1632" s="29"/>
      <c r="M1632" s="142"/>
      <c r="T1632" s="50"/>
      <c r="AT1632" s="17" t="s">
        <v>164</v>
      </c>
      <c r="AU1632" s="17" t="s">
        <v>80</v>
      </c>
    </row>
    <row r="1633" spans="2:65" s="12" customFormat="1" ht="11.25">
      <c r="B1633" s="143"/>
      <c r="D1633" s="144" t="s">
        <v>166</v>
      </c>
      <c r="E1633" s="145" t="s">
        <v>3</v>
      </c>
      <c r="F1633" s="146" t="s">
        <v>684</v>
      </c>
      <c r="H1633" s="145" t="s">
        <v>3</v>
      </c>
      <c r="L1633" s="143"/>
      <c r="M1633" s="147"/>
      <c r="T1633" s="148"/>
      <c r="AT1633" s="145" t="s">
        <v>166</v>
      </c>
      <c r="AU1633" s="145" t="s">
        <v>80</v>
      </c>
      <c r="AV1633" s="12" t="s">
        <v>78</v>
      </c>
      <c r="AW1633" s="12" t="s">
        <v>32</v>
      </c>
      <c r="AX1633" s="12" t="s">
        <v>70</v>
      </c>
      <c r="AY1633" s="145" t="s">
        <v>155</v>
      </c>
    </row>
    <row r="1634" spans="2:65" s="13" customFormat="1" ht="11.25">
      <c r="B1634" s="149"/>
      <c r="D1634" s="144" t="s">
        <v>166</v>
      </c>
      <c r="E1634" s="150" t="s">
        <v>3</v>
      </c>
      <c r="F1634" s="151" t="s">
        <v>2223</v>
      </c>
      <c r="H1634" s="152">
        <v>16</v>
      </c>
      <c r="L1634" s="149"/>
      <c r="M1634" s="153"/>
      <c r="T1634" s="154"/>
      <c r="AT1634" s="150" t="s">
        <v>166</v>
      </c>
      <c r="AU1634" s="150" t="s">
        <v>80</v>
      </c>
      <c r="AV1634" s="13" t="s">
        <v>80</v>
      </c>
      <c r="AW1634" s="13" t="s">
        <v>32</v>
      </c>
      <c r="AX1634" s="13" t="s">
        <v>78</v>
      </c>
      <c r="AY1634" s="150" t="s">
        <v>155</v>
      </c>
    </row>
    <row r="1635" spans="2:65" s="1" customFormat="1" ht="16.5" customHeight="1">
      <c r="B1635" s="127"/>
      <c r="C1635" s="128" t="s">
        <v>2224</v>
      </c>
      <c r="D1635" s="128" t="s">
        <v>157</v>
      </c>
      <c r="E1635" s="129" t="s">
        <v>2225</v>
      </c>
      <c r="F1635" s="130" t="s">
        <v>2226</v>
      </c>
      <c r="G1635" s="131" t="s">
        <v>178</v>
      </c>
      <c r="H1635" s="132">
        <v>16.600000000000001</v>
      </c>
      <c r="I1635" s="133"/>
      <c r="J1635" s="133">
        <f>ROUND(I1635*H1635,2)</f>
        <v>0</v>
      </c>
      <c r="K1635" s="130" t="s">
        <v>161</v>
      </c>
      <c r="L1635" s="29"/>
      <c r="M1635" s="134" t="s">
        <v>3</v>
      </c>
      <c r="N1635" s="135" t="s">
        <v>41</v>
      </c>
      <c r="O1635" s="136">
        <v>5.5E-2</v>
      </c>
      <c r="P1635" s="136">
        <f>O1635*H1635</f>
        <v>0.91300000000000003</v>
      </c>
      <c r="Q1635" s="136">
        <v>3.0000000000000001E-5</v>
      </c>
      <c r="R1635" s="136">
        <f>Q1635*H1635</f>
        <v>4.9800000000000007E-4</v>
      </c>
      <c r="S1635" s="136">
        <v>0</v>
      </c>
      <c r="T1635" s="137">
        <f>S1635*H1635</f>
        <v>0</v>
      </c>
      <c r="AR1635" s="138" t="s">
        <v>264</v>
      </c>
      <c r="AT1635" s="138" t="s">
        <v>157</v>
      </c>
      <c r="AU1635" s="138" t="s">
        <v>80</v>
      </c>
      <c r="AY1635" s="17" t="s">
        <v>155</v>
      </c>
      <c r="BE1635" s="139">
        <f>IF(N1635="základní",J1635,0)</f>
        <v>0</v>
      </c>
      <c r="BF1635" s="139">
        <f>IF(N1635="snížená",J1635,0)</f>
        <v>0</v>
      </c>
      <c r="BG1635" s="139">
        <f>IF(N1635="zákl. přenesená",J1635,0)</f>
        <v>0</v>
      </c>
      <c r="BH1635" s="139">
        <f>IF(N1635="sníž. přenesená",J1635,0)</f>
        <v>0</v>
      </c>
      <c r="BI1635" s="139">
        <f>IF(N1635="nulová",J1635,0)</f>
        <v>0</v>
      </c>
      <c r="BJ1635" s="17" t="s">
        <v>78</v>
      </c>
      <c r="BK1635" s="139">
        <f>ROUND(I1635*H1635,2)</f>
        <v>0</v>
      </c>
      <c r="BL1635" s="17" t="s">
        <v>264</v>
      </c>
      <c r="BM1635" s="138" t="s">
        <v>2227</v>
      </c>
    </row>
    <row r="1636" spans="2:65" s="1" customFormat="1" ht="11.25">
      <c r="B1636" s="29"/>
      <c r="D1636" s="140" t="s">
        <v>164</v>
      </c>
      <c r="F1636" s="141" t="s">
        <v>2228</v>
      </c>
      <c r="L1636" s="29"/>
      <c r="M1636" s="142"/>
      <c r="T1636" s="50"/>
      <c r="AT1636" s="17" t="s">
        <v>164</v>
      </c>
      <c r="AU1636" s="17" t="s">
        <v>80</v>
      </c>
    </row>
    <row r="1637" spans="2:65" s="12" customFormat="1" ht="11.25">
      <c r="B1637" s="143"/>
      <c r="D1637" s="144" t="s">
        <v>166</v>
      </c>
      <c r="E1637" s="145" t="s">
        <v>3</v>
      </c>
      <c r="F1637" s="146" t="s">
        <v>684</v>
      </c>
      <c r="H1637" s="145" t="s">
        <v>3</v>
      </c>
      <c r="L1637" s="143"/>
      <c r="M1637" s="147"/>
      <c r="T1637" s="148"/>
      <c r="AT1637" s="145" t="s">
        <v>166</v>
      </c>
      <c r="AU1637" s="145" t="s">
        <v>80</v>
      </c>
      <c r="AV1637" s="12" t="s">
        <v>78</v>
      </c>
      <c r="AW1637" s="12" t="s">
        <v>32</v>
      </c>
      <c r="AX1637" s="12" t="s">
        <v>70</v>
      </c>
      <c r="AY1637" s="145" t="s">
        <v>155</v>
      </c>
    </row>
    <row r="1638" spans="2:65" s="13" customFormat="1" ht="11.25">
      <c r="B1638" s="149"/>
      <c r="D1638" s="144" t="s">
        <v>166</v>
      </c>
      <c r="E1638" s="150" t="s">
        <v>3</v>
      </c>
      <c r="F1638" s="151" t="s">
        <v>2229</v>
      </c>
      <c r="H1638" s="152">
        <v>16.600000000000001</v>
      </c>
      <c r="L1638" s="149"/>
      <c r="M1638" s="153"/>
      <c r="T1638" s="154"/>
      <c r="AT1638" s="150" t="s">
        <v>166</v>
      </c>
      <c r="AU1638" s="150" t="s">
        <v>80</v>
      </c>
      <c r="AV1638" s="13" t="s">
        <v>80</v>
      </c>
      <c r="AW1638" s="13" t="s">
        <v>32</v>
      </c>
      <c r="AX1638" s="13" t="s">
        <v>78</v>
      </c>
      <c r="AY1638" s="150" t="s">
        <v>155</v>
      </c>
    </row>
    <row r="1639" spans="2:65" s="1" customFormat="1" ht="16.5" customHeight="1">
      <c r="B1639" s="127"/>
      <c r="C1639" s="128" t="s">
        <v>2230</v>
      </c>
      <c r="D1639" s="128" t="s">
        <v>157</v>
      </c>
      <c r="E1639" s="129" t="s">
        <v>2231</v>
      </c>
      <c r="F1639" s="130" t="s">
        <v>2232</v>
      </c>
      <c r="G1639" s="131" t="s">
        <v>160</v>
      </c>
      <c r="H1639" s="132">
        <v>8.1189999999999998</v>
      </c>
      <c r="I1639" s="133"/>
      <c r="J1639" s="133">
        <f>ROUND(I1639*H1639,2)</f>
        <v>0</v>
      </c>
      <c r="K1639" s="130" t="s">
        <v>161</v>
      </c>
      <c r="L1639" s="29"/>
      <c r="M1639" s="134" t="s">
        <v>3</v>
      </c>
      <c r="N1639" s="135" t="s">
        <v>41</v>
      </c>
      <c r="O1639" s="136">
        <v>4.1000000000000002E-2</v>
      </c>
      <c r="P1639" s="136">
        <f>O1639*H1639</f>
        <v>0.33287899999999998</v>
      </c>
      <c r="Q1639" s="136">
        <v>4.5000000000000003E-5</v>
      </c>
      <c r="R1639" s="136">
        <f>Q1639*H1639</f>
        <v>3.6535499999999999E-4</v>
      </c>
      <c r="S1639" s="136">
        <v>0</v>
      </c>
      <c r="T1639" s="137">
        <f>S1639*H1639</f>
        <v>0</v>
      </c>
      <c r="AR1639" s="138" t="s">
        <v>264</v>
      </c>
      <c r="AT1639" s="138" t="s">
        <v>157</v>
      </c>
      <c r="AU1639" s="138" t="s">
        <v>80</v>
      </c>
      <c r="AY1639" s="17" t="s">
        <v>155</v>
      </c>
      <c r="BE1639" s="139">
        <f>IF(N1639="základní",J1639,0)</f>
        <v>0</v>
      </c>
      <c r="BF1639" s="139">
        <f>IF(N1639="snížená",J1639,0)</f>
        <v>0</v>
      </c>
      <c r="BG1639" s="139">
        <f>IF(N1639="zákl. přenesená",J1639,0)</f>
        <v>0</v>
      </c>
      <c r="BH1639" s="139">
        <f>IF(N1639="sníž. přenesená",J1639,0)</f>
        <v>0</v>
      </c>
      <c r="BI1639" s="139">
        <f>IF(N1639="nulová",J1639,0)</f>
        <v>0</v>
      </c>
      <c r="BJ1639" s="17" t="s">
        <v>78</v>
      </c>
      <c r="BK1639" s="139">
        <f>ROUND(I1639*H1639,2)</f>
        <v>0</v>
      </c>
      <c r="BL1639" s="17" t="s">
        <v>264</v>
      </c>
      <c r="BM1639" s="138" t="s">
        <v>2233</v>
      </c>
    </row>
    <row r="1640" spans="2:65" s="1" customFormat="1" ht="11.25">
      <c r="B1640" s="29"/>
      <c r="D1640" s="140" t="s">
        <v>164</v>
      </c>
      <c r="F1640" s="141" t="s">
        <v>2234</v>
      </c>
      <c r="L1640" s="29"/>
      <c r="M1640" s="142"/>
      <c r="T1640" s="50"/>
      <c r="AT1640" s="17" t="s">
        <v>164</v>
      </c>
      <c r="AU1640" s="17" t="s">
        <v>80</v>
      </c>
    </row>
    <row r="1641" spans="2:65" s="12" customFormat="1" ht="11.25">
      <c r="B1641" s="143"/>
      <c r="D1641" s="144" t="s">
        <v>166</v>
      </c>
      <c r="E1641" s="145" t="s">
        <v>3</v>
      </c>
      <c r="F1641" s="146" t="s">
        <v>684</v>
      </c>
      <c r="H1641" s="145" t="s">
        <v>3</v>
      </c>
      <c r="L1641" s="143"/>
      <c r="M1641" s="147"/>
      <c r="T1641" s="148"/>
      <c r="AT1641" s="145" t="s">
        <v>166</v>
      </c>
      <c r="AU1641" s="145" t="s">
        <v>80</v>
      </c>
      <c r="AV1641" s="12" t="s">
        <v>78</v>
      </c>
      <c r="AW1641" s="12" t="s">
        <v>32</v>
      </c>
      <c r="AX1641" s="12" t="s">
        <v>70</v>
      </c>
      <c r="AY1641" s="145" t="s">
        <v>155</v>
      </c>
    </row>
    <row r="1642" spans="2:65" s="13" customFormat="1" ht="11.25">
      <c r="B1642" s="149"/>
      <c r="D1642" s="144" t="s">
        <v>166</v>
      </c>
      <c r="E1642" s="150" t="s">
        <v>3</v>
      </c>
      <c r="F1642" s="151" t="s">
        <v>1434</v>
      </c>
      <c r="H1642" s="152">
        <v>8.1189999999999998</v>
      </c>
      <c r="L1642" s="149"/>
      <c r="M1642" s="153"/>
      <c r="T1642" s="154"/>
      <c r="AT1642" s="150" t="s">
        <v>166</v>
      </c>
      <c r="AU1642" s="150" t="s">
        <v>80</v>
      </c>
      <c r="AV1642" s="13" t="s">
        <v>80</v>
      </c>
      <c r="AW1642" s="13" t="s">
        <v>32</v>
      </c>
      <c r="AX1642" s="13" t="s">
        <v>78</v>
      </c>
      <c r="AY1642" s="150" t="s">
        <v>155</v>
      </c>
    </row>
    <row r="1643" spans="2:65" s="1" customFormat="1" ht="24.2" customHeight="1">
      <c r="B1643" s="127"/>
      <c r="C1643" s="128" t="s">
        <v>2235</v>
      </c>
      <c r="D1643" s="128" t="s">
        <v>157</v>
      </c>
      <c r="E1643" s="129" t="s">
        <v>2236</v>
      </c>
      <c r="F1643" s="130" t="s">
        <v>2237</v>
      </c>
      <c r="G1643" s="131" t="s">
        <v>160</v>
      </c>
      <c r="H1643" s="132">
        <v>31.1</v>
      </c>
      <c r="I1643" s="133"/>
      <c r="J1643" s="133">
        <f>ROUND(I1643*H1643,2)</f>
        <v>0</v>
      </c>
      <c r="K1643" s="130" t="s">
        <v>161</v>
      </c>
      <c r="L1643" s="29"/>
      <c r="M1643" s="134" t="s">
        <v>3</v>
      </c>
      <c r="N1643" s="135" t="s">
        <v>41</v>
      </c>
      <c r="O1643" s="136">
        <v>0.80300000000000005</v>
      </c>
      <c r="P1643" s="136">
        <f>O1643*H1643</f>
        <v>24.973300000000002</v>
      </c>
      <c r="Q1643" s="136">
        <v>5.0000000000000001E-3</v>
      </c>
      <c r="R1643" s="136">
        <f>Q1643*H1643</f>
        <v>0.1555</v>
      </c>
      <c r="S1643" s="136">
        <v>0</v>
      </c>
      <c r="T1643" s="137">
        <f>S1643*H1643</f>
        <v>0</v>
      </c>
      <c r="AR1643" s="138" t="s">
        <v>264</v>
      </c>
      <c r="AT1643" s="138" t="s">
        <v>157</v>
      </c>
      <c r="AU1643" s="138" t="s">
        <v>80</v>
      </c>
      <c r="AY1643" s="17" t="s">
        <v>155</v>
      </c>
      <c r="BE1643" s="139">
        <f>IF(N1643="základní",J1643,0)</f>
        <v>0</v>
      </c>
      <c r="BF1643" s="139">
        <f>IF(N1643="snížená",J1643,0)</f>
        <v>0</v>
      </c>
      <c r="BG1643" s="139">
        <f>IF(N1643="zákl. přenesená",J1643,0)</f>
        <v>0</v>
      </c>
      <c r="BH1643" s="139">
        <f>IF(N1643="sníž. přenesená",J1643,0)</f>
        <v>0</v>
      </c>
      <c r="BI1643" s="139">
        <f>IF(N1643="nulová",J1643,0)</f>
        <v>0</v>
      </c>
      <c r="BJ1643" s="17" t="s">
        <v>78</v>
      </c>
      <c r="BK1643" s="139">
        <f>ROUND(I1643*H1643,2)</f>
        <v>0</v>
      </c>
      <c r="BL1643" s="17" t="s">
        <v>264</v>
      </c>
      <c r="BM1643" s="138" t="s">
        <v>2238</v>
      </c>
    </row>
    <row r="1644" spans="2:65" s="1" customFormat="1" ht="11.25">
      <c r="B1644" s="29"/>
      <c r="D1644" s="140" t="s">
        <v>164</v>
      </c>
      <c r="F1644" s="141" t="s">
        <v>2239</v>
      </c>
      <c r="L1644" s="29"/>
      <c r="M1644" s="142"/>
      <c r="T1644" s="50"/>
      <c r="AT1644" s="17" t="s">
        <v>164</v>
      </c>
      <c r="AU1644" s="17" t="s">
        <v>80</v>
      </c>
    </row>
    <row r="1645" spans="2:65" s="12" customFormat="1" ht="11.25">
      <c r="B1645" s="143"/>
      <c r="D1645" s="144" t="s">
        <v>166</v>
      </c>
      <c r="E1645" s="145" t="s">
        <v>3</v>
      </c>
      <c r="F1645" s="146" t="s">
        <v>2240</v>
      </c>
      <c r="H1645" s="145" t="s">
        <v>3</v>
      </c>
      <c r="L1645" s="143"/>
      <c r="M1645" s="147"/>
      <c r="T1645" s="148"/>
      <c r="AT1645" s="145" t="s">
        <v>166</v>
      </c>
      <c r="AU1645" s="145" t="s">
        <v>80</v>
      </c>
      <c r="AV1645" s="12" t="s">
        <v>78</v>
      </c>
      <c r="AW1645" s="12" t="s">
        <v>32</v>
      </c>
      <c r="AX1645" s="12" t="s">
        <v>70</v>
      </c>
      <c r="AY1645" s="145" t="s">
        <v>155</v>
      </c>
    </row>
    <row r="1646" spans="2:65" s="13" customFormat="1" ht="11.25">
      <c r="B1646" s="149"/>
      <c r="D1646" s="144" t="s">
        <v>166</v>
      </c>
      <c r="E1646" s="150" t="s">
        <v>3</v>
      </c>
      <c r="F1646" s="151" t="s">
        <v>2241</v>
      </c>
      <c r="H1646" s="152">
        <v>31.1</v>
      </c>
      <c r="L1646" s="149"/>
      <c r="M1646" s="153"/>
      <c r="T1646" s="154"/>
      <c r="AT1646" s="150" t="s">
        <v>166</v>
      </c>
      <c r="AU1646" s="150" t="s">
        <v>80</v>
      </c>
      <c r="AV1646" s="13" t="s">
        <v>80</v>
      </c>
      <c r="AW1646" s="13" t="s">
        <v>32</v>
      </c>
      <c r="AX1646" s="13" t="s">
        <v>78</v>
      </c>
      <c r="AY1646" s="150" t="s">
        <v>155</v>
      </c>
    </row>
    <row r="1647" spans="2:65" s="1" customFormat="1" ht="16.5" customHeight="1">
      <c r="B1647" s="127"/>
      <c r="C1647" s="161" t="s">
        <v>2242</v>
      </c>
      <c r="D1647" s="161" t="s">
        <v>248</v>
      </c>
      <c r="E1647" s="162" t="s">
        <v>2243</v>
      </c>
      <c r="F1647" s="163" t="s">
        <v>2244</v>
      </c>
      <c r="G1647" s="164" t="s">
        <v>320</v>
      </c>
      <c r="H1647" s="165">
        <v>2121.02</v>
      </c>
      <c r="I1647" s="166"/>
      <c r="J1647" s="166">
        <f>ROUND(I1647*H1647,2)</f>
        <v>0</v>
      </c>
      <c r="K1647" s="163" t="s">
        <v>262</v>
      </c>
      <c r="L1647" s="167"/>
      <c r="M1647" s="168" t="s">
        <v>3</v>
      </c>
      <c r="N1647" s="169" t="s">
        <v>41</v>
      </c>
      <c r="O1647" s="136">
        <v>0</v>
      </c>
      <c r="P1647" s="136">
        <f>O1647*H1647</f>
        <v>0</v>
      </c>
      <c r="Q1647" s="136">
        <v>0</v>
      </c>
      <c r="R1647" s="136">
        <f>Q1647*H1647</f>
        <v>0</v>
      </c>
      <c r="S1647" s="136">
        <v>0</v>
      </c>
      <c r="T1647" s="137">
        <f>S1647*H1647</f>
        <v>0</v>
      </c>
      <c r="AR1647" s="138" t="s">
        <v>391</v>
      </c>
      <c r="AT1647" s="138" t="s">
        <v>248</v>
      </c>
      <c r="AU1647" s="138" t="s">
        <v>80</v>
      </c>
      <c r="AY1647" s="17" t="s">
        <v>155</v>
      </c>
      <c r="BE1647" s="139">
        <f>IF(N1647="základní",J1647,0)</f>
        <v>0</v>
      </c>
      <c r="BF1647" s="139">
        <f>IF(N1647="snížená",J1647,0)</f>
        <v>0</v>
      </c>
      <c r="BG1647" s="139">
        <f>IF(N1647="zákl. přenesená",J1647,0)</f>
        <v>0</v>
      </c>
      <c r="BH1647" s="139">
        <f>IF(N1647="sníž. přenesená",J1647,0)</f>
        <v>0</v>
      </c>
      <c r="BI1647" s="139">
        <f>IF(N1647="nulová",J1647,0)</f>
        <v>0</v>
      </c>
      <c r="BJ1647" s="17" t="s">
        <v>78</v>
      </c>
      <c r="BK1647" s="139">
        <f>ROUND(I1647*H1647,2)</f>
        <v>0</v>
      </c>
      <c r="BL1647" s="17" t="s">
        <v>264</v>
      </c>
      <c r="BM1647" s="138" t="s">
        <v>2245</v>
      </c>
    </row>
    <row r="1648" spans="2:65" s="1" customFormat="1" ht="19.5">
      <c r="B1648" s="29"/>
      <c r="D1648" s="144" t="s">
        <v>516</v>
      </c>
      <c r="F1648" s="170" t="s">
        <v>2246</v>
      </c>
      <c r="L1648" s="29"/>
      <c r="M1648" s="142"/>
      <c r="T1648" s="50"/>
      <c r="AT1648" s="17" t="s">
        <v>516</v>
      </c>
      <c r="AU1648" s="17" t="s">
        <v>80</v>
      </c>
    </row>
    <row r="1649" spans="2:65" s="13" customFormat="1" ht="11.25">
      <c r="B1649" s="149"/>
      <c r="D1649" s="144" t="s">
        <v>166</v>
      </c>
      <c r="E1649" s="150" t="s">
        <v>3</v>
      </c>
      <c r="F1649" s="151" t="s">
        <v>2247</v>
      </c>
      <c r="H1649" s="152">
        <v>2121.02</v>
      </c>
      <c r="L1649" s="149"/>
      <c r="M1649" s="153"/>
      <c r="T1649" s="154"/>
      <c r="AT1649" s="150" t="s">
        <v>166</v>
      </c>
      <c r="AU1649" s="150" t="s">
        <v>80</v>
      </c>
      <c r="AV1649" s="13" t="s">
        <v>80</v>
      </c>
      <c r="AW1649" s="13" t="s">
        <v>32</v>
      </c>
      <c r="AX1649" s="13" t="s">
        <v>78</v>
      </c>
      <c r="AY1649" s="150" t="s">
        <v>155</v>
      </c>
    </row>
    <row r="1650" spans="2:65" s="1" customFormat="1" ht="24.2" customHeight="1">
      <c r="B1650" s="127"/>
      <c r="C1650" s="128" t="s">
        <v>2248</v>
      </c>
      <c r="D1650" s="128" t="s">
        <v>157</v>
      </c>
      <c r="E1650" s="129" t="s">
        <v>2249</v>
      </c>
      <c r="F1650" s="130" t="s">
        <v>2250</v>
      </c>
      <c r="G1650" s="131" t="s">
        <v>160</v>
      </c>
      <c r="H1650" s="132">
        <v>4.9000000000000004</v>
      </c>
      <c r="I1650" s="133"/>
      <c r="J1650" s="133">
        <f>ROUND(I1650*H1650,2)</f>
        <v>0</v>
      </c>
      <c r="K1650" s="130" t="s">
        <v>161</v>
      </c>
      <c r="L1650" s="29"/>
      <c r="M1650" s="134" t="s">
        <v>3</v>
      </c>
      <c r="N1650" s="135" t="s">
        <v>41</v>
      </c>
      <c r="O1650" s="136">
        <v>0.16</v>
      </c>
      <c r="P1650" s="136">
        <f>O1650*H1650</f>
        <v>0.78400000000000003</v>
      </c>
      <c r="Q1650" s="136">
        <v>0</v>
      </c>
      <c r="R1650" s="136">
        <f>Q1650*H1650</f>
        <v>0</v>
      </c>
      <c r="S1650" s="136">
        <v>0</v>
      </c>
      <c r="T1650" s="137">
        <f>S1650*H1650</f>
        <v>0</v>
      </c>
      <c r="AR1650" s="138" t="s">
        <v>264</v>
      </c>
      <c r="AT1650" s="138" t="s">
        <v>157</v>
      </c>
      <c r="AU1650" s="138" t="s">
        <v>80</v>
      </c>
      <c r="AY1650" s="17" t="s">
        <v>155</v>
      </c>
      <c r="BE1650" s="139">
        <f>IF(N1650="základní",J1650,0)</f>
        <v>0</v>
      </c>
      <c r="BF1650" s="139">
        <f>IF(N1650="snížená",J1650,0)</f>
        <v>0</v>
      </c>
      <c r="BG1650" s="139">
        <f>IF(N1650="zákl. přenesená",J1650,0)</f>
        <v>0</v>
      </c>
      <c r="BH1650" s="139">
        <f>IF(N1650="sníž. přenesená",J1650,0)</f>
        <v>0</v>
      </c>
      <c r="BI1650" s="139">
        <f>IF(N1650="nulová",J1650,0)</f>
        <v>0</v>
      </c>
      <c r="BJ1650" s="17" t="s">
        <v>78</v>
      </c>
      <c r="BK1650" s="139">
        <f>ROUND(I1650*H1650,2)</f>
        <v>0</v>
      </c>
      <c r="BL1650" s="17" t="s">
        <v>264</v>
      </c>
      <c r="BM1650" s="138" t="s">
        <v>2251</v>
      </c>
    </row>
    <row r="1651" spans="2:65" s="1" customFormat="1" ht="11.25">
      <c r="B1651" s="29"/>
      <c r="D1651" s="140" t="s">
        <v>164</v>
      </c>
      <c r="F1651" s="141" t="s">
        <v>2252</v>
      </c>
      <c r="L1651" s="29"/>
      <c r="M1651" s="142"/>
      <c r="T1651" s="50"/>
      <c r="AT1651" s="17" t="s">
        <v>164</v>
      </c>
      <c r="AU1651" s="17" t="s">
        <v>80</v>
      </c>
    </row>
    <row r="1652" spans="2:65" s="12" customFormat="1" ht="11.25">
      <c r="B1652" s="143"/>
      <c r="D1652" s="144" t="s">
        <v>166</v>
      </c>
      <c r="E1652" s="145" t="s">
        <v>3</v>
      </c>
      <c r="F1652" s="146" t="s">
        <v>950</v>
      </c>
      <c r="H1652" s="145" t="s">
        <v>3</v>
      </c>
      <c r="L1652" s="143"/>
      <c r="M1652" s="147"/>
      <c r="T1652" s="148"/>
      <c r="AT1652" s="145" t="s">
        <v>166</v>
      </c>
      <c r="AU1652" s="145" t="s">
        <v>80</v>
      </c>
      <c r="AV1652" s="12" t="s">
        <v>78</v>
      </c>
      <c r="AW1652" s="12" t="s">
        <v>32</v>
      </c>
      <c r="AX1652" s="12" t="s">
        <v>70</v>
      </c>
      <c r="AY1652" s="145" t="s">
        <v>155</v>
      </c>
    </row>
    <row r="1653" spans="2:65" s="13" customFormat="1" ht="11.25">
      <c r="B1653" s="149"/>
      <c r="D1653" s="144" t="s">
        <v>166</v>
      </c>
      <c r="E1653" s="150" t="s">
        <v>3</v>
      </c>
      <c r="F1653" s="151" t="s">
        <v>951</v>
      </c>
      <c r="H1653" s="152">
        <v>4.9000000000000004</v>
      </c>
      <c r="L1653" s="149"/>
      <c r="M1653" s="153"/>
      <c r="T1653" s="154"/>
      <c r="AT1653" s="150" t="s">
        <v>166</v>
      </c>
      <c r="AU1653" s="150" t="s">
        <v>80</v>
      </c>
      <c r="AV1653" s="13" t="s">
        <v>80</v>
      </c>
      <c r="AW1653" s="13" t="s">
        <v>32</v>
      </c>
      <c r="AX1653" s="13" t="s">
        <v>78</v>
      </c>
      <c r="AY1653" s="150" t="s">
        <v>155</v>
      </c>
    </row>
    <row r="1654" spans="2:65" s="1" customFormat="1" ht="24.2" customHeight="1">
      <c r="B1654" s="127"/>
      <c r="C1654" s="128" t="s">
        <v>2253</v>
      </c>
      <c r="D1654" s="128" t="s">
        <v>157</v>
      </c>
      <c r="E1654" s="129" t="s">
        <v>2254</v>
      </c>
      <c r="F1654" s="130" t="s">
        <v>2255</v>
      </c>
      <c r="G1654" s="131" t="s">
        <v>1438</v>
      </c>
      <c r="H1654" s="132">
        <v>693.45</v>
      </c>
      <c r="I1654" s="133"/>
      <c r="J1654" s="133">
        <f>ROUND(I1654*H1654,2)</f>
        <v>0</v>
      </c>
      <c r="K1654" s="130" t="s">
        <v>161</v>
      </c>
      <c r="L1654" s="29"/>
      <c r="M1654" s="134" t="s">
        <v>3</v>
      </c>
      <c r="N1654" s="135" t="s">
        <v>41</v>
      </c>
      <c r="O1654" s="136">
        <v>0</v>
      </c>
      <c r="P1654" s="136">
        <f>O1654*H1654</f>
        <v>0</v>
      </c>
      <c r="Q1654" s="136">
        <v>0</v>
      </c>
      <c r="R1654" s="136">
        <f>Q1654*H1654</f>
        <v>0</v>
      </c>
      <c r="S1654" s="136">
        <v>0</v>
      </c>
      <c r="T1654" s="137">
        <f>S1654*H1654</f>
        <v>0</v>
      </c>
      <c r="AR1654" s="138" t="s">
        <v>264</v>
      </c>
      <c r="AT1654" s="138" t="s">
        <v>157</v>
      </c>
      <c r="AU1654" s="138" t="s">
        <v>80</v>
      </c>
      <c r="AY1654" s="17" t="s">
        <v>155</v>
      </c>
      <c r="BE1654" s="139">
        <f>IF(N1654="základní",J1654,0)</f>
        <v>0</v>
      </c>
      <c r="BF1654" s="139">
        <f>IF(N1654="snížená",J1654,0)</f>
        <v>0</v>
      </c>
      <c r="BG1654" s="139">
        <f>IF(N1654="zákl. přenesená",J1654,0)</f>
        <v>0</v>
      </c>
      <c r="BH1654" s="139">
        <f>IF(N1654="sníž. přenesená",J1654,0)</f>
        <v>0</v>
      </c>
      <c r="BI1654" s="139">
        <f>IF(N1654="nulová",J1654,0)</f>
        <v>0</v>
      </c>
      <c r="BJ1654" s="17" t="s">
        <v>78</v>
      </c>
      <c r="BK1654" s="139">
        <f>ROUND(I1654*H1654,2)</f>
        <v>0</v>
      </c>
      <c r="BL1654" s="17" t="s">
        <v>264</v>
      </c>
      <c r="BM1654" s="138" t="s">
        <v>2256</v>
      </c>
    </row>
    <row r="1655" spans="2:65" s="1" customFormat="1" ht="11.25">
      <c r="B1655" s="29"/>
      <c r="D1655" s="140" t="s">
        <v>164</v>
      </c>
      <c r="F1655" s="141" t="s">
        <v>2257</v>
      </c>
      <c r="L1655" s="29"/>
      <c r="M1655" s="142"/>
      <c r="T1655" s="50"/>
      <c r="AT1655" s="17" t="s">
        <v>164</v>
      </c>
      <c r="AU1655" s="17" t="s">
        <v>80</v>
      </c>
    </row>
    <row r="1656" spans="2:65" s="11" customFormat="1" ht="22.9" customHeight="1">
      <c r="B1656" s="116"/>
      <c r="D1656" s="117" t="s">
        <v>69</v>
      </c>
      <c r="E1656" s="125" t="s">
        <v>2258</v>
      </c>
      <c r="F1656" s="125" t="s">
        <v>2259</v>
      </c>
      <c r="J1656" s="126">
        <f>BK1656</f>
        <v>0</v>
      </c>
      <c r="L1656" s="116"/>
      <c r="M1656" s="120"/>
      <c r="P1656" s="121">
        <f>SUM(P1657:P1744)</f>
        <v>23.393935000000003</v>
      </c>
      <c r="R1656" s="121">
        <f>SUM(R1657:R1744)</f>
        <v>1.9021706322500002E-2</v>
      </c>
      <c r="T1656" s="122">
        <f>SUM(T1657:T1744)</f>
        <v>0</v>
      </c>
      <c r="AR1656" s="117" t="s">
        <v>80</v>
      </c>
      <c r="AT1656" s="123" t="s">
        <v>69</v>
      </c>
      <c r="AU1656" s="123" t="s">
        <v>78</v>
      </c>
      <c r="AY1656" s="117" t="s">
        <v>155</v>
      </c>
      <c r="BK1656" s="124">
        <f>SUM(BK1657:BK1744)</f>
        <v>0</v>
      </c>
    </row>
    <row r="1657" spans="2:65" s="1" customFormat="1" ht="24.2" customHeight="1">
      <c r="B1657" s="127"/>
      <c r="C1657" s="128" t="s">
        <v>2260</v>
      </c>
      <c r="D1657" s="128" t="s">
        <v>157</v>
      </c>
      <c r="E1657" s="129" t="s">
        <v>2261</v>
      </c>
      <c r="F1657" s="130" t="s">
        <v>2262</v>
      </c>
      <c r="G1657" s="131" t="s">
        <v>160</v>
      </c>
      <c r="H1657" s="132">
        <v>3.7909999999999999</v>
      </c>
      <c r="I1657" s="133"/>
      <c r="J1657" s="133">
        <f>ROUND(I1657*H1657,2)</f>
        <v>0</v>
      </c>
      <c r="K1657" s="130" t="s">
        <v>161</v>
      </c>
      <c r="L1657" s="29"/>
      <c r="M1657" s="134" t="s">
        <v>3</v>
      </c>
      <c r="N1657" s="135" t="s">
        <v>41</v>
      </c>
      <c r="O1657" s="136">
        <v>0.14099999999999999</v>
      </c>
      <c r="P1657" s="136">
        <f>O1657*H1657</f>
        <v>0.53453099999999998</v>
      </c>
      <c r="Q1657" s="136">
        <v>2.2087500000000002E-5</v>
      </c>
      <c r="R1657" s="136">
        <f>Q1657*H1657</f>
        <v>8.3733712500000005E-5</v>
      </c>
      <c r="S1657" s="136">
        <v>0</v>
      </c>
      <c r="T1657" s="137">
        <f>S1657*H1657</f>
        <v>0</v>
      </c>
      <c r="AR1657" s="138" t="s">
        <v>264</v>
      </c>
      <c r="AT1657" s="138" t="s">
        <v>157</v>
      </c>
      <c r="AU1657" s="138" t="s">
        <v>80</v>
      </c>
      <c r="AY1657" s="17" t="s">
        <v>155</v>
      </c>
      <c r="BE1657" s="139">
        <f>IF(N1657="základní",J1657,0)</f>
        <v>0</v>
      </c>
      <c r="BF1657" s="139">
        <f>IF(N1657="snížená",J1657,0)</f>
        <v>0</v>
      </c>
      <c r="BG1657" s="139">
        <f>IF(N1657="zákl. přenesená",J1657,0)</f>
        <v>0</v>
      </c>
      <c r="BH1657" s="139">
        <f>IF(N1657="sníž. přenesená",J1657,0)</f>
        <v>0</v>
      </c>
      <c r="BI1657" s="139">
        <f>IF(N1657="nulová",J1657,0)</f>
        <v>0</v>
      </c>
      <c r="BJ1657" s="17" t="s">
        <v>78</v>
      </c>
      <c r="BK1657" s="139">
        <f>ROUND(I1657*H1657,2)</f>
        <v>0</v>
      </c>
      <c r="BL1657" s="17" t="s">
        <v>264</v>
      </c>
      <c r="BM1657" s="138" t="s">
        <v>2263</v>
      </c>
    </row>
    <row r="1658" spans="2:65" s="1" customFormat="1" ht="11.25">
      <c r="B1658" s="29"/>
      <c r="D1658" s="140" t="s">
        <v>164</v>
      </c>
      <c r="F1658" s="141" t="s">
        <v>2264</v>
      </c>
      <c r="L1658" s="29"/>
      <c r="M1658" s="142"/>
      <c r="T1658" s="50"/>
      <c r="AT1658" s="17" t="s">
        <v>164</v>
      </c>
      <c r="AU1658" s="17" t="s">
        <v>80</v>
      </c>
    </row>
    <row r="1659" spans="2:65" s="12" customFormat="1" ht="11.25">
      <c r="B1659" s="143"/>
      <c r="D1659" s="144" t="s">
        <v>166</v>
      </c>
      <c r="E1659" s="145" t="s">
        <v>3</v>
      </c>
      <c r="F1659" s="146" t="s">
        <v>875</v>
      </c>
      <c r="H1659" s="145" t="s">
        <v>3</v>
      </c>
      <c r="L1659" s="143"/>
      <c r="M1659" s="147"/>
      <c r="T1659" s="148"/>
      <c r="AT1659" s="145" t="s">
        <v>166</v>
      </c>
      <c r="AU1659" s="145" t="s">
        <v>80</v>
      </c>
      <c r="AV1659" s="12" t="s">
        <v>78</v>
      </c>
      <c r="AW1659" s="12" t="s">
        <v>32</v>
      </c>
      <c r="AX1659" s="12" t="s">
        <v>70</v>
      </c>
      <c r="AY1659" s="145" t="s">
        <v>155</v>
      </c>
    </row>
    <row r="1660" spans="2:65" s="13" customFormat="1" ht="11.25">
      <c r="B1660" s="149"/>
      <c r="D1660" s="144" t="s">
        <v>166</v>
      </c>
      <c r="E1660" s="150" t="s">
        <v>3</v>
      </c>
      <c r="F1660" s="151" t="s">
        <v>2265</v>
      </c>
      <c r="H1660" s="152">
        <v>3.7909999999999999</v>
      </c>
      <c r="L1660" s="149"/>
      <c r="M1660" s="153"/>
      <c r="T1660" s="154"/>
      <c r="AT1660" s="150" t="s">
        <v>166</v>
      </c>
      <c r="AU1660" s="150" t="s">
        <v>80</v>
      </c>
      <c r="AV1660" s="13" t="s">
        <v>80</v>
      </c>
      <c r="AW1660" s="13" t="s">
        <v>32</v>
      </c>
      <c r="AX1660" s="13" t="s">
        <v>78</v>
      </c>
      <c r="AY1660" s="150" t="s">
        <v>155</v>
      </c>
    </row>
    <row r="1661" spans="2:65" s="1" customFormat="1" ht="16.5" customHeight="1">
      <c r="B1661" s="127"/>
      <c r="C1661" s="128" t="s">
        <v>2266</v>
      </c>
      <c r="D1661" s="128" t="s">
        <v>157</v>
      </c>
      <c r="E1661" s="129" t="s">
        <v>2267</v>
      </c>
      <c r="F1661" s="130" t="s">
        <v>2268</v>
      </c>
      <c r="G1661" s="131" t="s">
        <v>160</v>
      </c>
      <c r="H1661" s="132">
        <v>3.7909999999999999</v>
      </c>
      <c r="I1661" s="133"/>
      <c r="J1661" s="133">
        <f>ROUND(I1661*H1661,2)</f>
        <v>0</v>
      </c>
      <c r="K1661" s="130" t="s">
        <v>161</v>
      </c>
      <c r="L1661" s="29"/>
      <c r="M1661" s="134" t="s">
        <v>3</v>
      </c>
      <c r="N1661" s="135" t="s">
        <v>41</v>
      </c>
      <c r="O1661" s="136">
        <v>0.155</v>
      </c>
      <c r="P1661" s="136">
        <f>O1661*H1661</f>
        <v>0.58760499999999993</v>
      </c>
      <c r="Q1661" s="136">
        <v>1.2766000000000001E-4</v>
      </c>
      <c r="R1661" s="136">
        <f>Q1661*H1661</f>
        <v>4.8395906000000004E-4</v>
      </c>
      <c r="S1661" s="136">
        <v>0</v>
      </c>
      <c r="T1661" s="137">
        <f>S1661*H1661</f>
        <v>0</v>
      </c>
      <c r="AR1661" s="138" t="s">
        <v>264</v>
      </c>
      <c r="AT1661" s="138" t="s">
        <v>157</v>
      </c>
      <c r="AU1661" s="138" t="s">
        <v>80</v>
      </c>
      <c r="AY1661" s="17" t="s">
        <v>155</v>
      </c>
      <c r="BE1661" s="139">
        <f>IF(N1661="základní",J1661,0)</f>
        <v>0</v>
      </c>
      <c r="BF1661" s="139">
        <f>IF(N1661="snížená",J1661,0)</f>
        <v>0</v>
      </c>
      <c r="BG1661" s="139">
        <f>IF(N1661="zákl. přenesená",J1661,0)</f>
        <v>0</v>
      </c>
      <c r="BH1661" s="139">
        <f>IF(N1661="sníž. přenesená",J1661,0)</f>
        <v>0</v>
      </c>
      <c r="BI1661" s="139">
        <f>IF(N1661="nulová",J1661,0)</f>
        <v>0</v>
      </c>
      <c r="BJ1661" s="17" t="s">
        <v>78</v>
      </c>
      <c r="BK1661" s="139">
        <f>ROUND(I1661*H1661,2)</f>
        <v>0</v>
      </c>
      <c r="BL1661" s="17" t="s">
        <v>264</v>
      </c>
      <c r="BM1661" s="138" t="s">
        <v>2269</v>
      </c>
    </row>
    <row r="1662" spans="2:65" s="1" customFormat="1" ht="11.25">
      <c r="B1662" s="29"/>
      <c r="D1662" s="140" t="s">
        <v>164</v>
      </c>
      <c r="F1662" s="141" t="s">
        <v>2270</v>
      </c>
      <c r="L1662" s="29"/>
      <c r="M1662" s="142"/>
      <c r="T1662" s="50"/>
      <c r="AT1662" s="17" t="s">
        <v>164</v>
      </c>
      <c r="AU1662" s="17" t="s">
        <v>80</v>
      </c>
    </row>
    <row r="1663" spans="2:65" s="12" customFormat="1" ht="11.25">
      <c r="B1663" s="143"/>
      <c r="D1663" s="144" t="s">
        <v>166</v>
      </c>
      <c r="E1663" s="145" t="s">
        <v>3</v>
      </c>
      <c r="F1663" s="146" t="s">
        <v>875</v>
      </c>
      <c r="H1663" s="145" t="s">
        <v>3</v>
      </c>
      <c r="L1663" s="143"/>
      <c r="M1663" s="147"/>
      <c r="T1663" s="148"/>
      <c r="AT1663" s="145" t="s">
        <v>166</v>
      </c>
      <c r="AU1663" s="145" t="s">
        <v>80</v>
      </c>
      <c r="AV1663" s="12" t="s">
        <v>78</v>
      </c>
      <c r="AW1663" s="12" t="s">
        <v>32</v>
      </c>
      <c r="AX1663" s="12" t="s">
        <v>70</v>
      </c>
      <c r="AY1663" s="145" t="s">
        <v>155</v>
      </c>
    </row>
    <row r="1664" spans="2:65" s="13" customFormat="1" ht="11.25">
      <c r="B1664" s="149"/>
      <c r="D1664" s="144" t="s">
        <v>166</v>
      </c>
      <c r="E1664" s="150" t="s">
        <v>3</v>
      </c>
      <c r="F1664" s="151" t="s">
        <v>2265</v>
      </c>
      <c r="H1664" s="152">
        <v>3.7909999999999999</v>
      </c>
      <c r="L1664" s="149"/>
      <c r="M1664" s="153"/>
      <c r="T1664" s="154"/>
      <c r="AT1664" s="150" t="s">
        <v>166</v>
      </c>
      <c r="AU1664" s="150" t="s">
        <v>80</v>
      </c>
      <c r="AV1664" s="13" t="s">
        <v>80</v>
      </c>
      <c r="AW1664" s="13" t="s">
        <v>32</v>
      </c>
      <c r="AX1664" s="13" t="s">
        <v>78</v>
      </c>
      <c r="AY1664" s="150" t="s">
        <v>155</v>
      </c>
    </row>
    <row r="1665" spans="2:65" s="1" customFormat="1" ht="16.5" customHeight="1">
      <c r="B1665" s="127"/>
      <c r="C1665" s="128" t="s">
        <v>2271</v>
      </c>
      <c r="D1665" s="128" t="s">
        <v>157</v>
      </c>
      <c r="E1665" s="129" t="s">
        <v>2272</v>
      </c>
      <c r="F1665" s="130" t="s">
        <v>2273</v>
      </c>
      <c r="G1665" s="131" t="s">
        <v>160</v>
      </c>
      <c r="H1665" s="132">
        <v>7.5819999999999999</v>
      </c>
      <c r="I1665" s="133"/>
      <c r="J1665" s="133">
        <f>ROUND(I1665*H1665,2)</f>
        <v>0</v>
      </c>
      <c r="K1665" s="130" t="s">
        <v>161</v>
      </c>
      <c r="L1665" s="29"/>
      <c r="M1665" s="134" t="s">
        <v>3</v>
      </c>
      <c r="N1665" s="135" t="s">
        <v>41</v>
      </c>
      <c r="O1665" s="136">
        <v>0.16600000000000001</v>
      </c>
      <c r="P1665" s="136">
        <f>O1665*H1665</f>
        <v>1.2586120000000001</v>
      </c>
      <c r="Q1665" s="136">
        <v>1.2305000000000001E-4</v>
      </c>
      <c r="R1665" s="136">
        <f>Q1665*H1665</f>
        <v>9.3296510000000004E-4</v>
      </c>
      <c r="S1665" s="136">
        <v>0</v>
      </c>
      <c r="T1665" s="137">
        <f>S1665*H1665</f>
        <v>0</v>
      </c>
      <c r="AR1665" s="138" t="s">
        <v>264</v>
      </c>
      <c r="AT1665" s="138" t="s">
        <v>157</v>
      </c>
      <c r="AU1665" s="138" t="s">
        <v>80</v>
      </c>
      <c r="AY1665" s="17" t="s">
        <v>155</v>
      </c>
      <c r="BE1665" s="139">
        <f>IF(N1665="základní",J1665,0)</f>
        <v>0</v>
      </c>
      <c r="BF1665" s="139">
        <f>IF(N1665="snížená",J1665,0)</f>
        <v>0</v>
      </c>
      <c r="BG1665" s="139">
        <f>IF(N1665="zákl. přenesená",J1665,0)</f>
        <v>0</v>
      </c>
      <c r="BH1665" s="139">
        <f>IF(N1665="sníž. přenesená",J1665,0)</f>
        <v>0</v>
      </c>
      <c r="BI1665" s="139">
        <f>IF(N1665="nulová",J1665,0)</f>
        <v>0</v>
      </c>
      <c r="BJ1665" s="17" t="s">
        <v>78</v>
      </c>
      <c r="BK1665" s="139">
        <f>ROUND(I1665*H1665,2)</f>
        <v>0</v>
      </c>
      <c r="BL1665" s="17" t="s">
        <v>264</v>
      </c>
      <c r="BM1665" s="138" t="s">
        <v>2274</v>
      </c>
    </row>
    <row r="1666" spans="2:65" s="1" customFormat="1" ht="11.25">
      <c r="B1666" s="29"/>
      <c r="D1666" s="140" t="s">
        <v>164</v>
      </c>
      <c r="F1666" s="141" t="s">
        <v>2275</v>
      </c>
      <c r="L1666" s="29"/>
      <c r="M1666" s="142"/>
      <c r="T1666" s="50"/>
      <c r="AT1666" s="17" t="s">
        <v>164</v>
      </c>
      <c r="AU1666" s="17" t="s">
        <v>80</v>
      </c>
    </row>
    <row r="1667" spans="2:65" s="13" customFormat="1" ht="11.25">
      <c r="B1667" s="149"/>
      <c r="D1667" s="144" t="s">
        <v>166</v>
      </c>
      <c r="E1667" s="150" t="s">
        <v>3</v>
      </c>
      <c r="F1667" s="151" t="s">
        <v>2276</v>
      </c>
      <c r="H1667" s="152">
        <v>7.5819999999999999</v>
      </c>
      <c r="L1667" s="149"/>
      <c r="M1667" s="153"/>
      <c r="T1667" s="154"/>
      <c r="AT1667" s="150" t="s">
        <v>166</v>
      </c>
      <c r="AU1667" s="150" t="s">
        <v>80</v>
      </c>
      <c r="AV1667" s="13" t="s">
        <v>80</v>
      </c>
      <c r="AW1667" s="13" t="s">
        <v>32</v>
      </c>
      <c r="AX1667" s="13" t="s">
        <v>78</v>
      </c>
      <c r="AY1667" s="150" t="s">
        <v>155</v>
      </c>
    </row>
    <row r="1668" spans="2:65" s="1" customFormat="1" ht="24.2" customHeight="1">
      <c r="B1668" s="127"/>
      <c r="C1668" s="128" t="s">
        <v>2277</v>
      </c>
      <c r="D1668" s="128" t="s">
        <v>157</v>
      </c>
      <c r="E1668" s="129" t="s">
        <v>2278</v>
      </c>
      <c r="F1668" s="130" t="s">
        <v>2279</v>
      </c>
      <c r="G1668" s="131" t="s">
        <v>160</v>
      </c>
      <c r="H1668" s="132">
        <v>8.6530000000000005</v>
      </c>
      <c r="I1668" s="133"/>
      <c r="J1668" s="133">
        <f>ROUND(I1668*H1668,2)</f>
        <v>0</v>
      </c>
      <c r="K1668" s="130" t="s">
        <v>161</v>
      </c>
      <c r="L1668" s="29"/>
      <c r="M1668" s="134" t="s">
        <v>3</v>
      </c>
      <c r="N1668" s="135" t="s">
        <v>41</v>
      </c>
      <c r="O1668" s="136">
        <v>0.13300000000000001</v>
      </c>
      <c r="P1668" s="136">
        <f>O1668*H1668</f>
        <v>1.1508490000000002</v>
      </c>
      <c r="Q1668" s="136">
        <v>8.0000000000000007E-5</v>
      </c>
      <c r="R1668" s="136">
        <f>Q1668*H1668</f>
        <v>6.9224000000000011E-4</v>
      </c>
      <c r="S1668" s="136">
        <v>0</v>
      </c>
      <c r="T1668" s="137">
        <f>S1668*H1668</f>
        <v>0</v>
      </c>
      <c r="AR1668" s="138" t="s">
        <v>264</v>
      </c>
      <c r="AT1668" s="138" t="s">
        <v>157</v>
      </c>
      <c r="AU1668" s="138" t="s">
        <v>80</v>
      </c>
      <c r="AY1668" s="17" t="s">
        <v>155</v>
      </c>
      <c r="BE1668" s="139">
        <f>IF(N1668="základní",J1668,0)</f>
        <v>0</v>
      </c>
      <c r="BF1668" s="139">
        <f>IF(N1668="snížená",J1668,0)</f>
        <v>0</v>
      </c>
      <c r="BG1668" s="139">
        <f>IF(N1668="zákl. přenesená",J1668,0)</f>
        <v>0</v>
      </c>
      <c r="BH1668" s="139">
        <f>IF(N1668="sníž. přenesená",J1668,0)</f>
        <v>0</v>
      </c>
      <c r="BI1668" s="139">
        <f>IF(N1668="nulová",J1668,0)</f>
        <v>0</v>
      </c>
      <c r="BJ1668" s="17" t="s">
        <v>78</v>
      </c>
      <c r="BK1668" s="139">
        <f>ROUND(I1668*H1668,2)</f>
        <v>0</v>
      </c>
      <c r="BL1668" s="17" t="s">
        <v>264</v>
      </c>
      <c r="BM1668" s="138" t="s">
        <v>2280</v>
      </c>
    </row>
    <row r="1669" spans="2:65" s="1" customFormat="1" ht="11.25">
      <c r="B1669" s="29"/>
      <c r="D1669" s="140" t="s">
        <v>164</v>
      </c>
      <c r="F1669" s="141" t="s">
        <v>2281</v>
      </c>
      <c r="L1669" s="29"/>
      <c r="M1669" s="142"/>
      <c r="T1669" s="50"/>
      <c r="AT1669" s="17" t="s">
        <v>164</v>
      </c>
      <c r="AU1669" s="17" t="s">
        <v>80</v>
      </c>
    </row>
    <row r="1670" spans="2:65" s="12" customFormat="1" ht="11.25">
      <c r="B1670" s="143"/>
      <c r="D1670" s="144" t="s">
        <v>166</v>
      </c>
      <c r="E1670" s="145" t="s">
        <v>3</v>
      </c>
      <c r="F1670" s="146" t="s">
        <v>2282</v>
      </c>
      <c r="H1670" s="145" t="s">
        <v>3</v>
      </c>
      <c r="L1670" s="143"/>
      <c r="M1670" s="147"/>
      <c r="T1670" s="148"/>
      <c r="AT1670" s="145" t="s">
        <v>166</v>
      </c>
      <c r="AU1670" s="145" t="s">
        <v>80</v>
      </c>
      <c r="AV1670" s="12" t="s">
        <v>78</v>
      </c>
      <c r="AW1670" s="12" t="s">
        <v>32</v>
      </c>
      <c r="AX1670" s="12" t="s">
        <v>70</v>
      </c>
      <c r="AY1670" s="145" t="s">
        <v>155</v>
      </c>
    </row>
    <row r="1671" spans="2:65" s="13" customFormat="1" ht="11.25">
      <c r="B1671" s="149"/>
      <c r="D1671" s="144" t="s">
        <v>166</v>
      </c>
      <c r="E1671" s="150" t="s">
        <v>3</v>
      </c>
      <c r="F1671" s="151" t="s">
        <v>1709</v>
      </c>
      <c r="H1671" s="152">
        <v>1.026</v>
      </c>
      <c r="L1671" s="149"/>
      <c r="M1671" s="153"/>
      <c r="T1671" s="154"/>
      <c r="AT1671" s="150" t="s">
        <v>166</v>
      </c>
      <c r="AU1671" s="150" t="s">
        <v>80</v>
      </c>
      <c r="AV1671" s="13" t="s">
        <v>80</v>
      </c>
      <c r="AW1671" s="13" t="s">
        <v>32</v>
      </c>
      <c r="AX1671" s="13" t="s">
        <v>70</v>
      </c>
      <c r="AY1671" s="150" t="s">
        <v>155</v>
      </c>
    </row>
    <row r="1672" spans="2:65" s="12" customFormat="1" ht="11.25">
      <c r="B1672" s="143"/>
      <c r="D1672" s="144" t="s">
        <v>166</v>
      </c>
      <c r="E1672" s="145" t="s">
        <v>3</v>
      </c>
      <c r="F1672" s="146" t="s">
        <v>2283</v>
      </c>
      <c r="H1672" s="145" t="s">
        <v>3</v>
      </c>
      <c r="L1672" s="143"/>
      <c r="M1672" s="147"/>
      <c r="T1672" s="148"/>
      <c r="AT1672" s="145" t="s">
        <v>166</v>
      </c>
      <c r="AU1672" s="145" t="s">
        <v>80</v>
      </c>
      <c r="AV1672" s="12" t="s">
        <v>78</v>
      </c>
      <c r="AW1672" s="12" t="s">
        <v>32</v>
      </c>
      <c r="AX1672" s="12" t="s">
        <v>70</v>
      </c>
      <c r="AY1672" s="145" t="s">
        <v>155</v>
      </c>
    </row>
    <row r="1673" spans="2:65" s="13" customFormat="1" ht="11.25">
      <c r="B1673" s="149"/>
      <c r="D1673" s="144" t="s">
        <v>166</v>
      </c>
      <c r="E1673" s="150" t="s">
        <v>3</v>
      </c>
      <c r="F1673" s="151" t="s">
        <v>2284</v>
      </c>
      <c r="H1673" s="152">
        <v>1.016</v>
      </c>
      <c r="L1673" s="149"/>
      <c r="M1673" s="153"/>
      <c r="T1673" s="154"/>
      <c r="AT1673" s="150" t="s">
        <v>166</v>
      </c>
      <c r="AU1673" s="150" t="s">
        <v>80</v>
      </c>
      <c r="AV1673" s="13" t="s">
        <v>80</v>
      </c>
      <c r="AW1673" s="13" t="s">
        <v>32</v>
      </c>
      <c r="AX1673" s="13" t="s">
        <v>70</v>
      </c>
      <c r="AY1673" s="150" t="s">
        <v>155</v>
      </c>
    </row>
    <row r="1674" spans="2:65" s="12" customFormat="1" ht="11.25">
      <c r="B1674" s="143"/>
      <c r="D1674" s="144" t="s">
        <v>166</v>
      </c>
      <c r="E1674" s="145" t="s">
        <v>3</v>
      </c>
      <c r="F1674" s="146" t="s">
        <v>651</v>
      </c>
      <c r="H1674" s="145" t="s">
        <v>3</v>
      </c>
      <c r="L1674" s="143"/>
      <c r="M1674" s="147"/>
      <c r="T1674" s="148"/>
      <c r="AT1674" s="145" t="s">
        <v>166</v>
      </c>
      <c r="AU1674" s="145" t="s">
        <v>80</v>
      </c>
      <c r="AV1674" s="12" t="s">
        <v>78</v>
      </c>
      <c r="AW1674" s="12" t="s">
        <v>32</v>
      </c>
      <c r="AX1674" s="12" t="s">
        <v>70</v>
      </c>
      <c r="AY1674" s="145" t="s">
        <v>155</v>
      </c>
    </row>
    <row r="1675" spans="2:65" s="13" customFormat="1" ht="11.25">
      <c r="B1675" s="149"/>
      <c r="D1675" s="144" t="s">
        <v>166</v>
      </c>
      <c r="E1675" s="150" t="s">
        <v>3</v>
      </c>
      <c r="F1675" s="151" t="s">
        <v>2285</v>
      </c>
      <c r="H1675" s="152">
        <v>6.6109999999999998</v>
      </c>
      <c r="L1675" s="149"/>
      <c r="M1675" s="153"/>
      <c r="T1675" s="154"/>
      <c r="AT1675" s="150" t="s">
        <v>166</v>
      </c>
      <c r="AU1675" s="150" t="s">
        <v>80</v>
      </c>
      <c r="AV1675" s="13" t="s">
        <v>80</v>
      </c>
      <c r="AW1675" s="13" t="s">
        <v>32</v>
      </c>
      <c r="AX1675" s="13" t="s">
        <v>70</v>
      </c>
      <c r="AY1675" s="150" t="s">
        <v>155</v>
      </c>
    </row>
    <row r="1676" spans="2:65" s="14" customFormat="1" ht="11.25">
      <c r="B1676" s="155"/>
      <c r="D1676" s="144" t="s">
        <v>166</v>
      </c>
      <c r="E1676" s="156" t="s">
        <v>3</v>
      </c>
      <c r="F1676" s="157" t="s">
        <v>205</v>
      </c>
      <c r="H1676" s="158">
        <v>8.6530000000000005</v>
      </c>
      <c r="L1676" s="155"/>
      <c r="M1676" s="159"/>
      <c r="T1676" s="160"/>
      <c r="AT1676" s="156" t="s">
        <v>166</v>
      </c>
      <c r="AU1676" s="156" t="s">
        <v>80</v>
      </c>
      <c r="AV1676" s="14" t="s">
        <v>162</v>
      </c>
      <c r="AW1676" s="14" t="s">
        <v>32</v>
      </c>
      <c r="AX1676" s="14" t="s">
        <v>78</v>
      </c>
      <c r="AY1676" s="156" t="s">
        <v>155</v>
      </c>
    </row>
    <row r="1677" spans="2:65" s="1" customFormat="1" ht="16.5" customHeight="1">
      <c r="B1677" s="127"/>
      <c r="C1677" s="128" t="s">
        <v>2286</v>
      </c>
      <c r="D1677" s="128" t="s">
        <v>157</v>
      </c>
      <c r="E1677" s="129" t="s">
        <v>2287</v>
      </c>
      <c r="F1677" s="130" t="s">
        <v>2288</v>
      </c>
      <c r="G1677" s="131" t="s">
        <v>160</v>
      </c>
      <c r="H1677" s="132">
        <v>5.9550000000000001</v>
      </c>
      <c r="I1677" s="133"/>
      <c r="J1677" s="133">
        <f>ROUND(I1677*H1677,2)</f>
        <v>0</v>
      </c>
      <c r="K1677" s="130" t="s">
        <v>161</v>
      </c>
      <c r="L1677" s="29"/>
      <c r="M1677" s="134" t="s">
        <v>3</v>
      </c>
      <c r="N1677" s="135" t="s">
        <v>41</v>
      </c>
      <c r="O1677" s="136">
        <v>0.184</v>
      </c>
      <c r="P1677" s="136">
        <f>O1677*H1677</f>
        <v>1.09572</v>
      </c>
      <c r="Q1677" s="136">
        <v>1.4375E-4</v>
      </c>
      <c r="R1677" s="136">
        <f>Q1677*H1677</f>
        <v>8.5603125000000002E-4</v>
      </c>
      <c r="S1677" s="136">
        <v>0</v>
      </c>
      <c r="T1677" s="137">
        <f>S1677*H1677</f>
        <v>0</v>
      </c>
      <c r="AR1677" s="138" t="s">
        <v>264</v>
      </c>
      <c r="AT1677" s="138" t="s">
        <v>157</v>
      </c>
      <c r="AU1677" s="138" t="s">
        <v>80</v>
      </c>
      <c r="AY1677" s="17" t="s">
        <v>155</v>
      </c>
      <c r="BE1677" s="139">
        <f>IF(N1677="základní",J1677,0)</f>
        <v>0</v>
      </c>
      <c r="BF1677" s="139">
        <f>IF(N1677="snížená",J1677,0)</f>
        <v>0</v>
      </c>
      <c r="BG1677" s="139">
        <f>IF(N1677="zákl. přenesená",J1677,0)</f>
        <v>0</v>
      </c>
      <c r="BH1677" s="139">
        <f>IF(N1677="sníž. přenesená",J1677,0)</f>
        <v>0</v>
      </c>
      <c r="BI1677" s="139">
        <f>IF(N1677="nulová",J1677,0)</f>
        <v>0</v>
      </c>
      <c r="BJ1677" s="17" t="s">
        <v>78</v>
      </c>
      <c r="BK1677" s="139">
        <f>ROUND(I1677*H1677,2)</f>
        <v>0</v>
      </c>
      <c r="BL1677" s="17" t="s">
        <v>264</v>
      </c>
      <c r="BM1677" s="138" t="s">
        <v>2289</v>
      </c>
    </row>
    <row r="1678" spans="2:65" s="1" customFormat="1" ht="11.25">
      <c r="B1678" s="29"/>
      <c r="D1678" s="140" t="s">
        <v>164</v>
      </c>
      <c r="F1678" s="141" t="s">
        <v>2290</v>
      </c>
      <c r="L1678" s="29"/>
      <c r="M1678" s="142"/>
      <c r="T1678" s="50"/>
      <c r="AT1678" s="17" t="s">
        <v>164</v>
      </c>
      <c r="AU1678" s="17" t="s">
        <v>80</v>
      </c>
    </row>
    <row r="1679" spans="2:65" s="12" customFormat="1" ht="11.25">
      <c r="B1679" s="143"/>
      <c r="D1679" s="144" t="s">
        <v>166</v>
      </c>
      <c r="E1679" s="145" t="s">
        <v>3</v>
      </c>
      <c r="F1679" s="146" t="s">
        <v>2291</v>
      </c>
      <c r="H1679" s="145" t="s">
        <v>3</v>
      </c>
      <c r="L1679" s="143"/>
      <c r="M1679" s="147"/>
      <c r="T1679" s="148"/>
      <c r="AT1679" s="145" t="s">
        <v>166</v>
      </c>
      <c r="AU1679" s="145" t="s">
        <v>80</v>
      </c>
      <c r="AV1679" s="12" t="s">
        <v>78</v>
      </c>
      <c r="AW1679" s="12" t="s">
        <v>32</v>
      </c>
      <c r="AX1679" s="12" t="s">
        <v>70</v>
      </c>
      <c r="AY1679" s="145" t="s">
        <v>155</v>
      </c>
    </row>
    <row r="1680" spans="2:65" s="13" customFormat="1" ht="11.25">
      <c r="B1680" s="149"/>
      <c r="D1680" s="144" t="s">
        <v>166</v>
      </c>
      <c r="E1680" s="150" t="s">
        <v>3</v>
      </c>
      <c r="F1680" s="151" t="s">
        <v>2292</v>
      </c>
      <c r="H1680" s="152">
        <v>5.9550000000000001</v>
      </c>
      <c r="L1680" s="149"/>
      <c r="M1680" s="153"/>
      <c r="T1680" s="154"/>
      <c r="AT1680" s="150" t="s">
        <v>166</v>
      </c>
      <c r="AU1680" s="150" t="s">
        <v>80</v>
      </c>
      <c r="AV1680" s="13" t="s">
        <v>80</v>
      </c>
      <c r="AW1680" s="13" t="s">
        <v>32</v>
      </c>
      <c r="AX1680" s="13" t="s">
        <v>78</v>
      </c>
      <c r="AY1680" s="150" t="s">
        <v>155</v>
      </c>
    </row>
    <row r="1681" spans="2:65" s="1" customFormat="1" ht="16.5" customHeight="1">
      <c r="B1681" s="127"/>
      <c r="C1681" s="128" t="s">
        <v>2293</v>
      </c>
      <c r="D1681" s="128" t="s">
        <v>157</v>
      </c>
      <c r="E1681" s="129" t="s">
        <v>2294</v>
      </c>
      <c r="F1681" s="130" t="s">
        <v>2295</v>
      </c>
      <c r="G1681" s="131" t="s">
        <v>160</v>
      </c>
      <c r="H1681" s="132">
        <v>8.6530000000000005</v>
      </c>
      <c r="I1681" s="133"/>
      <c r="J1681" s="133">
        <f>ROUND(I1681*H1681,2)</f>
        <v>0</v>
      </c>
      <c r="K1681" s="130" t="s">
        <v>161</v>
      </c>
      <c r="L1681" s="29"/>
      <c r="M1681" s="134" t="s">
        <v>3</v>
      </c>
      <c r="N1681" s="135" t="s">
        <v>41</v>
      </c>
      <c r="O1681" s="136">
        <v>0.184</v>
      </c>
      <c r="P1681" s="136">
        <f>O1681*H1681</f>
        <v>1.592152</v>
      </c>
      <c r="Q1681" s="136">
        <v>1.6875000000000001E-4</v>
      </c>
      <c r="R1681" s="136">
        <f>Q1681*H1681</f>
        <v>1.4601937500000001E-3</v>
      </c>
      <c r="S1681" s="136">
        <v>0</v>
      </c>
      <c r="T1681" s="137">
        <f>S1681*H1681</f>
        <v>0</v>
      </c>
      <c r="AR1681" s="138" t="s">
        <v>264</v>
      </c>
      <c r="AT1681" s="138" t="s">
        <v>157</v>
      </c>
      <c r="AU1681" s="138" t="s">
        <v>80</v>
      </c>
      <c r="AY1681" s="17" t="s">
        <v>155</v>
      </c>
      <c r="BE1681" s="139">
        <f>IF(N1681="základní",J1681,0)</f>
        <v>0</v>
      </c>
      <c r="BF1681" s="139">
        <f>IF(N1681="snížená",J1681,0)</f>
        <v>0</v>
      </c>
      <c r="BG1681" s="139">
        <f>IF(N1681="zákl. přenesená",J1681,0)</f>
        <v>0</v>
      </c>
      <c r="BH1681" s="139">
        <f>IF(N1681="sníž. přenesená",J1681,0)</f>
        <v>0</v>
      </c>
      <c r="BI1681" s="139">
        <f>IF(N1681="nulová",J1681,0)</f>
        <v>0</v>
      </c>
      <c r="BJ1681" s="17" t="s">
        <v>78</v>
      </c>
      <c r="BK1681" s="139">
        <f>ROUND(I1681*H1681,2)</f>
        <v>0</v>
      </c>
      <c r="BL1681" s="17" t="s">
        <v>264</v>
      </c>
      <c r="BM1681" s="138" t="s">
        <v>2296</v>
      </c>
    </row>
    <row r="1682" spans="2:65" s="1" customFormat="1" ht="11.25">
      <c r="B1682" s="29"/>
      <c r="D1682" s="140" t="s">
        <v>164</v>
      </c>
      <c r="F1682" s="141" t="s">
        <v>2297</v>
      </c>
      <c r="L1682" s="29"/>
      <c r="M1682" s="142"/>
      <c r="T1682" s="50"/>
      <c r="AT1682" s="17" t="s">
        <v>164</v>
      </c>
      <c r="AU1682" s="17" t="s">
        <v>80</v>
      </c>
    </row>
    <row r="1683" spans="2:65" s="12" customFormat="1" ht="11.25">
      <c r="B1683" s="143"/>
      <c r="D1683" s="144" t="s">
        <v>166</v>
      </c>
      <c r="E1683" s="145" t="s">
        <v>3</v>
      </c>
      <c r="F1683" s="146" t="s">
        <v>2282</v>
      </c>
      <c r="H1683" s="145" t="s">
        <v>3</v>
      </c>
      <c r="L1683" s="143"/>
      <c r="M1683" s="147"/>
      <c r="T1683" s="148"/>
      <c r="AT1683" s="145" t="s">
        <v>166</v>
      </c>
      <c r="AU1683" s="145" t="s">
        <v>80</v>
      </c>
      <c r="AV1683" s="12" t="s">
        <v>78</v>
      </c>
      <c r="AW1683" s="12" t="s">
        <v>32</v>
      </c>
      <c r="AX1683" s="12" t="s">
        <v>70</v>
      </c>
      <c r="AY1683" s="145" t="s">
        <v>155</v>
      </c>
    </row>
    <row r="1684" spans="2:65" s="13" customFormat="1" ht="11.25">
      <c r="B1684" s="149"/>
      <c r="D1684" s="144" t="s">
        <v>166</v>
      </c>
      <c r="E1684" s="150" t="s">
        <v>3</v>
      </c>
      <c r="F1684" s="151" t="s">
        <v>1709</v>
      </c>
      <c r="H1684" s="152">
        <v>1.026</v>
      </c>
      <c r="L1684" s="149"/>
      <c r="M1684" s="153"/>
      <c r="T1684" s="154"/>
      <c r="AT1684" s="150" t="s">
        <v>166</v>
      </c>
      <c r="AU1684" s="150" t="s">
        <v>80</v>
      </c>
      <c r="AV1684" s="13" t="s">
        <v>80</v>
      </c>
      <c r="AW1684" s="13" t="s">
        <v>32</v>
      </c>
      <c r="AX1684" s="13" t="s">
        <v>70</v>
      </c>
      <c r="AY1684" s="150" t="s">
        <v>155</v>
      </c>
    </row>
    <row r="1685" spans="2:65" s="12" customFormat="1" ht="11.25">
      <c r="B1685" s="143"/>
      <c r="D1685" s="144" t="s">
        <v>166</v>
      </c>
      <c r="E1685" s="145" t="s">
        <v>3</v>
      </c>
      <c r="F1685" s="146" t="s">
        <v>2283</v>
      </c>
      <c r="H1685" s="145" t="s">
        <v>3</v>
      </c>
      <c r="L1685" s="143"/>
      <c r="M1685" s="147"/>
      <c r="T1685" s="148"/>
      <c r="AT1685" s="145" t="s">
        <v>166</v>
      </c>
      <c r="AU1685" s="145" t="s">
        <v>80</v>
      </c>
      <c r="AV1685" s="12" t="s">
        <v>78</v>
      </c>
      <c r="AW1685" s="12" t="s">
        <v>32</v>
      </c>
      <c r="AX1685" s="12" t="s">
        <v>70</v>
      </c>
      <c r="AY1685" s="145" t="s">
        <v>155</v>
      </c>
    </row>
    <row r="1686" spans="2:65" s="13" customFormat="1" ht="11.25">
      <c r="B1686" s="149"/>
      <c r="D1686" s="144" t="s">
        <v>166</v>
      </c>
      <c r="E1686" s="150" t="s">
        <v>3</v>
      </c>
      <c r="F1686" s="151" t="s">
        <v>2284</v>
      </c>
      <c r="H1686" s="152">
        <v>1.016</v>
      </c>
      <c r="L1686" s="149"/>
      <c r="M1686" s="153"/>
      <c r="T1686" s="154"/>
      <c r="AT1686" s="150" t="s">
        <v>166</v>
      </c>
      <c r="AU1686" s="150" t="s">
        <v>80</v>
      </c>
      <c r="AV1686" s="13" t="s">
        <v>80</v>
      </c>
      <c r="AW1686" s="13" t="s">
        <v>32</v>
      </c>
      <c r="AX1686" s="13" t="s">
        <v>70</v>
      </c>
      <c r="AY1686" s="150" t="s">
        <v>155</v>
      </c>
    </row>
    <row r="1687" spans="2:65" s="12" customFormat="1" ht="11.25">
      <c r="B1687" s="143"/>
      <c r="D1687" s="144" t="s">
        <v>166</v>
      </c>
      <c r="E1687" s="145" t="s">
        <v>3</v>
      </c>
      <c r="F1687" s="146" t="s">
        <v>651</v>
      </c>
      <c r="H1687" s="145" t="s">
        <v>3</v>
      </c>
      <c r="L1687" s="143"/>
      <c r="M1687" s="147"/>
      <c r="T1687" s="148"/>
      <c r="AT1687" s="145" t="s">
        <v>166</v>
      </c>
      <c r="AU1687" s="145" t="s">
        <v>80</v>
      </c>
      <c r="AV1687" s="12" t="s">
        <v>78</v>
      </c>
      <c r="AW1687" s="12" t="s">
        <v>32</v>
      </c>
      <c r="AX1687" s="12" t="s">
        <v>70</v>
      </c>
      <c r="AY1687" s="145" t="s">
        <v>155</v>
      </c>
    </row>
    <row r="1688" spans="2:65" s="13" customFormat="1" ht="11.25">
      <c r="B1688" s="149"/>
      <c r="D1688" s="144" t="s">
        <v>166</v>
      </c>
      <c r="E1688" s="150" t="s">
        <v>3</v>
      </c>
      <c r="F1688" s="151" t="s">
        <v>2285</v>
      </c>
      <c r="H1688" s="152">
        <v>6.6109999999999998</v>
      </c>
      <c r="L1688" s="149"/>
      <c r="M1688" s="153"/>
      <c r="T1688" s="154"/>
      <c r="AT1688" s="150" t="s">
        <v>166</v>
      </c>
      <c r="AU1688" s="150" t="s">
        <v>80</v>
      </c>
      <c r="AV1688" s="13" t="s">
        <v>80</v>
      </c>
      <c r="AW1688" s="13" t="s">
        <v>32</v>
      </c>
      <c r="AX1688" s="13" t="s">
        <v>70</v>
      </c>
      <c r="AY1688" s="150" t="s">
        <v>155</v>
      </c>
    </row>
    <row r="1689" spans="2:65" s="14" customFormat="1" ht="11.25">
      <c r="B1689" s="155"/>
      <c r="D1689" s="144" t="s">
        <v>166</v>
      </c>
      <c r="E1689" s="156" t="s">
        <v>3</v>
      </c>
      <c r="F1689" s="157" t="s">
        <v>205</v>
      </c>
      <c r="H1689" s="158">
        <v>8.6530000000000005</v>
      </c>
      <c r="L1689" s="155"/>
      <c r="M1689" s="159"/>
      <c r="T1689" s="160"/>
      <c r="AT1689" s="156" t="s">
        <v>166</v>
      </c>
      <c r="AU1689" s="156" t="s">
        <v>80</v>
      </c>
      <c r="AV1689" s="14" t="s">
        <v>162</v>
      </c>
      <c r="AW1689" s="14" t="s">
        <v>32</v>
      </c>
      <c r="AX1689" s="14" t="s">
        <v>78</v>
      </c>
      <c r="AY1689" s="156" t="s">
        <v>155</v>
      </c>
    </row>
    <row r="1690" spans="2:65" s="1" customFormat="1" ht="16.5" customHeight="1">
      <c r="B1690" s="127"/>
      <c r="C1690" s="128" t="s">
        <v>2298</v>
      </c>
      <c r="D1690" s="128" t="s">
        <v>157</v>
      </c>
      <c r="E1690" s="129" t="s">
        <v>2299</v>
      </c>
      <c r="F1690" s="130" t="s">
        <v>2300</v>
      </c>
      <c r="G1690" s="131" t="s">
        <v>160</v>
      </c>
      <c r="H1690" s="132">
        <v>7.6269999999999998</v>
      </c>
      <c r="I1690" s="133"/>
      <c r="J1690" s="133">
        <f>ROUND(I1690*H1690,2)</f>
        <v>0</v>
      </c>
      <c r="K1690" s="130" t="s">
        <v>161</v>
      </c>
      <c r="L1690" s="29"/>
      <c r="M1690" s="134" t="s">
        <v>3</v>
      </c>
      <c r="N1690" s="135" t="s">
        <v>41</v>
      </c>
      <c r="O1690" s="136">
        <v>0.16600000000000001</v>
      </c>
      <c r="P1690" s="136">
        <f>O1690*H1690</f>
        <v>1.2660819999999999</v>
      </c>
      <c r="Q1690" s="136">
        <v>1.2305000000000001E-4</v>
      </c>
      <c r="R1690" s="136">
        <f>Q1690*H1690</f>
        <v>9.3850235000000003E-4</v>
      </c>
      <c r="S1690" s="136">
        <v>0</v>
      </c>
      <c r="T1690" s="137">
        <f>S1690*H1690</f>
        <v>0</v>
      </c>
      <c r="AR1690" s="138" t="s">
        <v>264</v>
      </c>
      <c r="AT1690" s="138" t="s">
        <v>157</v>
      </c>
      <c r="AU1690" s="138" t="s">
        <v>80</v>
      </c>
      <c r="AY1690" s="17" t="s">
        <v>155</v>
      </c>
      <c r="BE1690" s="139">
        <f>IF(N1690="základní",J1690,0)</f>
        <v>0</v>
      </c>
      <c r="BF1690" s="139">
        <f>IF(N1690="snížená",J1690,0)</f>
        <v>0</v>
      </c>
      <c r="BG1690" s="139">
        <f>IF(N1690="zákl. přenesená",J1690,0)</f>
        <v>0</v>
      </c>
      <c r="BH1690" s="139">
        <f>IF(N1690="sníž. přenesená",J1690,0)</f>
        <v>0</v>
      </c>
      <c r="BI1690" s="139">
        <f>IF(N1690="nulová",J1690,0)</f>
        <v>0</v>
      </c>
      <c r="BJ1690" s="17" t="s">
        <v>78</v>
      </c>
      <c r="BK1690" s="139">
        <f>ROUND(I1690*H1690,2)</f>
        <v>0</v>
      </c>
      <c r="BL1690" s="17" t="s">
        <v>264</v>
      </c>
      <c r="BM1690" s="138" t="s">
        <v>2301</v>
      </c>
    </row>
    <row r="1691" spans="2:65" s="1" customFormat="1" ht="11.25">
      <c r="B1691" s="29"/>
      <c r="D1691" s="140" t="s">
        <v>164</v>
      </c>
      <c r="F1691" s="141" t="s">
        <v>2302</v>
      </c>
      <c r="L1691" s="29"/>
      <c r="M1691" s="142"/>
      <c r="T1691" s="50"/>
      <c r="AT1691" s="17" t="s">
        <v>164</v>
      </c>
      <c r="AU1691" s="17" t="s">
        <v>80</v>
      </c>
    </row>
    <row r="1692" spans="2:65" s="12" customFormat="1" ht="11.25">
      <c r="B1692" s="143"/>
      <c r="D1692" s="144" t="s">
        <v>166</v>
      </c>
      <c r="E1692" s="145" t="s">
        <v>3</v>
      </c>
      <c r="F1692" s="146" t="s">
        <v>2283</v>
      </c>
      <c r="H1692" s="145" t="s">
        <v>3</v>
      </c>
      <c r="L1692" s="143"/>
      <c r="M1692" s="147"/>
      <c r="T1692" s="148"/>
      <c r="AT1692" s="145" t="s">
        <v>166</v>
      </c>
      <c r="AU1692" s="145" t="s">
        <v>80</v>
      </c>
      <c r="AV1692" s="12" t="s">
        <v>78</v>
      </c>
      <c r="AW1692" s="12" t="s">
        <v>32</v>
      </c>
      <c r="AX1692" s="12" t="s">
        <v>70</v>
      </c>
      <c r="AY1692" s="145" t="s">
        <v>155</v>
      </c>
    </row>
    <row r="1693" spans="2:65" s="13" customFormat="1" ht="11.25">
      <c r="B1693" s="149"/>
      <c r="D1693" s="144" t="s">
        <v>166</v>
      </c>
      <c r="E1693" s="150" t="s">
        <v>3</v>
      </c>
      <c r="F1693" s="151" t="s">
        <v>2284</v>
      </c>
      <c r="H1693" s="152">
        <v>1.016</v>
      </c>
      <c r="L1693" s="149"/>
      <c r="M1693" s="153"/>
      <c r="T1693" s="154"/>
      <c r="AT1693" s="150" t="s">
        <v>166</v>
      </c>
      <c r="AU1693" s="150" t="s">
        <v>80</v>
      </c>
      <c r="AV1693" s="13" t="s">
        <v>80</v>
      </c>
      <c r="AW1693" s="13" t="s">
        <v>32</v>
      </c>
      <c r="AX1693" s="13" t="s">
        <v>70</v>
      </c>
      <c r="AY1693" s="150" t="s">
        <v>155</v>
      </c>
    </row>
    <row r="1694" spans="2:65" s="12" customFormat="1" ht="11.25">
      <c r="B1694" s="143"/>
      <c r="D1694" s="144" t="s">
        <v>166</v>
      </c>
      <c r="E1694" s="145" t="s">
        <v>3</v>
      </c>
      <c r="F1694" s="146" t="s">
        <v>651</v>
      </c>
      <c r="H1694" s="145" t="s">
        <v>3</v>
      </c>
      <c r="L1694" s="143"/>
      <c r="M1694" s="147"/>
      <c r="T1694" s="148"/>
      <c r="AT1694" s="145" t="s">
        <v>166</v>
      </c>
      <c r="AU1694" s="145" t="s">
        <v>80</v>
      </c>
      <c r="AV1694" s="12" t="s">
        <v>78</v>
      </c>
      <c r="AW1694" s="12" t="s">
        <v>32</v>
      </c>
      <c r="AX1694" s="12" t="s">
        <v>70</v>
      </c>
      <c r="AY1694" s="145" t="s">
        <v>155</v>
      </c>
    </row>
    <row r="1695" spans="2:65" s="13" customFormat="1" ht="11.25">
      <c r="B1695" s="149"/>
      <c r="D1695" s="144" t="s">
        <v>166</v>
      </c>
      <c r="E1695" s="150" t="s">
        <v>3</v>
      </c>
      <c r="F1695" s="151" t="s">
        <v>2285</v>
      </c>
      <c r="H1695" s="152">
        <v>6.6109999999999998</v>
      </c>
      <c r="L1695" s="149"/>
      <c r="M1695" s="153"/>
      <c r="T1695" s="154"/>
      <c r="AT1695" s="150" t="s">
        <v>166</v>
      </c>
      <c r="AU1695" s="150" t="s">
        <v>80</v>
      </c>
      <c r="AV1695" s="13" t="s">
        <v>80</v>
      </c>
      <c r="AW1695" s="13" t="s">
        <v>32</v>
      </c>
      <c r="AX1695" s="13" t="s">
        <v>70</v>
      </c>
      <c r="AY1695" s="150" t="s">
        <v>155</v>
      </c>
    </row>
    <row r="1696" spans="2:65" s="14" customFormat="1" ht="11.25">
      <c r="B1696" s="155"/>
      <c r="D1696" s="144" t="s">
        <v>166</v>
      </c>
      <c r="E1696" s="156" t="s">
        <v>3</v>
      </c>
      <c r="F1696" s="157" t="s">
        <v>205</v>
      </c>
      <c r="H1696" s="158">
        <v>7.6269999999999998</v>
      </c>
      <c r="L1696" s="155"/>
      <c r="M1696" s="159"/>
      <c r="T1696" s="160"/>
      <c r="AT1696" s="156" t="s">
        <v>166</v>
      </c>
      <c r="AU1696" s="156" t="s">
        <v>80</v>
      </c>
      <c r="AV1696" s="14" t="s">
        <v>162</v>
      </c>
      <c r="AW1696" s="14" t="s">
        <v>32</v>
      </c>
      <c r="AX1696" s="14" t="s">
        <v>78</v>
      </c>
      <c r="AY1696" s="156" t="s">
        <v>155</v>
      </c>
    </row>
    <row r="1697" spans="2:65" s="1" customFormat="1" ht="16.5" customHeight="1">
      <c r="B1697" s="127"/>
      <c r="C1697" s="128" t="s">
        <v>2303</v>
      </c>
      <c r="D1697" s="128" t="s">
        <v>157</v>
      </c>
      <c r="E1697" s="129" t="s">
        <v>2304</v>
      </c>
      <c r="F1697" s="130" t="s">
        <v>2305</v>
      </c>
      <c r="G1697" s="131" t="s">
        <v>160</v>
      </c>
      <c r="H1697" s="132">
        <v>13.582000000000001</v>
      </c>
      <c r="I1697" s="133"/>
      <c r="J1697" s="133">
        <f>ROUND(I1697*H1697,2)</f>
        <v>0</v>
      </c>
      <c r="K1697" s="130" t="s">
        <v>161</v>
      </c>
      <c r="L1697" s="29"/>
      <c r="M1697" s="134" t="s">
        <v>3</v>
      </c>
      <c r="N1697" s="135" t="s">
        <v>41</v>
      </c>
      <c r="O1697" s="136">
        <v>0.17199999999999999</v>
      </c>
      <c r="P1697" s="136">
        <f>O1697*H1697</f>
        <v>2.3361039999999997</v>
      </c>
      <c r="Q1697" s="136">
        <v>1.2305000000000001E-4</v>
      </c>
      <c r="R1697" s="136">
        <f>Q1697*H1697</f>
        <v>1.6712651000000002E-3</v>
      </c>
      <c r="S1697" s="136">
        <v>0</v>
      </c>
      <c r="T1697" s="137">
        <f>S1697*H1697</f>
        <v>0</v>
      </c>
      <c r="AR1697" s="138" t="s">
        <v>264</v>
      </c>
      <c r="AT1697" s="138" t="s">
        <v>157</v>
      </c>
      <c r="AU1697" s="138" t="s">
        <v>80</v>
      </c>
      <c r="AY1697" s="17" t="s">
        <v>155</v>
      </c>
      <c r="BE1697" s="139">
        <f>IF(N1697="základní",J1697,0)</f>
        <v>0</v>
      </c>
      <c r="BF1697" s="139">
        <f>IF(N1697="snížená",J1697,0)</f>
        <v>0</v>
      </c>
      <c r="BG1697" s="139">
        <f>IF(N1697="zákl. přenesená",J1697,0)</f>
        <v>0</v>
      </c>
      <c r="BH1697" s="139">
        <f>IF(N1697="sníž. přenesená",J1697,0)</f>
        <v>0</v>
      </c>
      <c r="BI1697" s="139">
        <f>IF(N1697="nulová",J1697,0)</f>
        <v>0</v>
      </c>
      <c r="BJ1697" s="17" t="s">
        <v>78</v>
      </c>
      <c r="BK1697" s="139">
        <f>ROUND(I1697*H1697,2)</f>
        <v>0</v>
      </c>
      <c r="BL1697" s="17" t="s">
        <v>264</v>
      </c>
      <c r="BM1697" s="138" t="s">
        <v>2306</v>
      </c>
    </row>
    <row r="1698" spans="2:65" s="1" customFormat="1" ht="11.25">
      <c r="B1698" s="29"/>
      <c r="D1698" s="140" t="s">
        <v>164</v>
      </c>
      <c r="F1698" s="141" t="s">
        <v>2307</v>
      </c>
      <c r="L1698" s="29"/>
      <c r="M1698" s="142"/>
      <c r="T1698" s="50"/>
      <c r="AT1698" s="17" t="s">
        <v>164</v>
      </c>
      <c r="AU1698" s="17" t="s">
        <v>80</v>
      </c>
    </row>
    <row r="1699" spans="2:65" s="1" customFormat="1" ht="19.5">
      <c r="B1699" s="29"/>
      <c r="D1699" s="144" t="s">
        <v>516</v>
      </c>
      <c r="F1699" s="170" t="s">
        <v>2308</v>
      </c>
      <c r="L1699" s="29"/>
      <c r="M1699" s="142"/>
      <c r="T1699" s="50"/>
      <c r="AT1699" s="17" t="s">
        <v>516</v>
      </c>
      <c r="AU1699" s="17" t="s">
        <v>80</v>
      </c>
    </row>
    <row r="1700" spans="2:65" s="12" customFormat="1" ht="11.25">
      <c r="B1700" s="143"/>
      <c r="D1700" s="144" t="s">
        <v>166</v>
      </c>
      <c r="E1700" s="145" t="s">
        <v>3</v>
      </c>
      <c r="F1700" s="146" t="s">
        <v>2291</v>
      </c>
      <c r="H1700" s="145" t="s">
        <v>3</v>
      </c>
      <c r="L1700" s="143"/>
      <c r="M1700" s="147"/>
      <c r="T1700" s="148"/>
      <c r="AT1700" s="145" t="s">
        <v>166</v>
      </c>
      <c r="AU1700" s="145" t="s">
        <v>80</v>
      </c>
      <c r="AV1700" s="12" t="s">
        <v>78</v>
      </c>
      <c r="AW1700" s="12" t="s">
        <v>32</v>
      </c>
      <c r="AX1700" s="12" t="s">
        <v>70</v>
      </c>
      <c r="AY1700" s="145" t="s">
        <v>155</v>
      </c>
    </row>
    <row r="1701" spans="2:65" s="13" customFormat="1" ht="11.25">
      <c r="B1701" s="149"/>
      <c r="D1701" s="144" t="s">
        <v>166</v>
      </c>
      <c r="E1701" s="150" t="s">
        <v>3</v>
      </c>
      <c r="F1701" s="151" t="s">
        <v>2292</v>
      </c>
      <c r="H1701" s="152">
        <v>5.9550000000000001</v>
      </c>
      <c r="L1701" s="149"/>
      <c r="M1701" s="153"/>
      <c r="T1701" s="154"/>
      <c r="AT1701" s="150" t="s">
        <v>166</v>
      </c>
      <c r="AU1701" s="150" t="s">
        <v>80</v>
      </c>
      <c r="AV1701" s="13" t="s">
        <v>80</v>
      </c>
      <c r="AW1701" s="13" t="s">
        <v>32</v>
      </c>
      <c r="AX1701" s="13" t="s">
        <v>70</v>
      </c>
      <c r="AY1701" s="150" t="s">
        <v>155</v>
      </c>
    </row>
    <row r="1702" spans="2:65" s="12" customFormat="1" ht="11.25">
      <c r="B1702" s="143"/>
      <c r="D1702" s="144" t="s">
        <v>166</v>
      </c>
      <c r="E1702" s="145" t="s">
        <v>3</v>
      </c>
      <c r="F1702" s="146" t="s">
        <v>2283</v>
      </c>
      <c r="H1702" s="145" t="s">
        <v>3</v>
      </c>
      <c r="L1702" s="143"/>
      <c r="M1702" s="147"/>
      <c r="T1702" s="148"/>
      <c r="AT1702" s="145" t="s">
        <v>166</v>
      </c>
      <c r="AU1702" s="145" t="s">
        <v>80</v>
      </c>
      <c r="AV1702" s="12" t="s">
        <v>78</v>
      </c>
      <c r="AW1702" s="12" t="s">
        <v>32</v>
      </c>
      <c r="AX1702" s="12" t="s">
        <v>70</v>
      </c>
      <c r="AY1702" s="145" t="s">
        <v>155</v>
      </c>
    </row>
    <row r="1703" spans="2:65" s="13" customFormat="1" ht="11.25">
      <c r="B1703" s="149"/>
      <c r="D1703" s="144" t="s">
        <v>166</v>
      </c>
      <c r="E1703" s="150" t="s">
        <v>3</v>
      </c>
      <c r="F1703" s="151" t="s">
        <v>2284</v>
      </c>
      <c r="H1703" s="152">
        <v>1.016</v>
      </c>
      <c r="L1703" s="149"/>
      <c r="M1703" s="153"/>
      <c r="T1703" s="154"/>
      <c r="AT1703" s="150" t="s">
        <v>166</v>
      </c>
      <c r="AU1703" s="150" t="s">
        <v>80</v>
      </c>
      <c r="AV1703" s="13" t="s">
        <v>80</v>
      </c>
      <c r="AW1703" s="13" t="s">
        <v>32</v>
      </c>
      <c r="AX1703" s="13" t="s">
        <v>70</v>
      </c>
      <c r="AY1703" s="150" t="s">
        <v>155</v>
      </c>
    </row>
    <row r="1704" spans="2:65" s="12" customFormat="1" ht="11.25">
      <c r="B1704" s="143"/>
      <c r="D1704" s="144" t="s">
        <v>166</v>
      </c>
      <c r="E1704" s="145" t="s">
        <v>3</v>
      </c>
      <c r="F1704" s="146" t="s">
        <v>651</v>
      </c>
      <c r="H1704" s="145" t="s">
        <v>3</v>
      </c>
      <c r="L1704" s="143"/>
      <c r="M1704" s="147"/>
      <c r="T1704" s="148"/>
      <c r="AT1704" s="145" t="s">
        <v>166</v>
      </c>
      <c r="AU1704" s="145" t="s">
        <v>80</v>
      </c>
      <c r="AV1704" s="12" t="s">
        <v>78</v>
      </c>
      <c r="AW1704" s="12" t="s">
        <v>32</v>
      </c>
      <c r="AX1704" s="12" t="s">
        <v>70</v>
      </c>
      <c r="AY1704" s="145" t="s">
        <v>155</v>
      </c>
    </row>
    <row r="1705" spans="2:65" s="13" customFormat="1" ht="11.25">
      <c r="B1705" s="149"/>
      <c r="D1705" s="144" t="s">
        <v>166</v>
      </c>
      <c r="E1705" s="150" t="s">
        <v>3</v>
      </c>
      <c r="F1705" s="151" t="s">
        <v>2285</v>
      </c>
      <c r="H1705" s="152">
        <v>6.6109999999999998</v>
      </c>
      <c r="L1705" s="149"/>
      <c r="M1705" s="153"/>
      <c r="T1705" s="154"/>
      <c r="AT1705" s="150" t="s">
        <v>166</v>
      </c>
      <c r="AU1705" s="150" t="s">
        <v>80</v>
      </c>
      <c r="AV1705" s="13" t="s">
        <v>80</v>
      </c>
      <c r="AW1705" s="13" t="s">
        <v>32</v>
      </c>
      <c r="AX1705" s="13" t="s">
        <v>70</v>
      </c>
      <c r="AY1705" s="150" t="s">
        <v>155</v>
      </c>
    </row>
    <row r="1706" spans="2:65" s="14" customFormat="1" ht="11.25">
      <c r="B1706" s="155"/>
      <c r="D1706" s="144" t="s">
        <v>166</v>
      </c>
      <c r="E1706" s="156" t="s">
        <v>3</v>
      </c>
      <c r="F1706" s="157" t="s">
        <v>205</v>
      </c>
      <c r="H1706" s="158">
        <v>13.582000000000001</v>
      </c>
      <c r="L1706" s="155"/>
      <c r="M1706" s="159"/>
      <c r="T1706" s="160"/>
      <c r="AT1706" s="156" t="s">
        <v>166</v>
      </c>
      <c r="AU1706" s="156" t="s">
        <v>80</v>
      </c>
      <c r="AV1706" s="14" t="s">
        <v>162</v>
      </c>
      <c r="AW1706" s="14" t="s">
        <v>32</v>
      </c>
      <c r="AX1706" s="14" t="s">
        <v>78</v>
      </c>
      <c r="AY1706" s="156" t="s">
        <v>155</v>
      </c>
    </row>
    <row r="1707" spans="2:65" s="1" customFormat="1" ht="24.2" customHeight="1">
      <c r="B1707" s="127"/>
      <c r="C1707" s="128" t="s">
        <v>2309</v>
      </c>
      <c r="D1707" s="128" t="s">
        <v>157</v>
      </c>
      <c r="E1707" s="129" t="s">
        <v>2310</v>
      </c>
      <c r="F1707" s="130" t="s">
        <v>2311</v>
      </c>
      <c r="G1707" s="131" t="s">
        <v>160</v>
      </c>
      <c r="H1707" s="132">
        <v>45.23</v>
      </c>
      <c r="I1707" s="133"/>
      <c r="J1707" s="133">
        <f>ROUND(I1707*H1707,2)</f>
        <v>0</v>
      </c>
      <c r="K1707" s="130" t="s">
        <v>161</v>
      </c>
      <c r="L1707" s="29"/>
      <c r="M1707" s="134" t="s">
        <v>3</v>
      </c>
      <c r="N1707" s="135" t="s">
        <v>41</v>
      </c>
      <c r="O1707" s="136">
        <v>0.152</v>
      </c>
      <c r="P1707" s="136">
        <f>O1707*H1707</f>
        <v>6.8749599999999997</v>
      </c>
      <c r="Q1707" s="136">
        <v>8.0000000000000007E-5</v>
      </c>
      <c r="R1707" s="136">
        <f>Q1707*H1707</f>
        <v>3.6183999999999999E-3</v>
      </c>
      <c r="S1707" s="136">
        <v>0</v>
      </c>
      <c r="T1707" s="137">
        <f>S1707*H1707</f>
        <v>0</v>
      </c>
      <c r="AR1707" s="138" t="s">
        <v>264</v>
      </c>
      <c r="AT1707" s="138" t="s">
        <v>157</v>
      </c>
      <c r="AU1707" s="138" t="s">
        <v>80</v>
      </c>
      <c r="AY1707" s="17" t="s">
        <v>155</v>
      </c>
      <c r="BE1707" s="139">
        <f>IF(N1707="základní",J1707,0)</f>
        <v>0</v>
      </c>
      <c r="BF1707" s="139">
        <f>IF(N1707="snížená",J1707,0)</f>
        <v>0</v>
      </c>
      <c r="BG1707" s="139">
        <f>IF(N1707="zákl. přenesená",J1707,0)</f>
        <v>0</v>
      </c>
      <c r="BH1707" s="139">
        <f>IF(N1707="sníž. přenesená",J1707,0)</f>
        <v>0</v>
      </c>
      <c r="BI1707" s="139">
        <f>IF(N1707="nulová",J1707,0)</f>
        <v>0</v>
      </c>
      <c r="BJ1707" s="17" t="s">
        <v>78</v>
      </c>
      <c r="BK1707" s="139">
        <f>ROUND(I1707*H1707,2)</f>
        <v>0</v>
      </c>
      <c r="BL1707" s="17" t="s">
        <v>264</v>
      </c>
      <c r="BM1707" s="138" t="s">
        <v>2312</v>
      </c>
    </row>
    <row r="1708" spans="2:65" s="1" customFormat="1" ht="11.25">
      <c r="B1708" s="29"/>
      <c r="D1708" s="140" t="s">
        <v>164</v>
      </c>
      <c r="F1708" s="141" t="s">
        <v>2313</v>
      </c>
      <c r="L1708" s="29"/>
      <c r="M1708" s="142"/>
      <c r="T1708" s="50"/>
      <c r="AT1708" s="17" t="s">
        <v>164</v>
      </c>
      <c r="AU1708" s="17" t="s">
        <v>80</v>
      </c>
    </row>
    <row r="1709" spans="2:65" s="12" customFormat="1" ht="11.25">
      <c r="B1709" s="143"/>
      <c r="D1709" s="144" t="s">
        <v>166</v>
      </c>
      <c r="E1709" s="145" t="s">
        <v>3</v>
      </c>
      <c r="F1709" s="146" t="s">
        <v>1761</v>
      </c>
      <c r="H1709" s="145" t="s">
        <v>3</v>
      </c>
      <c r="L1709" s="143"/>
      <c r="M1709" s="147"/>
      <c r="T1709" s="148"/>
      <c r="AT1709" s="145" t="s">
        <v>166</v>
      </c>
      <c r="AU1709" s="145" t="s">
        <v>80</v>
      </c>
      <c r="AV1709" s="12" t="s">
        <v>78</v>
      </c>
      <c r="AW1709" s="12" t="s">
        <v>32</v>
      </c>
      <c r="AX1709" s="12" t="s">
        <v>70</v>
      </c>
      <c r="AY1709" s="145" t="s">
        <v>155</v>
      </c>
    </row>
    <row r="1710" spans="2:65" s="13" customFormat="1" ht="11.25">
      <c r="B1710" s="149"/>
      <c r="D1710" s="144" t="s">
        <v>166</v>
      </c>
      <c r="E1710" s="150" t="s">
        <v>3</v>
      </c>
      <c r="F1710" s="151" t="s">
        <v>2314</v>
      </c>
      <c r="H1710" s="152">
        <v>21.45</v>
      </c>
      <c r="L1710" s="149"/>
      <c r="M1710" s="153"/>
      <c r="T1710" s="154"/>
      <c r="AT1710" s="150" t="s">
        <v>166</v>
      </c>
      <c r="AU1710" s="150" t="s">
        <v>80</v>
      </c>
      <c r="AV1710" s="13" t="s">
        <v>80</v>
      </c>
      <c r="AW1710" s="13" t="s">
        <v>32</v>
      </c>
      <c r="AX1710" s="13" t="s">
        <v>70</v>
      </c>
      <c r="AY1710" s="150" t="s">
        <v>155</v>
      </c>
    </row>
    <row r="1711" spans="2:65" s="12" customFormat="1" ht="11.25">
      <c r="B1711" s="143"/>
      <c r="D1711" s="144" t="s">
        <v>166</v>
      </c>
      <c r="E1711" s="145" t="s">
        <v>3</v>
      </c>
      <c r="F1711" s="146" t="s">
        <v>1785</v>
      </c>
      <c r="H1711" s="145" t="s">
        <v>3</v>
      </c>
      <c r="L1711" s="143"/>
      <c r="M1711" s="147"/>
      <c r="T1711" s="148"/>
      <c r="AT1711" s="145" t="s">
        <v>166</v>
      </c>
      <c r="AU1711" s="145" t="s">
        <v>80</v>
      </c>
      <c r="AV1711" s="12" t="s">
        <v>78</v>
      </c>
      <c r="AW1711" s="12" t="s">
        <v>32</v>
      </c>
      <c r="AX1711" s="12" t="s">
        <v>70</v>
      </c>
      <c r="AY1711" s="145" t="s">
        <v>155</v>
      </c>
    </row>
    <row r="1712" spans="2:65" s="13" customFormat="1" ht="11.25">
      <c r="B1712" s="149"/>
      <c r="D1712" s="144" t="s">
        <v>166</v>
      </c>
      <c r="E1712" s="150" t="s">
        <v>3</v>
      </c>
      <c r="F1712" s="151" t="s">
        <v>1786</v>
      </c>
      <c r="H1712" s="152">
        <v>0.69</v>
      </c>
      <c r="L1712" s="149"/>
      <c r="M1712" s="153"/>
      <c r="T1712" s="154"/>
      <c r="AT1712" s="150" t="s">
        <v>166</v>
      </c>
      <c r="AU1712" s="150" t="s">
        <v>80</v>
      </c>
      <c r="AV1712" s="13" t="s">
        <v>80</v>
      </c>
      <c r="AW1712" s="13" t="s">
        <v>32</v>
      </c>
      <c r="AX1712" s="13" t="s">
        <v>70</v>
      </c>
      <c r="AY1712" s="150" t="s">
        <v>155</v>
      </c>
    </row>
    <row r="1713" spans="2:65" s="12" customFormat="1" ht="11.25">
      <c r="B1713" s="143"/>
      <c r="D1713" s="144" t="s">
        <v>166</v>
      </c>
      <c r="E1713" s="145" t="s">
        <v>3</v>
      </c>
      <c r="F1713" s="146" t="s">
        <v>1767</v>
      </c>
      <c r="H1713" s="145" t="s">
        <v>3</v>
      </c>
      <c r="L1713" s="143"/>
      <c r="M1713" s="147"/>
      <c r="T1713" s="148"/>
      <c r="AT1713" s="145" t="s">
        <v>166</v>
      </c>
      <c r="AU1713" s="145" t="s">
        <v>80</v>
      </c>
      <c r="AV1713" s="12" t="s">
        <v>78</v>
      </c>
      <c r="AW1713" s="12" t="s">
        <v>32</v>
      </c>
      <c r="AX1713" s="12" t="s">
        <v>70</v>
      </c>
      <c r="AY1713" s="145" t="s">
        <v>155</v>
      </c>
    </row>
    <row r="1714" spans="2:65" s="13" customFormat="1" ht="11.25">
      <c r="B1714" s="149"/>
      <c r="D1714" s="144" t="s">
        <v>166</v>
      </c>
      <c r="E1714" s="150" t="s">
        <v>3</v>
      </c>
      <c r="F1714" s="151" t="s">
        <v>2315</v>
      </c>
      <c r="H1714" s="152">
        <v>4.6500000000000004</v>
      </c>
      <c r="L1714" s="149"/>
      <c r="M1714" s="153"/>
      <c r="T1714" s="154"/>
      <c r="AT1714" s="150" t="s">
        <v>166</v>
      </c>
      <c r="AU1714" s="150" t="s">
        <v>80</v>
      </c>
      <c r="AV1714" s="13" t="s">
        <v>80</v>
      </c>
      <c r="AW1714" s="13" t="s">
        <v>32</v>
      </c>
      <c r="AX1714" s="13" t="s">
        <v>70</v>
      </c>
      <c r="AY1714" s="150" t="s">
        <v>155</v>
      </c>
    </row>
    <row r="1715" spans="2:65" s="12" customFormat="1" ht="11.25">
      <c r="B1715" s="143"/>
      <c r="D1715" s="144" t="s">
        <v>166</v>
      </c>
      <c r="E1715" s="145" t="s">
        <v>3</v>
      </c>
      <c r="F1715" s="146" t="s">
        <v>1754</v>
      </c>
      <c r="H1715" s="145" t="s">
        <v>3</v>
      </c>
      <c r="L1715" s="143"/>
      <c r="M1715" s="147"/>
      <c r="T1715" s="148"/>
      <c r="AT1715" s="145" t="s">
        <v>166</v>
      </c>
      <c r="AU1715" s="145" t="s">
        <v>80</v>
      </c>
      <c r="AV1715" s="12" t="s">
        <v>78</v>
      </c>
      <c r="AW1715" s="12" t="s">
        <v>32</v>
      </c>
      <c r="AX1715" s="12" t="s">
        <v>70</v>
      </c>
      <c r="AY1715" s="145" t="s">
        <v>155</v>
      </c>
    </row>
    <row r="1716" spans="2:65" s="13" customFormat="1" ht="11.25">
      <c r="B1716" s="149"/>
      <c r="D1716" s="144" t="s">
        <v>166</v>
      </c>
      <c r="E1716" s="150" t="s">
        <v>3</v>
      </c>
      <c r="F1716" s="151" t="s">
        <v>2316</v>
      </c>
      <c r="H1716" s="152">
        <v>1.35</v>
      </c>
      <c r="L1716" s="149"/>
      <c r="M1716" s="153"/>
      <c r="T1716" s="154"/>
      <c r="AT1716" s="150" t="s">
        <v>166</v>
      </c>
      <c r="AU1716" s="150" t="s">
        <v>80</v>
      </c>
      <c r="AV1716" s="13" t="s">
        <v>80</v>
      </c>
      <c r="AW1716" s="13" t="s">
        <v>32</v>
      </c>
      <c r="AX1716" s="13" t="s">
        <v>70</v>
      </c>
      <c r="AY1716" s="150" t="s">
        <v>155</v>
      </c>
    </row>
    <row r="1717" spans="2:65" s="12" customFormat="1" ht="11.25">
      <c r="B1717" s="143"/>
      <c r="D1717" s="144" t="s">
        <v>166</v>
      </c>
      <c r="E1717" s="145" t="s">
        <v>3</v>
      </c>
      <c r="F1717" s="146" t="s">
        <v>1659</v>
      </c>
      <c r="H1717" s="145" t="s">
        <v>3</v>
      </c>
      <c r="L1717" s="143"/>
      <c r="M1717" s="147"/>
      <c r="T1717" s="148"/>
      <c r="AT1717" s="145" t="s">
        <v>166</v>
      </c>
      <c r="AU1717" s="145" t="s">
        <v>80</v>
      </c>
      <c r="AV1717" s="12" t="s">
        <v>78</v>
      </c>
      <c r="AW1717" s="12" t="s">
        <v>32</v>
      </c>
      <c r="AX1717" s="12" t="s">
        <v>70</v>
      </c>
      <c r="AY1717" s="145" t="s">
        <v>155</v>
      </c>
    </row>
    <row r="1718" spans="2:65" s="13" customFormat="1" ht="11.25">
      <c r="B1718" s="149"/>
      <c r="D1718" s="144" t="s">
        <v>166</v>
      </c>
      <c r="E1718" s="150" t="s">
        <v>3</v>
      </c>
      <c r="F1718" s="151" t="s">
        <v>2317</v>
      </c>
      <c r="H1718" s="152">
        <v>17.09</v>
      </c>
      <c r="L1718" s="149"/>
      <c r="M1718" s="153"/>
      <c r="T1718" s="154"/>
      <c r="AT1718" s="150" t="s">
        <v>166</v>
      </c>
      <c r="AU1718" s="150" t="s">
        <v>80</v>
      </c>
      <c r="AV1718" s="13" t="s">
        <v>80</v>
      </c>
      <c r="AW1718" s="13" t="s">
        <v>32</v>
      </c>
      <c r="AX1718" s="13" t="s">
        <v>70</v>
      </c>
      <c r="AY1718" s="150" t="s">
        <v>155</v>
      </c>
    </row>
    <row r="1719" spans="2:65" s="14" customFormat="1" ht="11.25">
      <c r="B1719" s="155"/>
      <c r="D1719" s="144" t="s">
        <v>166</v>
      </c>
      <c r="E1719" s="156" t="s">
        <v>3</v>
      </c>
      <c r="F1719" s="157" t="s">
        <v>205</v>
      </c>
      <c r="H1719" s="158">
        <v>45.23</v>
      </c>
      <c r="L1719" s="155"/>
      <c r="M1719" s="159"/>
      <c r="T1719" s="160"/>
      <c r="AT1719" s="156" t="s">
        <v>166</v>
      </c>
      <c r="AU1719" s="156" t="s">
        <v>80</v>
      </c>
      <c r="AV1719" s="14" t="s">
        <v>162</v>
      </c>
      <c r="AW1719" s="14" t="s">
        <v>32</v>
      </c>
      <c r="AX1719" s="14" t="s">
        <v>78</v>
      </c>
      <c r="AY1719" s="156" t="s">
        <v>155</v>
      </c>
    </row>
    <row r="1720" spans="2:65" s="1" customFormat="1" ht="16.5" customHeight="1">
      <c r="B1720" s="127"/>
      <c r="C1720" s="128" t="s">
        <v>2318</v>
      </c>
      <c r="D1720" s="128" t="s">
        <v>157</v>
      </c>
      <c r="E1720" s="129" t="s">
        <v>2319</v>
      </c>
      <c r="F1720" s="130" t="s">
        <v>2320</v>
      </c>
      <c r="G1720" s="131" t="s">
        <v>160</v>
      </c>
      <c r="H1720" s="132">
        <v>17.09</v>
      </c>
      <c r="I1720" s="133"/>
      <c r="J1720" s="133">
        <f>ROUND(I1720*H1720,2)</f>
        <v>0</v>
      </c>
      <c r="K1720" s="130" t="s">
        <v>262</v>
      </c>
      <c r="L1720" s="29"/>
      <c r="M1720" s="134" t="s">
        <v>3</v>
      </c>
      <c r="N1720" s="135" t="s">
        <v>41</v>
      </c>
      <c r="O1720" s="136">
        <v>0</v>
      </c>
      <c r="P1720" s="136">
        <f>O1720*H1720</f>
        <v>0</v>
      </c>
      <c r="Q1720" s="136">
        <v>0</v>
      </c>
      <c r="R1720" s="136">
        <f>Q1720*H1720</f>
        <v>0</v>
      </c>
      <c r="S1720" s="136">
        <v>0</v>
      </c>
      <c r="T1720" s="137">
        <f>S1720*H1720</f>
        <v>0</v>
      </c>
      <c r="AR1720" s="138" t="s">
        <v>264</v>
      </c>
      <c r="AT1720" s="138" t="s">
        <v>157</v>
      </c>
      <c r="AU1720" s="138" t="s">
        <v>80</v>
      </c>
      <c r="AY1720" s="17" t="s">
        <v>155</v>
      </c>
      <c r="BE1720" s="139">
        <f>IF(N1720="základní",J1720,0)</f>
        <v>0</v>
      </c>
      <c r="BF1720" s="139">
        <f>IF(N1720="snížená",J1720,0)</f>
        <v>0</v>
      </c>
      <c r="BG1720" s="139">
        <f>IF(N1720="zákl. přenesená",J1720,0)</f>
        <v>0</v>
      </c>
      <c r="BH1720" s="139">
        <f>IF(N1720="sníž. přenesená",J1720,0)</f>
        <v>0</v>
      </c>
      <c r="BI1720" s="139">
        <f>IF(N1720="nulová",J1720,0)</f>
        <v>0</v>
      </c>
      <c r="BJ1720" s="17" t="s">
        <v>78</v>
      </c>
      <c r="BK1720" s="139">
        <f>ROUND(I1720*H1720,2)</f>
        <v>0</v>
      </c>
      <c r="BL1720" s="17" t="s">
        <v>264</v>
      </c>
      <c r="BM1720" s="138" t="s">
        <v>2321</v>
      </c>
    </row>
    <row r="1721" spans="2:65" s="12" customFormat="1" ht="11.25">
      <c r="B1721" s="143"/>
      <c r="D1721" s="144" t="s">
        <v>166</v>
      </c>
      <c r="E1721" s="145" t="s">
        <v>3</v>
      </c>
      <c r="F1721" s="146" t="s">
        <v>1659</v>
      </c>
      <c r="H1721" s="145" t="s">
        <v>3</v>
      </c>
      <c r="L1721" s="143"/>
      <c r="M1721" s="147"/>
      <c r="T1721" s="148"/>
      <c r="AT1721" s="145" t="s">
        <v>166</v>
      </c>
      <c r="AU1721" s="145" t="s">
        <v>80</v>
      </c>
      <c r="AV1721" s="12" t="s">
        <v>78</v>
      </c>
      <c r="AW1721" s="12" t="s">
        <v>32</v>
      </c>
      <c r="AX1721" s="12" t="s">
        <v>70</v>
      </c>
      <c r="AY1721" s="145" t="s">
        <v>155</v>
      </c>
    </row>
    <row r="1722" spans="2:65" s="13" customFormat="1" ht="11.25">
      <c r="B1722" s="149"/>
      <c r="D1722" s="144" t="s">
        <v>166</v>
      </c>
      <c r="E1722" s="150" t="s">
        <v>3</v>
      </c>
      <c r="F1722" s="151" t="s">
        <v>2317</v>
      </c>
      <c r="H1722" s="152">
        <v>17.09</v>
      </c>
      <c r="L1722" s="149"/>
      <c r="M1722" s="153"/>
      <c r="T1722" s="154"/>
      <c r="AT1722" s="150" t="s">
        <v>166</v>
      </c>
      <c r="AU1722" s="150" t="s">
        <v>80</v>
      </c>
      <c r="AV1722" s="13" t="s">
        <v>80</v>
      </c>
      <c r="AW1722" s="13" t="s">
        <v>32</v>
      </c>
      <c r="AX1722" s="13" t="s">
        <v>78</v>
      </c>
      <c r="AY1722" s="150" t="s">
        <v>155</v>
      </c>
    </row>
    <row r="1723" spans="2:65" s="1" customFormat="1" ht="16.5" customHeight="1">
      <c r="B1723" s="127"/>
      <c r="C1723" s="128" t="s">
        <v>2322</v>
      </c>
      <c r="D1723" s="128" t="s">
        <v>157</v>
      </c>
      <c r="E1723" s="129" t="s">
        <v>2323</v>
      </c>
      <c r="F1723" s="130" t="s">
        <v>2324</v>
      </c>
      <c r="G1723" s="131" t="s">
        <v>160</v>
      </c>
      <c r="H1723" s="132">
        <v>28.14</v>
      </c>
      <c r="I1723" s="133"/>
      <c r="J1723" s="133">
        <f>ROUND(I1723*H1723,2)</f>
        <v>0</v>
      </c>
      <c r="K1723" s="130" t="s">
        <v>161</v>
      </c>
      <c r="L1723" s="29"/>
      <c r="M1723" s="134" t="s">
        <v>3</v>
      </c>
      <c r="N1723" s="135" t="s">
        <v>41</v>
      </c>
      <c r="O1723" s="136">
        <v>0.11600000000000001</v>
      </c>
      <c r="P1723" s="136">
        <f>O1723*H1723</f>
        <v>3.26424</v>
      </c>
      <c r="Q1723" s="136">
        <v>1.2765000000000001E-4</v>
      </c>
      <c r="R1723" s="136">
        <f>Q1723*H1723</f>
        <v>3.5920710000000005E-3</v>
      </c>
      <c r="S1723" s="136">
        <v>0</v>
      </c>
      <c r="T1723" s="137">
        <f>S1723*H1723</f>
        <v>0</v>
      </c>
      <c r="AR1723" s="138" t="s">
        <v>264</v>
      </c>
      <c r="AT1723" s="138" t="s">
        <v>157</v>
      </c>
      <c r="AU1723" s="138" t="s">
        <v>80</v>
      </c>
      <c r="AY1723" s="17" t="s">
        <v>155</v>
      </c>
      <c r="BE1723" s="139">
        <f>IF(N1723="základní",J1723,0)</f>
        <v>0</v>
      </c>
      <c r="BF1723" s="139">
        <f>IF(N1723="snížená",J1723,0)</f>
        <v>0</v>
      </c>
      <c r="BG1723" s="139">
        <f>IF(N1723="zákl. přenesená",J1723,0)</f>
        <v>0</v>
      </c>
      <c r="BH1723" s="139">
        <f>IF(N1723="sníž. přenesená",J1723,0)</f>
        <v>0</v>
      </c>
      <c r="BI1723" s="139">
        <f>IF(N1723="nulová",J1723,0)</f>
        <v>0</v>
      </c>
      <c r="BJ1723" s="17" t="s">
        <v>78</v>
      </c>
      <c r="BK1723" s="139">
        <f>ROUND(I1723*H1723,2)</f>
        <v>0</v>
      </c>
      <c r="BL1723" s="17" t="s">
        <v>264</v>
      </c>
      <c r="BM1723" s="138" t="s">
        <v>2325</v>
      </c>
    </row>
    <row r="1724" spans="2:65" s="1" customFormat="1" ht="11.25">
      <c r="B1724" s="29"/>
      <c r="D1724" s="140" t="s">
        <v>164</v>
      </c>
      <c r="F1724" s="141" t="s">
        <v>2326</v>
      </c>
      <c r="L1724" s="29"/>
      <c r="M1724" s="142"/>
      <c r="T1724" s="50"/>
      <c r="AT1724" s="17" t="s">
        <v>164</v>
      </c>
      <c r="AU1724" s="17" t="s">
        <v>80</v>
      </c>
    </row>
    <row r="1725" spans="2:65" s="12" customFormat="1" ht="11.25">
      <c r="B1725" s="143"/>
      <c r="D1725" s="144" t="s">
        <v>166</v>
      </c>
      <c r="E1725" s="145" t="s">
        <v>3</v>
      </c>
      <c r="F1725" s="146" t="s">
        <v>1761</v>
      </c>
      <c r="H1725" s="145" t="s">
        <v>3</v>
      </c>
      <c r="L1725" s="143"/>
      <c r="M1725" s="147"/>
      <c r="T1725" s="148"/>
      <c r="AT1725" s="145" t="s">
        <v>166</v>
      </c>
      <c r="AU1725" s="145" t="s">
        <v>80</v>
      </c>
      <c r="AV1725" s="12" t="s">
        <v>78</v>
      </c>
      <c r="AW1725" s="12" t="s">
        <v>32</v>
      </c>
      <c r="AX1725" s="12" t="s">
        <v>70</v>
      </c>
      <c r="AY1725" s="145" t="s">
        <v>155</v>
      </c>
    </row>
    <row r="1726" spans="2:65" s="13" customFormat="1" ht="11.25">
      <c r="B1726" s="149"/>
      <c r="D1726" s="144" t="s">
        <v>166</v>
      </c>
      <c r="E1726" s="150" t="s">
        <v>3</v>
      </c>
      <c r="F1726" s="151" t="s">
        <v>2314</v>
      </c>
      <c r="H1726" s="152">
        <v>21.45</v>
      </c>
      <c r="L1726" s="149"/>
      <c r="M1726" s="153"/>
      <c r="T1726" s="154"/>
      <c r="AT1726" s="150" t="s">
        <v>166</v>
      </c>
      <c r="AU1726" s="150" t="s">
        <v>80</v>
      </c>
      <c r="AV1726" s="13" t="s">
        <v>80</v>
      </c>
      <c r="AW1726" s="13" t="s">
        <v>32</v>
      </c>
      <c r="AX1726" s="13" t="s">
        <v>70</v>
      </c>
      <c r="AY1726" s="150" t="s">
        <v>155</v>
      </c>
    </row>
    <row r="1727" spans="2:65" s="12" customFormat="1" ht="11.25">
      <c r="B1727" s="143"/>
      <c r="D1727" s="144" t="s">
        <v>166</v>
      </c>
      <c r="E1727" s="145" t="s">
        <v>3</v>
      </c>
      <c r="F1727" s="146" t="s">
        <v>1785</v>
      </c>
      <c r="H1727" s="145" t="s">
        <v>3</v>
      </c>
      <c r="L1727" s="143"/>
      <c r="M1727" s="147"/>
      <c r="T1727" s="148"/>
      <c r="AT1727" s="145" t="s">
        <v>166</v>
      </c>
      <c r="AU1727" s="145" t="s">
        <v>80</v>
      </c>
      <c r="AV1727" s="12" t="s">
        <v>78</v>
      </c>
      <c r="AW1727" s="12" t="s">
        <v>32</v>
      </c>
      <c r="AX1727" s="12" t="s">
        <v>70</v>
      </c>
      <c r="AY1727" s="145" t="s">
        <v>155</v>
      </c>
    </row>
    <row r="1728" spans="2:65" s="13" customFormat="1" ht="11.25">
      <c r="B1728" s="149"/>
      <c r="D1728" s="144" t="s">
        <v>166</v>
      </c>
      <c r="E1728" s="150" t="s">
        <v>3</v>
      </c>
      <c r="F1728" s="151" t="s">
        <v>1786</v>
      </c>
      <c r="H1728" s="152">
        <v>0.69</v>
      </c>
      <c r="L1728" s="149"/>
      <c r="M1728" s="153"/>
      <c r="T1728" s="154"/>
      <c r="AT1728" s="150" t="s">
        <v>166</v>
      </c>
      <c r="AU1728" s="150" t="s">
        <v>80</v>
      </c>
      <c r="AV1728" s="13" t="s">
        <v>80</v>
      </c>
      <c r="AW1728" s="13" t="s">
        <v>32</v>
      </c>
      <c r="AX1728" s="13" t="s">
        <v>70</v>
      </c>
      <c r="AY1728" s="150" t="s">
        <v>155</v>
      </c>
    </row>
    <row r="1729" spans="2:65" s="12" customFormat="1" ht="11.25">
      <c r="B1729" s="143"/>
      <c r="D1729" s="144" t="s">
        <v>166</v>
      </c>
      <c r="E1729" s="145" t="s">
        <v>3</v>
      </c>
      <c r="F1729" s="146" t="s">
        <v>1767</v>
      </c>
      <c r="H1729" s="145" t="s">
        <v>3</v>
      </c>
      <c r="L1729" s="143"/>
      <c r="M1729" s="147"/>
      <c r="T1729" s="148"/>
      <c r="AT1729" s="145" t="s">
        <v>166</v>
      </c>
      <c r="AU1729" s="145" t="s">
        <v>80</v>
      </c>
      <c r="AV1729" s="12" t="s">
        <v>78</v>
      </c>
      <c r="AW1729" s="12" t="s">
        <v>32</v>
      </c>
      <c r="AX1729" s="12" t="s">
        <v>70</v>
      </c>
      <c r="AY1729" s="145" t="s">
        <v>155</v>
      </c>
    </row>
    <row r="1730" spans="2:65" s="13" customFormat="1" ht="11.25">
      <c r="B1730" s="149"/>
      <c r="D1730" s="144" t="s">
        <v>166</v>
      </c>
      <c r="E1730" s="150" t="s">
        <v>3</v>
      </c>
      <c r="F1730" s="151" t="s">
        <v>2315</v>
      </c>
      <c r="H1730" s="152">
        <v>4.6500000000000004</v>
      </c>
      <c r="L1730" s="149"/>
      <c r="M1730" s="153"/>
      <c r="T1730" s="154"/>
      <c r="AT1730" s="150" t="s">
        <v>166</v>
      </c>
      <c r="AU1730" s="150" t="s">
        <v>80</v>
      </c>
      <c r="AV1730" s="13" t="s">
        <v>80</v>
      </c>
      <c r="AW1730" s="13" t="s">
        <v>32</v>
      </c>
      <c r="AX1730" s="13" t="s">
        <v>70</v>
      </c>
      <c r="AY1730" s="150" t="s">
        <v>155</v>
      </c>
    </row>
    <row r="1731" spans="2:65" s="12" customFormat="1" ht="11.25">
      <c r="B1731" s="143"/>
      <c r="D1731" s="144" t="s">
        <v>166</v>
      </c>
      <c r="E1731" s="145" t="s">
        <v>3</v>
      </c>
      <c r="F1731" s="146" t="s">
        <v>1754</v>
      </c>
      <c r="H1731" s="145" t="s">
        <v>3</v>
      </c>
      <c r="L1731" s="143"/>
      <c r="M1731" s="147"/>
      <c r="T1731" s="148"/>
      <c r="AT1731" s="145" t="s">
        <v>166</v>
      </c>
      <c r="AU1731" s="145" t="s">
        <v>80</v>
      </c>
      <c r="AV1731" s="12" t="s">
        <v>78</v>
      </c>
      <c r="AW1731" s="12" t="s">
        <v>32</v>
      </c>
      <c r="AX1731" s="12" t="s">
        <v>70</v>
      </c>
      <c r="AY1731" s="145" t="s">
        <v>155</v>
      </c>
    </row>
    <row r="1732" spans="2:65" s="13" customFormat="1" ht="11.25">
      <c r="B1732" s="149"/>
      <c r="D1732" s="144" t="s">
        <v>166</v>
      </c>
      <c r="E1732" s="150" t="s">
        <v>3</v>
      </c>
      <c r="F1732" s="151" t="s">
        <v>2316</v>
      </c>
      <c r="H1732" s="152">
        <v>1.35</v>
      </c>
      <c r="L1732" s="149"/>
      <c r="M1732" s="153"/>
      <c r="T1732" s="154"/>
      <c r="AT1732" s="150" t="s">
        <v>166</v>
      </c>
      <c r="AU1732" s="150" t="s">
        <v>80</v>
      </c>
      <c r="AV1732" s="13" t="s">
        <v>80</v>
      </c>
      <c r="AW1732" s="13" t="s">
        <v>32</v>
      </c>
      <c r="AX1732" s="13" t="s">
        <v>70</v>
      </c>
      <c r="AY1732" s="150" t="s">
        <v>155</v>
      </c>
    </row>
    <row r="1733" spans="2:65" s="14" customFormat="1" ht="11.25">
      <c r="B1733" s="155"/>
      <c r="D1733" s="144" t="s">
        <v>166</v>
      </c>
      <c r="E1733" s="156" t="s">
        <v>3</v>
      </c>
      <c r="F1733" s="157" t="s">
        <v>205</v>
      </c>
      <c r="H1733" s="158">
        <v>28.14</v>
      </c>
      <c r="L1733" s="155"/>
      <c r="M1733" s="159"/>
      <c r="T1733" s="160"/>
      <c r="AT1733" s="156" t="s">
        <v>166</v>
      </c>
      <c r="AU1733" s="156" t="s">
        <v>80</v>
      </c>
      <c r="AV1733" s="14" t="s">
        <v>162</v>
      </c>
      <c r="AW1733" s="14" t="s">
        <v>32</v>
      </c>
      <c r="AX1733" s="14" t="s">
        <v>78</v>
      </c>
      <c r="AY1733" s="156" t="s">
        <v>155</v>
      </c>
    </row>
    <row r="1734" spans="2:65" s="1" customFormat="1" ht="16.5" customHeight="1">
      <c r="B1734" s="127"/>
      <c r="C1734" s="128" t="s">
        <v>2327</v>
      </c>
      <c r="D1734" s="128" t="s">
        <v>157</v>
      </c>
      <c r="E1734" s="129" t="s">
        <v>2328</v>
      </c>
      <c r="F1734" s="130" t="s">
        <v>2329</v>
      </c>
      <c r="G1734" s="131" t="s">
        <v>160</v>
      </c>
      <c r="H1734" s="132">
        <v>28.14</v>
      </c>
      <c r="I1734" s="133"/>
      <c r="J1734" s="133">
        <f>ROUND(I1734*H1734,2)</f>
        <v>0</v>
      </c>
      <c r="K1734" s="130" t="s">
        <v>161</v>
      </c>
      <c r="L1734" s="29"/>
      <c r="M1734" s="134" t="s">
        <v>3</v>
      </c>
      <c r="N1734" s="135" t="s">
        <v>41</v>
      </c>
      <c r="O1734" s="136">
        <v>0.122</v>
      </c>
      <c r="P1734" s="136">
        <f>O1734*H1734</f>
        <v>3.4330799999999999</v>
      </c>
      <c r="Q1734" s="136">
        <v>1.6674999999999999E-4</v>
      </c>
      <c r="R1734" s="136">
        <f>Q1734*H1734</f>
        <v>4.6923449999999997E-3</v>
      </c>
      <c r="S1734" s="136">
        <v>0</v>
      </c>
      <c r="T1734" s="137">
        <f>S1734*H1734</f>
        <v>0</v>
      </c>
      <c r="AR1734" s="138" t="s">
        <v>264</v>
      </c>
      <c r="AT1734" s="138" t="s">
        <v>157</v>
      </c>
      <c r="AU1734" s="138" t="s">
        <v>80</v>
      </c>
      <c r="AY1734" s="17" t="s">
        <v>155</v>
      </c>
      <c r="BE1734" s="139">
        <f>IF(N1734="základní",J1734,0)</f>
        <v>0</v>
      </c>
      <c r="BF1734" s="139">
        <f>IF(N1734="snížená",J1734,0)</f>
        <v>0</v>
      </c>
      <c r="BG1734" s="139">
        <f>IF(N1734="zákl. přenesená",J1734,0)</f>
        <v>0</v>
      </c>
      <c r="BH1734" s="139">
        <f>IF(N1734="sníž. přenesená",J1734,0)</f>
        <v>0</v>
      </c>
      <c r="BI1734" s="139">
        <f>IF(N1734="nulová",J1734,0)</f>
        <v>0</v>
      </c>
      <c r="BJ1734" s="17" t="s">
        <v>78</v>
      </c>
      <c r="BK1734" s="139">
        <f>ROUND(I1734*H1734,2)</f>
        <v>0</v>
      </c>
      <c r="BL1734" s="17" t="s">
        <v>264</v>
      </c>
      <c r="BM1734" s="138" t="s">
        <v>2330</v>
      </c>
    </row>
    <row r="1735" spans="2:65" s="1" customFormat="1" ht="11.25">
      <c r="B1735" s="29"/>
      <c r="D1735" s="140" t="s">
        <v>164</v>
      </c>
      <c r="F1735" s="141" t="s">
        <v>2331</v>
      </c>
      <c r="L1735" s="29"/>
      <c r="M1735" s="142"/>
      <c r="T1735" s="50"/>
      <c r="AT1735" s="17" t="s">
        <v>164</v>
      </c>
      <c r="AU1735" s="17" t="s">
        <v>80</v>
      </c>
    </row>
    <row r="1736" spans="2:65" s="12" customFormat="1" ht="11.25">
      <c r="B1736" s="143"/>
      <c r="D1736" s="144" t="s">
        <v>166</v>
      </c>
      <c r="E1736" s="145" t="s">
        <v>3</v>
      </c>
      <c r="F1736" s="146" t="s">
        <v>1761</v>
      </c>
      <c r="H1736" s="145" t="s">
        <v>3</v>
      </c>
      <c r="L1736" s="143"/>
      <c r="M1736" s="147"/>
      <c r="T1736" s="148"/>
      <c r="AT1736" s="145" t="s">
        <v>166</v>
      </c>
      <c r="AU1736" s="145" t="s">
        <v>80</v>
      </c>
      <c r="AV1736" s="12" t="s">
        <v>78</v>
      </c>
      <c r="AW1736" s="12" t="s">
        <v>32</v>
      </c>
      <c r="AX1736" s="12" t="s">
        <v>70</v>
      </c>
      <c r="AY1736" s="145" t="s">
        <v>155</v>
      </c>
    </row>
    <row r="1737" spans="2:65" s="13" customFormat="1" ht="11.25">
      <c r="B1737" s="149"/>
      <c r="D1737" s="144" t="s">
        <v>166</v>
      </c>
      <c r="E1737" s="150" t="s">
        <v>3</v>
      </c>
      <c r="F1737" s="151" t="s">
        <v>2314</v>
      </c>
      <c r="H1737" s="152">
        <v>21.45</v>
      </c>
      <c r="L1737" s="149"/>
      <c r="M1737" s="153"/>
      <c r="T1737" s="154"/>
      <c r="AT1737" s="150" t="s">
        <v>166</v>
      </c>
      <c r="AU1737" s="150" t="s">
        <v>80</v>
      </c>
      <c r="AV1737" s="13" t="s">
        <v>80</v>
      </c>
      <c r="AW1737" s="13" t="s">
        <v>32</v>
      </c>
      <c r="AX1737" s="13" t="s">
        <v>70</v>
      </c>
      <c r="AY1737" s="150" t="s">
        <v>155</v>
      </c>
    </row>
    <row r="1738" spans="2:65" s="12" customFormat="1" ht="11.25">
      <c r="B1738" s="143"/>
      <c r="D1738" s="144" t="s">
        <v>166</v>
      </c>
      <c r="E1738" s="145" t="s">
        <v>3</v>
      </c>
      <c r="F1738" s="146" t="s">
        <v>1785</v>
      </c>
      <c r="H1738" s="145" t="s">
        <v>3</v>
      </c>
      <c r="L1738" s="143"/>
      <c r="M1738" s="147"/>
      <c r="T1738" s="148"/>
      <c r="AT1738" s="145" t="s">
        <v>166</v>
      </c>
      <c r="AU1738" s="145" t="s">
        <v>80</v>
      </c>
      <c r="AV1738" s="12" t="s">
        <v>78</v>
      </c>
      <c r="AW1738" s="12" t="s">
        <v>32</v>
      </c>
      <c r="AX1738" s="12" t="s">
        <v>70</v>
      </c>
      <c r="AY1738" s="145" t="s">
        <v>155</v>
      </c>
    </row>
    <row r="1739" spans="2:65" s="13" customFormat="1" ht="11.25">
      <c r="B1739" s="149"/>
      <c r="D1739" s="144" t="s">
        <v>166</v>
      </c>
      <c r="E1739" s="150" t="s">
        <v>3</v>
      </c>
      <c r="F1739" s="151" t="s">
        <v>1786</v>
      </c>
      <c r="H1739" s="152">
        <v>0.69</v>
      </c>
      <c r="L1739" s="149"/>
      <c r="M1739" s="153"/>
      <c r="T1739" s="154"/>
      <c r="AT1739" s="150" t="s">
        <v>166</v>
      </c>
      <c r="AU1739" s="150" t="s">
        <v>80</v>
      </c>
      <c r="AV1739" s="13" t="s">
        <v>80</v>
      </c>
      <c r="AW1739" s="13" t="s">
        <v>32</v>
      </c>
      <c r="AX1739" s="13" t="s">
        <v>70</v>
      </c>
      <c r="AY1739" s="150" t="s">
        <v>155</v>
      </c>
    </row>
    <row r="1740" spans="2:65" s="12" customFormat="1" ht="11.25">
      <c r="B1740" s="143"/>
      <c r="D1740" s="144" t="s">
        <v>166</v>
      </c>
      <c r="E1740" s="145" t="s">
        <v>3</v>
      </c>
      <c r="F1740" s="146" t="s">
        <v>1767</v>
      </c>
      <c r="H1740" s="145" t="s">
        <v>3</v>
      </c>
      <c r="L1740" s="143"/>
      <c r="M1740" s="147"/>
      <c r="T1740" s="148"/>
      <c r="AT1740" s="145" t="s">
        <v>166</v>
      </c>
      <c r="AU1740" s="145" t="s">
        <v>80</v>
      </c>
      <c r="AV1740" s="12" t="s">
        <v>78</v>
      </c>
      <c r="AW1740" s="12" t="s">
        <v>32</v>
      </c>
      <c r="AX1740" s="12" t="s">
        <v>70</v>
      </c>
      <c r="AY1740" s="145" t="s">
        <v>155</v>
      </c>
    </row>
    <row r="1741" spans="2:65" s="13" customFormat="1" ht="11.25">
      <c r="B1741" s="149"/>
      <c r="D1741" s="144" t="s">
        <v>166</v>
      </c>
      <c r="E1741" s="150" t="s">
        <v>3</v>
      </c>
      <c r="F1741" s="151" t="s">
        <v>2315</v>
      </c>
      <c r="H1741" s="152">
        <v>4.6500000000000004</v>
      </c>
      <c r="L1741" s="149"/>
      <c r="M1741" s="153"/>
      <c r="T1741" s="154"/>
      <c r="AT1741" s="150" t="s">
        <v>166</v>
      </c>
      <c r="AU1741" s="150" t="s">
        <v>80</v>
      </c>
      <c r="AV1741" s="13" t="s">
        <v>80</v>
      </c>
      <c r="AW1741" s="13" t="s">
        <v>32</v>
      </c>
      <c r="AX1741" s="13" t="s">
        <v>70</v>
      </c>
      <c r="AY1741" s="150" t="s">
        <v>155</v>
      </c>
    </row>
    <row r="1742" spans="2:65" s="12" customFormat="1" ht="11.25">
      <c r="B1742" s="143"/>
      <c r="D1742" s="144" t="s">
        <v>166</v>
      </c>
      <c r="E1742" s="145" t="s">
        <v>3</v>
      </c>
      <c r="F1742" s="146" t="s">
        <v>1754</v>
      </c>
      <c r="H1742" s="145" t="s">
        <v>3</v>
      </c>
      <c r="L1742" s="143"/>
      <c r="M1742" s="147"/>
      <c r="T1742" s="148"/>
      <c r="AT1742" s="145" t="s">
        <v>166</v>
      </c>
      <c r="AU1742" s="145" t="s">
        <v>80</v>
      </c>
      <c r="AV1742" s="12" t="s">
        <v>78</v>
      </c>
      <c r="AW1742" s="12" t="s">
        <v>32</v>
      </c>
      <c r="AX1742" s="12" t="s">
        <v>70</v>
      </c>
      <c r="AY1742" s="145" t="s">
        <v>155</v>
      </c>
    </row>
    <row r="1743" spans="2:65" s="13" customFormat="1" ht="11.25">
      <c r="B1743" s="149"/>
      <c r="D1743" s="144" t="s">
        <v>166</v>
      </c>
      <c r="E1743" s="150" t="s">
        <v>3</v>
      </c>
      <c r="F1743" s="151" t="s">
        <v>2316</v>
      </c>
      <c r="H1743" s="152">
        <v>1.35</v>
      </c>
      <c r="L1743" s="149"/>
      <c r="M1743" s="153"/>
      <c r="T1743" s="154"/>
      <c r="AT1743" s="150" t="s">
        <v>166</v>
      </c>
      <c r="AU1743" s="150" t="s">
        <v>80</v>
      </c>
      <c r="AV1743" s="13" t="s">
        <v>80</v>
      </c>
      <c r="AW1743" s="13" t="s">
        <v>32</v>
      </c>
      <c r="AX1743" s="13" t="s">
        <v>70</v>
      </c>
      <c r="AY1743" s="150" t="s">
        <v>155</v>
      </c>
    </row>
    <row r="1744" spans="2:65" s="14" customFormat="1" ht="11.25">
      <c r="B1744" s="155"/>
      <c r="D1744" s="144" t="s">
        <v>166</v>
      </c>
      <c r="E1744" s="156" t="s">
        <v>3</v>
      </c>
      <c r="F1744" s="157" t="s">
        <v>205</v>
      </c>
      <c r="H1744" s="158">
        <v>28.14</v>
      </c>
      <c r="L1744" s="155"/>
      <c r="M1744" s="159"/>
      <c r="T1744" s="160"/>
      <c r="AT1744" s="156" t="s">
        <v>166</v>
      </c>
      <c r="AU1744" s="156" t="s">
        <v>80</v>
      </c>
      <c r="AV1744" s="14" t="s">
        <v>162</v>
      </c>
      <c r="AW1744" s="14" t="s">
        <v>32</v>
      </c>
      <c r="AX1744" s="14" t="s">
        <v>78</v>
      </c>
      <c r="AY1744" s="156" t="s">
        <v>155</v>
      </c>
    </row>
    <row r="1745" spans="2:65" s="11" customFormat="1" ht="22.9" customHeight="1">
      <c r="B1745" s="116"/>
      <c r="D1745" s="117" t="s">
        <v>69</v>
      </c>
      <c r="E1745" s="125" t="s">
        <v>2332</v>
      </c>
      <c r="F1745" s="125" t="s">
        <v>2333</v>
      </c>
      <c r="J1745" s="126">
        <f>BK1745</f>
        <v>0</v>
      </c>
      <c r="L1745" s="116"/>
      <c r="M1745" s="120"/>
      <c r="P1745" s="121">
        <f>SUM(P1746:P1801)</f>
        <v>72.874234000000001</v>
      </c>
      <c r="R1745" s="121">
        <f>SUM(R1746:R1801)</f>
        <v>0.44098203520000001</v>
      </c>
      <c r="T1745" s="122">
        <f>SUM(T1746:T1801)</f>
        <v>7.8005920000000006E-2</v>
      </c>
      <c r="AR1745" s="117" t="s">
        <v>80</v>
      </c>
      <c r="AT1745" s="123" t="s">
        <v>69</v>
      </c>
      <c r="AU1745" s="123" t="s">
        <v>78</v>
      </c>
      <c r="AY1745" s="117" t="s">
        <v>155</v>
      </c>
      <c r="BK1745" s="124">
        <f>SUM(BK1746:BK1801)</f>
        <v>0</v>
      </c>
    </row>
    <row r="1746" spans="2:65" s="1" customFormat="1" ht="16.5" customHeight="1">
      <c r="B1746" s="127"/>
      <c r="C1746" s="128" t="s">
        <v>2334</v>
      </c>
      <c r="D1746" s="128" t="s">
        <v>157</v>
      </c>
      <c r="E1746" s="129" t="s">
        <v>2335</v>
      </c>
      <c r="F1746" s="130" t="s">
        <v>2336</v>
      </c>
      <c r="G1746" s="131" t="s">
        <v>160</v>
      </c>
      <c r="H1746" s="132">
        <v>251.63200000000001</v>
      </c>
      <c r="I1746" s="133"/>
      <c r="J1746" s="133">
        <f>ROUND(I1746*H1746,2)</f>
        <v>0</v>
      </c>
      <c r="K1746" s="130" t="s">
        <v>161</v>
      </c>
      <c r="L1746" s="29"/>
      <c r="M1746" s="134" t="s">
        <v>3</v>
      </c>
      <c r="N1746" s="135" t="s">
        <v>41</v>
      </c>
      <c r="O1746" s="136">
        <v>7.3999999999999996E-2</v>
      </c>
      <c r="P1746" s="136">
        <f>O1746*H1746</f>
        <v>18.620767999999998</v>
      </c>
      <c r="Q1746" s="136">
        <v>1E-3</v>
      </c>
      <c r="R1746" s="136">
        <f>Q1746*H1746</f>
        <v>0.25163200000000002</v>
      </c>
      <c r="S1746" s="136">
        <v>3.1E-4</v>
      </c>
      <c r="T1746" s="137">
        <f>S1746*H1746</f>
        <v>7.8005920000000006E-2</v>
      </c>
      <c r="AR1746" s="138" t="s">
        <v>264</v>
      </c>
      <c r="AT1746" s="138" t="s">
        <v>157</v>
      </c>
      <c r="AU1746" s="138" t="s">
        <v>80</v>
      </c>
      <c r="AY1746" s="17" t="s">
        <v>155</v>
      </c>
      <c r="BE1746" s="139">
        <f>IF(N1746="základní",J1746,0)</f>
        <v>0</v>
      </c>
      <c r="BF1746" s="139">
        <f>IF(N1746="snížená",J1746,0)</f>
        <v>0</v>
      </c>
      <c r="BG1746" s="139">
        <f>IF(N1746="zákl. přenesená",J1746,0)</f>
        <v>0</v>
      </c>
      <c r="BH1746" s="139">
        <f>IF(N1746="sníž. přenesená",J1746,0)</f>
        <v>0</v>
      </c>
      <c r="BI1746" s="139">
        <f>IF(N1746="nulová",J1746,0)</f>
        <v>0</v>
      </c>
      <c r="BJ1746" s="17" t="s">
        <v>78</v>
      </c>
      <c r="BK1746" s="139">
        <f>ROUND(I1746*H1746,2)</f>
        <v>0</v>
      </c>
      <c r="BL1746" s="17" t="s">
        <v>264</v>
      </c>
      <c r="BM1746" s="138" t="s">
        <v>2337</v>
      </c>
    </row>
    <row r="1747" spans="2:65" s="1" customFormat="1" ht="11.25">
      <c r="B1747" s="29"/>
      <c r="D1747" s="140" t="s">
        <v>164</v>
      </c>
      <c r="F1747" s="141" t="s">
        <v>2338</v>
      </c>
      <c r="L1747" s="29"/>
      <c r="M1747" s="142"/>
      <c r="T1747" s="50"/>
      <c r="AT1747" s="17" t="s">
        <v>164</v>
      </c>
      <c r="AU1747" s="17" t="s">
        <v>80</v>
      </c>
    </row>
    <row r="1748" spans="2:65" s="12" customFormat="1" ht="11.25">
      <c r="B1748" s="143"/>
      <c r="D1748" s="144" t="s">
        <v>166</v>
      </c>
      <c r="E1748" s="145" t="s">
        <v>3</v>
      </c>
      <c r="F1748" s="146" t="s">
        <v>2339</v>
      </c>
      <c r="H1748" s="145" t="s">
        <v>3</v>
      </c>
      <c r="L1748" s="143"/>
      <c r="M1748" s="147"/>
      <c r="T1748" s="148"/>
      <c r="AT1748" s="145" t="s">
        <v>166</v>
      </c>
      <c r="AU1748" s="145" t="s">
        <v>80</v>
      </c>
      <c r="AV1748" s="12" t="s">
        <v>78</v>
      </c>
      <c r="AW1748" s="12" t="s">
        <v>32</v>
      </c>
      <c r="AX1748" s="12" t="s">
        <v>70</v>
      </c>
      <c r="AY1748" s="145" t="s">
        <v>155</v>
      </c>
    </row>
    <row r="1749" spans="2:65" s="13" customFormat="1" ht="11.25">
      <c r="B1749" s="149"/>
      <c r="D1749" s="144" t="s">
        <v>166</v>
      </c>
      <c r="E1749" s="150" t="s">
        <v>3</v>
      </c>
      <c r="F1749" s="151" t="s">
        <v>2340</v>
      </c>
      <c r="H1749" s="152">
        <v>16.103999999999999</v>
      </c>
      <c r="L1749" s="149"/>
      <c r="M1749" s="153"/>
      <c r="T1749" s="154"/>
      <c r="AT1749" s="150" t="s">
        <v>166</v>
      </c>
      <c r="AU1749" s="150" t="s">
        <v>80</v>
      </c>
      <c r="AV1749" s="13" t="s">
        <v>80</v>
      </c>
      <c r="AW1749" s="13" t="s">
        <v>32</v>
      </c>
      <c r="AX1749" s="13" t="s">
        <v>70</v>
      </c>
      <c r="AY1749" s="150" t="s">
        <v>155</v>
      </c>
    </row>
    <row r="1750" spans="2:65" s="12" customFormat="1" ht="11.25">
      <c r="B1750" s="143"/>
      <c r="D1750" s="144" t="s">
        <v>166</v>
      </c>
      <c r="E1750" s="145" t="s">
        <v>3</v>
      </c>
      <c r="F1750" s="146" t="s">
        <v>2341</v>
      </c>
      <c r="H1750" s="145" t="s">
        <v>3</v>
      </c>
      <c r="L1750" s="143"/>
      <c r="M1750" s="147"/>
      <c r="T1750" s="148"/>
      <c r="AT1750" s="145" t="s">
        <v>166</v>
      </c>
      <c r="AU1750" s="145" t="s">
        <v>80</v>
      </c>
      <c r="AV1750" s="12" t="s">
        <v>78</v>
      </c>
      <c r="AW1750" s="12" t="s">
        <v>32</v>
      </c>
      <c r="AX1750" s="12" t="s">
        <v>70</v>
      </c>
      <c r="AY1750" s="145" t="s">
        <v>155</v>
      </c>
    </row>
    <row r="1751" spans="2:65" s="13" customFormat="1" ht="11.25">
      <c r="B1751" s="149"/>
      <c r="D1751" s="144" t="s">
        <v>166</v>
      </c>
      <c r="E1751" s="150" t="s">
        <v>3</v>
      </c>
      <c r="F1751" s="151" t="s">
        <v>2342</v>
      </c>
      <c r="H1751" s="152">
        <v>144.22900000000001</v>
      </c>
      <c r="L1751" s="149"/>
      <c r="M1751" s="153"/>
      <c r="T1751" s="154"/>
      <c r="AT1751" s="150" t="s">
        <v>166</v>
      </c>
      <c r="AU1751" s="150" t="s">
        <v>80</v>
      </c>
      <c r="AV1751" s="13" t="s">
        <v>80</v>
      </c>
      <c r="AW1751" s="13" t="s">
        <v>32</v>
      </c>
      <c r="AX1751" s="13" t="s">
        <v>70</v>
      </c>
      <c r="AY1751" s="150" t="s">
        <v>155</v>
      </c>
    </row>
    <row r="1752" spans="2:65" s="12" customFormat="1" ht="11.25">
      <c r="B1752" s="143"/>
      <c r="D1752" s="144" t="s">
        <v>166</v>
      </c>
      <c r="E1752" s="145" t="s">
        <v>3</v>
      </c>
      <c r="F1752" s="146" t="s">
        <v>2343</v>
      </c>
      <c r="H1752" s="145" t="s">
        <v>3</v>
      </c>
      <c r="L1752" s="143"/>
      <c r="M1752" s="147"/>
      <c r="T1752" s="148"/>
      <c r="AT1752" s="145" t="s">
        <v>166</v>
      </c>
      <c r="AU1752" s="145" t="s">
        <v>80</v>
      </c>
      <c r="AV1752" s="12" t="s">
        <v>78</v>
      </c>
      <c r="AW1752" s="12" t="s">
        <v>32</v>
      </c>
      <c r="AX1752" s="12" t="s">
        <v>70</v>
      </c>
      <c r="AY1752" s="145" t="s">
        <v>155</v>
      </c>
    </row>
    <row r="1753" spans="2:65" s="13" customFormat="1" ht="11.25">
      <c r="B1753" s="149"/>
      <c r="D1753" s="144" t="s">
        <v>166</v>
      </c>
      <c r="E1753" s="150" t="s">
        <v>3</v>
      </c>
      <c r="F1753" s="151" t="s">
        <v>2344</v>
      </c>
      <c r="H1753" s="152">
        <v>37.628999999999998</v>
      </c>
      <c r="L1753" s="149"/>
      <c r="M1753" s="153"/>
      <c r="T1753" s="154"/>
      <c r="AT1753" s="150" t="s">
        <v>166</v>
      </c>
      <c r="AU1753" s="150" t="s">
        <v>80</v>
      </c>
      <c r="AV1753" s="13" t="s">
        <v>80</v>
      </c>
      <c r="AW1753" s="13" t="s">
        <v>32</v>
      </c>
      <c r="AX1753" s="13" t="s">
        <v>70</v>
      </c>
      <c r="AY1753" s="150" t="s">
        <v>155</v>
      </c>
    </row>
    <row r="1754" spans="2:65" s="12" customFormat="1" ht="11.25">
      <c r="B1754" s="143"/>
      <c r="D1754" s="144" t="s">
        <v>166</v>
      </c>
      <c r="E1754" s="145" t="s">
        <v>3</v>
      </c>
      <c r="F1754" s="146" t="s">
        <v>2345</v>
      </c>
      <c r="H1754" s="145" t="s">
        <v>3</v>
      </c>
      <c r="L1754" s="143"/>
      <c r="M1754" s="147"/>
      <c r="T1754" s="148"/>
      <c r="AT1754" s="145" t="s">
        <v>166</v>
      </c>
      <c r="AU1754" s="145" t="s">
        <v>80</v>
      </c>
      <c r="AV1754" s="12" t="s">
        <v>78</v>
      </c>
      <c r="AW1754" s="12" t="s">
        <v>32</v>
      </c>
      <c r="AX1754" s="12" t="s">
        <v>70</v>
      </c>
      <c r="AY1754" s="145" t="s">
        <v>155</v>
      </c>
    </row>
    <row r="1755" spans="2:65" s="13" customFormat="1" ht="11.25">
      <c r="B1755" s="149"/>
      <c r="D1755" s="144" t="s">
        <v>166</v>
      </c>
      <c r="E1755" s="150" t="s">
        <v>3</v>
      </c>
      <c r="F1755" s="151" t="s">
        <v>1716</v>
      </c>
      <c r="H1755" s="152">
        <v>53.67</v>
      </c>
      <c r="L1755" s="149"/>
      <c r="M1755" s="153"/>
      <c r="T1755" s="154"/>
      <c r="AT1755" s="150" t="s">
        <v>166</v>
      </c>
      <c r="AU1755" s="150" t="s">
        <v>80</v>
      </c>
      <c r="AV1755" s="13" t="s">
        <v>80</v>
      </c>
      <c r="AW1755" s="13" t="s">
        <v>32</v>
      </c>
      <c r="AX1755" s="13" t="s">
        <v>70</v>
      </c>
      <c r="AY1755" s="150" t="s">
        <v>155</v>
      </c>
    </row>
    <row r="1756" spans="2:65" s="14" customFormat="1" ht="11.25">
      <c r="B1756" s="155"/>
      <c r="D1756" s="144" t="s">
        <v>166</v>
      </c>
      <c r="E1756" s="156" t="s">
        <v>3</v>
      </c>
      <c r="F1756" s="157" t="s">
        <v>205</v>
      </c>
      <c r="H1756" s="158">
        <v>251.63200000000001</v>
      </c>
      <c r="L1756" s="155"/>
      <c r="M1756" s="159"/>
      <c r="T1756" s="160"/>
      <c r="AT1756" s="156" t="s">
        <v>166</v>
      </c>
      <c r="AU1756" s="156" t="s">
        <v>80</v>
      </c>
      <c r="AV1756" s="14" t="s">
        <v>162</v>
      </c>
      <c r="AW1756" s="14" t="s">
        <v>32</v>
      </c>
      <c r="AX1756" s="14" t="s">
        <v>78</v>
      </c>
      <c r="AY1756" s="156" t="s">
        <v>155</v>
      </c>
    </row>
    <row r="1757" spans="2:65" s="1" customFormat="1" ht="16.5" customHeight="1">
      <c r="B1757" s="127"/>
      <c r="C1757" s="128" t="s">
        <v>2346</v>
      </c>
      <c r="D1757" s="128" t="s">
        <v>157</v>
      </c>
      <c r="E1757" s="129" t="s">
        <v>2347</v>
      </c>
      <c r="F1757" s="130" t="s">
        <v>2348</v>
      </c>
      <c r="G1757" s="131" t="s">
        <v>160</v>
      </c>
      <c r="H1757" s="132">
        <v>450.77800000000002</v>
      </c>
      <c r="I1757" s="133"/>
      <c r="J1757" s="133">
        <f>ROUND(I1757*H1757,2)</f>
        <v>0</v>
      </c>
      <c r="K1757" s="130" t="s">
        <v>161</v>
      </c>
      <c r="L1757" s="29"/>
      <c r="M1757" s="134" t="s">
        <v>3</v>
      </c>
      <c r="N1757" s="135" t="s">
        <v>41</v>
      </c>
      <c r="O1757" s="136">
        <v>3.3000000000000002E-2</v>
      </c>
      <c r="P1757" s="136">
        <f>O1757*H1757</f>
        <v>14.875674000000002</v>
      </c>
      <c r="Q1757" s="136">
        <v>2.0000000000000001E-4</v>
      </c>
      <c r="R1757" s="136">
        <f>Q1757*H1757</f>
        <v>9.0155600000000002E-2</v>
      </c>
      <c r="S1757" s="136">
        <v>0</v>
      </c>
      <c r="T1757" s="137">
        <f>S1757*H1757</f>
        <v>0</v>
      </c>
      <c r="AR1757" s="138" t="s">
        <v>264</v>
      </c>
      <c r="AT1757" s="138" t="s">
        <v>157</v>
      </c>
      <c r="AU1757" s="138" t="s">
        <v>80</v>
      </c>
      <c r="AY1757" s="17" t="s">
        <v>155</v>
      </c>
      <c r="BE1757" s="139">
        <f>IF(N1757="základní",J1757,0)</f>
        <v>0</v>
      </c>
      <c r="BF1757" s="139">
        <f>IF(N1757="snížená",J1757,0)</f>
        <v>0</v>
      </c>
      <c r="BG1757" s="139">
        <f>IF(N1757="zákl. přenesená",J1757,0)</f>
        <v>0</v>
      </c>
      <c r="BH1757" s="139">
        <f>IF(N1757="sníž. přenesená",J1757,0)</f>
        <v>0</v>
      </c>
      <c r="BI1757" s="139">
        <f>IF(N1757="nulová",J1757,0)</f>
        <v>0</v>
      </c>
      <c r="BJ1757" s="17" t="s">
        <v>78</v>
      </c>
      <c r="BK1757" s="139">
        <f>ROUND(I1757*H1757,2)</f>
        <v>0</v>
      </c>
      <c r="BL1757" s="17" t="s">
        <v>264</v>
      </c>
      <c r="BM1757" s="138" t="s">
        <v>2349</v>
      </c>
    </row>
    <row r="1758" spans="2:65" s="1" customFormat="1" ht="11.25">
      <c r="B1758" s="29"/>
      <c r="D1758" s="140" t="s">
        <v>164</v>
      </c>
      <c r="F1758" s="141" t="s">
        <v>2350</v>
      </c>
      <c r="L1758" s="29"/>
      <c r="M1758" s="142"/>
      <c r="T1758" s="50"/>
      <c r="AT1758" s="17" t="s">
        <v>164</v>
      </c>
      <c r="AU1758" s="17" t="s">
        <v>80</v>
      </c>
    </row>
    <row r="1759" spans="2:65" s="12" customFormat="1" ht="11.25">
      <c r="B1759" s="143"/>
      <c r="D1759" s="144" t="s">
        <v>166</v>
      </c>
      <c r="E1759" s="145" t="s">
        <v>3</v>
      </c>
      <c r="F1759" s="146" t="s">
        <v>1678</v>
      </c>
      <c r="H1759" s="145" t="s">
        <v>3</v>
      </c>
      <c r="L1759" s="143"/>
      <c r="M1759" s="147"/>
      <c r="T1759" s="148"/>
      <c r="AT1759" s="145" t="s">
        <v>166</v>
      </c>
      <c r="AU1759" s="145" t="s">
        <v>80</v>
      </c>
      <c r="AV1759" s="12" t="s">
        <v>78</v>
      </c>
      <c r="AW1759" s="12" t="s">
        <v>32</v>
      </c>
      <c r="AX1759" s="12" t="s">
        <v>70</v>
      </c>
      <c r="AY1759" s="145" t="s">
        <v>155</v>
      </c>
    </row>
    <row r="1760" spans="2:65" s="13" customFormat="1" ht="11.25">
      <c r="B1760" s="149"/>
      <c r="D1760" s="144" t="s">
        <v>166</v>
      </c>
      <c r="E1760" s="150" t="s">
        <v>3</v>
      </c>
      <c r="F1760" s="151" t="s">
        <v>1700</v>
      </c>
      <c r="H1760" s="152">
        <v>40.82</v>
      </c>
      <c r="L1760" s="149"/>
      <c r="M1760" s="153"/>
      <c r="T1760" s="154"/>
      <c r="AT1760" s="150" t="s">
        <v>166</v>
      </c>
      <c r="AU1760" s="150" t="s">
        <v>80</v>
      </c>
      <c r="AV1760" s="13" t="s">
        <v>80</v>
      </c>
      <c r="AW1760" s="13" t="s">
        <v>32</v>
      </c>
      <c r="AX1760" s="13" t="s">
        <v>70</v>
      </c>
      <c r="AY1760" s="150" t="s">
        <v>155</v>
      </c>
    </row>
    <row r="1761" spans="2:65" s="12" customFormat="1" ht="11.25">
      <c r="B1761" s="143"/>
      <c r="D1761" s="144" t="s">
        <v>166</v>
      </c>
      <c r="E1761" s="145" t="s">
        <v>3</v>
      </c>
      <c r="F1761" s="146" t="s">
        <v>1681</v>
      </c>
      <c r="H1761" s="145" t="s">
        <v>3</v>
      </c>
      <c r="L1761" s="143"/>
      <c r="M1761" s="147"/>
      <c r="T1761" s="148"/>
      <c r="AT1761" s="145" t="s">
        <v>166</v>
      </c>
      <c r="AU1761" s="145" t="s">
        <v>80</v>
      </c>
      <c r="AV1761" s="12" t="s">
        <v>78</v>
      </c>
      <c r="AW1761" s="12" t="s">
        <v>32</v>
      </c>
      <c r="AX1761" s="12" t="s">
        <v>70</v>
      </c>
      <c r="AY1761" s="145" t="s">
        <v>155</v>
      </c>
    </row>
    <row r="1762" spans="2:65" s="13" customFormat="1" ht="11.25">
      <c r="B1762" s="149"/>
      <c r="D1762" s="144" t="s">
        <v>166</v>
      </c>
      <c r="E1762" s="150" t="s">
        <v>3</v>
      </c>
      <c r="F1762" s="151" t="s">
        <v>1716</v>
      </c>
      <c r="H1762" s="152">
        <v>53.67</v>
      </c>
      <c r="L1762" s="149"/>
      <c r="M1762" s="153"/>
      <c r="T1762" s="154"/>
      <c r="AT1762" s="150" t="s">
        <v>166</v>
      </c>
      <c r="AU1762" s="150" t="s">
        <v>80</v>
      </c>
      <c r="AV1762" s="13" t="s">
        <v>80</v>
      </c>
      <c r="AW1762" s="13" t="s">
        <v>32</v>
      </c>
      <c r="AX1762" s="13" t="s">
        <v>70</v>
      </c>
      <c r="AY1762" s="150" t="s">
        <v>155</v>
      </c>
    </row>
    <row r="1763" spans="2:65" s="12" customFormat="1" ht="11.25">
      <c r="B1763" s="143"/>
      <c r="D1763" s="144" t="s">
        <v>166</v>
      </c>
      <c r="E1763" s="145" t="s">
        <v>3</v>
      </c>
      <c r="F1763" s="146" t="s">
        <v>801</v>
      </c>
      <c r="H1763" s="145" t="s">
        <v>3</v>
      </c>
      <c r="L1763" s="143"/>
      <c r="M1763" s="147"/>
      <c r="T1763" s="148"/>
      <c r="AT1763" s="145" t="s">
        <v>166</v>
      </c>
      <c r="AU1763" s="145" t="s">
        <v>80</v>
      </c>
      <c r="AV1763" s="12" t="s">
        <v>78</v>
      </c>
      <c r="AW1763" s="12" t="s">
        <v>32</v>
      </c>
      <c r="AX1763" s="12" t="s">
        <v>70</v>
      </c>
      <c r="AY1763" s="145" t="s">
        <v>155</v>
      </c>
    </row>
    <row r="1764" spans="2:65" s="13" customFormat="1" ht="11.25">
      <c r="B1764" s="149"/>
      <c r="D1764" s="144" t="s">
        <v>166</v>
      </c>
      <c r="E1764" s="150" t="s">
        <v>3</v>
      </c>
      <c r="F1764" s="151" t="s">
        <v>685</v>
      </c>
      <c r="H1764" s="152">
        <v>93.45</v>
      </c>
      <c r="L1764" s="149"/>
      <c r="M1764" s="153"/>
      <c r="T1764" s="154"/>
      <c r="AT1764" s="150" t="s">
        <v>166</v>
      </c>
      <c r="AU1764" s="150" t="s">
        <v>80</v>
      </c>
      <c r="AV1764" s="13" t="s">
        <v>80</v>
      </c>
      <c r="AW1764" s="13" t="s">
        <v>32</v>
      </c>
      <c r="AX1764" s="13" t="s">
        <v>70</v>
      </c>
      <c r="AY1764" s="150" t="s">
        <v>155</v>
      </c>
    </row>
    <row r="1765" spans="2:65" s="12" customFormat="1" ht="11.25">
      <c r="B1765" s="143"/>
      <c r="D1765" s="144" t="s">
        <v>166</v>
      </c>
      <c r="E1765" s="145" t="s">
        <v>3</v>
      </c>
      <c r="F1765" s="146" t="s">
        <v>2339</v>
      </c>
      <c r="H1765" s="145" t="s">
        <v>3</v>
      </c>
      <c r="L1765" s="143"/>
      <c r="M1765" s="147"/>
      <c r="T1765" s="148"/>
      <c r="AT1765" s="145" t="s">
        <v>166</v>
      </c>
      <c r="AU1765" s="145" t="s">
        <v>80</v>
      </c>
      <c r="AV1765" s="12" t="s">
        <v>78</v>
      </c>
      <c r="AW1765" s="12" t="s">
        <v>32</v>
      </c>
      <c r="AX1765" s="12" t="s">
        <v>70</v>
      </c>
      <c r="AY1765" s="145" t="s">
        <v>155</v>
      </c>
    </row>
    <row r="1766" spans="2:65" s="13" customFormat="1" ht="11.25">
      <c r="B1766" s="149"/>
      <c r="D1766" s="144" t="s">
        <v>166</v>
      </c>
      <c r="E1766" s="150" t="s">
        <v>3</v>
      </c>
      <c r="F1766" s="151" t="s">
        <v>2340</v>
      </c>
      <c r="H1766" s="152">
        <v>16.103999999999999</v>
      </c>
      <c r="L1766" s="149"/>
      <c r="M1766" s="153"/>
      <c r="T1766" s="154"/>
      <c r="AT1766" s="150" t="s">
        <v>166</v>
      </c>
      <c r="AU1766" s="150" t="s">
        <v>80</v>
      </c>
      <c r="AV1766" s="13" t="s">
        <v>80</v>
      </c>
      <c r="AW1766" s="13" t="s">
        <v>32</v>
      </c>
      <c r="AX1766" s="13" t="s">
        <v>70</v>
      </c>
      <c r="AY1766" s="150" t="s">
        <v>155</v>
      </c>
    </row>
    <row r="1767" spans="2:65" s="12" customFormat="1" ht="11.25">
      <c r="B1767" s="143"/>
      <c r="D1767" s="144" t="s">
        <v>166</v>
      </c>
      <c r="E1767" s="145" t="s">
        <v>3</v>
      </c>
      <c r="F1767" s="146" t="s">
        <v>2341</v>
      </c>
      <c r="H1767" s="145" t="s">
        <v>3</v>
      </c>
      <c r="L1767" s="143"/>
      <c r="M1767" s="147"/>
      <c r="T1767" s="148"/>
      <c r="AT1767" s="145" t="s">
        <v>166</v>
      </c>
      <c r="AU1767" s="145" t="s">
        <v>80</v>
      </c>
      <c r="AV1767" s="12" t="s">
        <v>78</v>
      </c>
      <c r="AW1767" s="12" t="s">
        <v>32</v>
      </c>
      <c r="AX1767" s="12" t="s">
        <v>70</v>
      </c>
      <c r="AY1767" s="145" t="s">
        <v>155</v>
      </c>
    </row>
    <row r="1768" spans="2:65" s="13" customFormat="1" ht="11.25">
      <c r="B1768" s="149"/>
      <c r="D1768" s="144" t="s">
        <v>166</v>
      </c>
      <c r="E1768" s="150" t="s">
        <v>3</v>
      </c>
      <c r="F1768" s="151" t="s">
        <v>2342</v>
      </c>
      <c r="H1768" s="152">
        <v>144.22900000000001</v>
      </c>
      <c r="L1768" s="149"/>
      <c r="M1768" s="153"/>
      <c r="T1768" s="154"/>
      <c r="AT1768" s="150" t="s">
        <v>166</v>
      </c>
      <c r="AU1768" s="150" t="s">
        <v>80</v>
      </c>
      <c r="AV1768" s="13" t="s">
        <v>80</v>
      </c>
      <c r="AW1768" s="13" t="s">
        <v>32</v>
      </c>
      <c r="AX1768" s="13" t="s">
        <v>70</v>
      </c>
      <c r="AY1768" s="150" t="s">
        <v>155</v>
      </c>
    </row>
    <row r="1769" spans="2:65" s="12" customFormat="1" ht="11.25">
      <c r="B1769" s="143"/>
      <c r="D1769" s="144" t="s">
        <v>166</v>
      </c>
      <c r="E1769" s="145" t="s">
        <v>3</v>
      </c>
      <c r="F1769" s="146" t="s">
        <v>2351</v>
      </c>
      <c r="H1769" s="145" t="s">
        <v>3</v>
      </c>
      <c r="L1769" s="143"/>
      <c r="M1769" s="147"/>
      <c r="T1769" s="148"/>
      <c r="AT1769" s="145" t="s">
        <v>166</v>
      </c>
      <c r="AU1769" s="145" t="s">
        <v>80</v>
      </c>
      <c r="AV1769" s="12" t="s">
        <v>78</v>
      </c>
      <c r="AW1769" s="12" t="s">
        <v>32</v>
      </c>
      <c r="AX1769" s="12" t="s">
        <v>70</v>
      </c>
      <c r="AY1769" s="145" t="s">
        <v>155</v>
      </c>
    </row>
    <row r="1770" spans="2:65" s="13" customFormat="1" ht="11.25">
      <c r="B1770" s="149"/>
      <c r="D1770" s="144" t="s">
        <v>166</v>
      </c>
      <c r="E1770" s="150" t="s">
        <v>3</v>
      </c>
      <c r="F1770" s="151" t="s">
        <v>2352</v>
      </c>
      <c r="H1770" s="152">
        <v>70.977999999999994</v>
      </c>
      <c r="L1770" s="149"/>
      <c r="M1770" s="153"/>
      <c r="T1770" s="154"/>
      <c r="AT1770" s="150" t="s">
        <v>166</v>
      </c>
      <c r="AU1770" s="150" t="s">
        <v>80</v>
      </c>
      <c r="AV1770" s="13" t="s">
        <v>80</v>
      </c>
      <c r="AW1770" s="13" t="s">
        <v>32</v>
      </c>
      <c r="AX1770" s="13" t="s">
        <v>70</v>
      </c>
      <c r="AY1770" s="150" t="s">
        <v>155</v>
      </c>
    </row>
    <row r="1771" spans="2:65" s="12" customFormat="1" ht="11.25">
      <c r="B1771" s="143"/>
      <c r="D1771" s="144" t="s">
        <v>166</v>
      </c>
      <c r="E1771" s="145" t="s">
        <v>3</v>
      </c>
      <c r="F1771" s="146" t="s">
        <v>2343</v>
      </c>
      <c r="H1771" s="145" t="s">
        <v>3</v>
      </c>
      <c r="L1771" s="143"/>
      <c r="M1771" s="147"/>
      <c r="T1771" s="148"/>
      <c r="AT1771" s="145" t="s">
        <v>166</v>
      </c>
      <c r="AU1771" s="145" t="s">
        <v>80</v>
      </c>
      <c r="AV1771" s="12" t="s">
        <v>78</v>
      </c>
      <c r="AW1771" s="12" t="s">
        <v>32</v>
      </c>
      <c r="AX1771" s="12" t="s">
        <v>70</v>
      </c>
      <c r="AY1771" s="145" t="s">
        <v>155</v>
      </c>
    </row>
    <row r="1772" spans="2:65" s="13" customFormat="1" ht="11.25">
      <c r="B1772" s="149"/>
      <c r="D1772" s="144" t="s">
        <v>166</v>
      </c>
      <c r="E1772" s="150" t="s">
        <v>3</v>
      </c>
      <c r="F1772" s="151" t="s">
        <v>2353</v>
      </c>
      <c r="H1772" s="152">
        <v>31.527000000000001</v>
      </c>
      <c r="L1772" s="149"/>
      <c r="M1772" s="153"/>
      <c r="T1772" s="154"/>
      <c r="AT1772" s="150" t="s">
        <v>166</v>
      </c>
      <c r="AU1772" s="150" t="s">
        <v>80</v>
      </c>
      <c r="AV1772" s="13" t="s">
        <v>80</v>
      </c>
      <c r="AW1772" s="13" t="s">
        <v>32</v>
      </c>
      <c r="AX1772" s="13" t="s">
        <v>70</v>
      </c>
      <c r="AY1772" s="150" t="s">
        <v>155</v>
      </c>
    </row>
    <row r="1773" spans="2:65" s="14" customFormat="1" ht="11.25">
      <c r="B1773" s="155"/>
      <c r="D1773" s="144" t="s">
        <v>166</v>
      </c>
      <c r="E1773" s="156" t="s">
        <v>3</v>
      </c>
      <c r="F1773" s="157" t="s">
        <v>205</v>
      </c>
      <c r="H1773" s="158">
        <v>450.77800000000002</v>
      </c>
      <c r="L1773" s="155"/>
      <c r="M1773" s="159"/>
      <c r="T1773" s="160"/>
      <c r="AT1773" s="156" t="s">
        <v>166</v>
      </c>
      <c r="AU1773" s="156" t="s">
        <v>80</v>
      </c>
      <c r="AV1773" s="14" t="s">
        <v>162</v>
      </c>
      <c r="AW1773" s="14" t="s">
        <v>32</v>
      </c>
      <c r="AX1773" s="14" t="s">
        <v>78</v>
      </c>
      <c r="AY1773" s="156" t="s">
        <v>155</v>
      </c>
    </row>
    <row r="1774" spans="2:65" s="1" customFormat="1" ht="24.2" customHeight="1">
      <c r="B1774" s="127"/>
      <c r="C1774" s="128" t="s">
        <v>2354</v>
      </c>
      <c r="D1774" s="128" t="s">
        <v>157</v>
      </c>
      <c r="E1774" s="129" t="s">
        <v>2355</v>
      </c>
      <c r="F1774" s="130" t="s">
        <v>2356</v>
      </c>
      <c r="G1774" s="131" t="s">
        <v>160</v>
      </c>
      <c r="H1774" s="132">
        <v>147.12</v>
      </c>
      <c r="I1774" s="133"/>
      <c r="J1774" s="133">
        <f>ROUND(I1774*H1774,2)</f>
        <v>0</v>
      </c>
      <c r="K1774" s="130" t="s">
        <v>161</v>
      </c>
      <c r="L1774" s="29"/>
      <c r="M1774" s="134" t="s">
        <v>3</v>
      </c>
      <c r="N1774" s="135" t="s">
        <v>41</v>
      </c>
      <c r="O1774" s="136">
        <v>5.2999999999999999E-2</v>
      </c>
      <c r="P1774" s="136">
        <f>O1774*H1774</f>
        <v>7.7973600000000003</v>
      </c>
      <c r="Q1774" s="136">
        <v>1.292E-4</v>
      </c>
      <c r="R1774" s="136">
        <f>Q1774*H1774</f>
        <v>1.9007903999999999E-2</v>
      </c>
      <c r="S1774" s="136">
        <v>0</v>
      </c>
      <c r="T1774" s="137">
        <f>S1774*H1774</f>
        <v>0</v>
      </c>
      <c r="AR1774" s="138" t="s">
        <v>264</v>
      </c>
      <c r="AT1774" s="138" t="s">
        <v>157</v>
      </c>
      <c r="AU1774" s="138" t="s">
        <v>80</v>
      </c>
      <c r="AY1774" s="17" t="s">
        <v>155</v>
      </c>
      <c r="BE1774" s="139">
        <f>IF(N1774="základní",J1774,0)</f>
        <v>0</v>
      </c>
      <c r="BF1774" s="139">
        <f>IF(N1774="snížená",J1774,0)</f>
        <v>0</v>
      </c>
      <c r="BG1774" s="139">
        <f>IF(N1774="zákl. přenesená",J1774,0)</f>
        <v>0</v>
      </c>
      <c r="BH1774" s="139">
        <f>IF(N1774="sníž. přenesená",J1774,0)</f>
        <v>0</v>
      </c>
      <c r="BI1774" s="139">
        <f>IF(N1774="nulová",J1774,0)</f>
        <v>0</v>
      </c>
      <c r="BJ1774" s="17" t="s">
        <v>78</v>
      </c>
      <c r="BK1774" s="139">
        <f>ROUND(I1774*H1774,2)</f>
        <v>0</v>
      </c>
      <c r="BL1774" s="17" t="s">
        <v>264</v>
      </c>
      <c r="BM1774" s="138" t="s">
        <v>2357</v>
      </c>
    </row>
    <row r="1775" spans="2:65" s="1" customFormat="1" ht="11.25">
      <c r="B1775" s="29"/>
      <c r="D1775" s="140" t="s">
        <v>164</v>
      </c>
      <c r="F1775" s="141" t="s">
        <v>2358</v>
      </c>
      <c r="L1775" s="29"/>
      <c r="M1775" s="142"/>
      <c r="T1775" s="50"/>
      <c r="AT1775" s="17" t="s">
        <v>164</v>
      </c>
      <c r="AU1775" s="17" t="s">
        <v>80</v>
      </c>
    </row>
    <row r="1776" spans="2:65" s="12" customFormat="1" ht="11.25">
      <c r="B1776" s="143"/>
      <c r="D1776" s="144" t="s">
        <v>166</v>
      </c>
      <c r="E1776" s="145" t="s">
        <v>3</v>
      </c>
      <c r="F1776" s="146" t="s">
        <v>1681</v>
      </c>
      <c r="H1776" s="145" t="s">
        <v>3</v>
      </c>
      <c r="L1776" s="143"/>
      <c r="M1776" s="147"/>
      <c r="T1776" s="148"/>
      <c r="AT1776" s="145" t="s">
        <v>166</v>
      </c>
      <c r="AU1776" s="145" t="s">
        <v>80</v>
      </c>
      <c r="AV1776" s="12" t="s">
        <v>78</v>
      </c>
      <c r="AW1776" s="12" t="s">
        <v>32</v>
      </c>
      <c r="AX1776" s="12" t="s">
        <v>70</v>
      </c>
      <c r="AY1776" s="145" t="s">
        <v>155</v>
      </c>
    </row>
    <row r="1777" spans="2:65" s="13" customFormat="1" ht="11.25">
      <c r="B1777" s="149"/>
      <c r="D1777" s="144" t="s">
        <v>166</v>
      </c>
      <c r="E1777" s="150" t="s">
        <v>3</v>
      </c>
      <c r="F1777" s="151" t="s">
        <v>1716</v>
      </c>
      <c r="H1777" s="152">
        <v>53.67</v>
      </c>
      <c r="L1777" s="149"/>
      <c r="M1777" s="153"/>
      <c r="T1777" s="154"/>
      <c r="AT1777" s="150" t="s">
        <v>166</v>
      </c>
      <c r="AU1777" s="150" t="s">
        <v>80</v>
      </c>
      <c r="AV1777" s="13" t="s">
        <v>80</v>
      </c>
      <c r="AW1777" s="13" t="s">
        <v>32</v>
      </c>
      <c r="AX1777" s="13" t="s">
        <v>70</v>
      </c>
      <c r="AY1777" s="150" t="s">
        <v>155</v>
      </c>
    </row>
    <row r="1778" spans="2:65" s="12" customFormat="1" ht="11.25">
      <c r="B1778" s="143"/>
      <c r="D1778" s="144" t="s">
        <v>166</v>
      </c>
      <c r="E1778" s="145" t="s">
        <v>3</v>
      </c>
      <c r="F1778" s="146" t="s">
        <v>801</v>
      </c>
      <c r="H1778" s="145" t="s">
        <v>3</v>
      </c>
      <c r="L1778" s="143"/>
      <c r="M1778" s="147"/>
      <c r="T1778" s="148"/>
      <c r="AT1778" s="145" t="s">
        <v>166</v>
      </c>
      <c r="AU1778" s="145" t="s">
        <v>80</v>
      </c>
      <c r="AV1778" s="12" t="s">
        <v>78</v>
      </c>
      <c r="AW1778" s="12" t="s">
        <v>32</v>
      </c>
      <c r="AX1778" s="12" t="s">
        <v>70</v>
      </c>
      <c r="AY1778" s="145" t="s">
        <v>155</v>
      </c>
    </row>
    <row r="1779" spans="2:65" s="13" customFormat="1" ht="11.25">
      <c r="B1779" s="149"/>
      <c r="D1779" s="144" t="s">
        <v>166</v>
      </c>
      <c r="E1779" s="150" t="s">
        <v>3</v>
      </c>
      <c r="F1779" s="151" t="s">
        <v>685</v>
      </c>
      <c r="H1779" s="152">
        <v>93.45</v>
      </c>
      <c r="L1779" s="149"/>
      <c r="M1779" s="153"/>
      <c r="T1779" s="154"/>
      <c r="AT1779" s="150" t="s">
        <v>166</v>
      </c>
      <c r="AU1779" s="150" t="s">
        <v>80</v>
      </c>
      <c r="AV1779" s="13" t="s">
        <v>80</v>
      </c>
      <c r="AW1779" s="13" t="s">
        <v>32</v>
      </c>
      <c r="AX1779" s="13" t="s">
        <v>70</v>
      </c>
      <c r="AY1779" s="150" t="s">
        <v>155</v>
      </c>
    </row>
    <row r="1780" spans="2:65" s="14" customFormat="1" ht="11.25">
      <c r="B1780" s="155"/>
      <c r="D1780" s="144" t="s">
        <v>166</v>
      </c>
      <c r="E1780" s="156" t="s">
        <v>3</v>
      </c>
      <c r="F1780" s="157" t="s">
        <v>205</v>
      </c>
      <c r="H1780" s="158">
        <v>147.12</v>
      </c>
      <c r="L1780" s="155"/>
      <c r="M1780" s="159"/>
      <c r="T1780" s="160"/>
      <c r="AT1780" s="156" t="s">
        <v>166</v>
      </c>
      <c r="AU1780" s="156" t="s">
        <v>80</v>
      </c>
      <c r="AV1780" s="14" t="s">
        <v>162</v>
      </c>
      <c r="AW1780" s="14" t="s">
        <v>32</v>
      </c>
      <c r="AX1780" s="14" t="s">
        <v>78</v>
      </c>
      <c r="AY1780" s="156" t="s">
        <v>155</v>
      </c>
    </row>
    <row r="1781" spans="2:65" s="1" customFormat="1" ht="24.2" customHeight="1">
      <c r="B1781" s="127"/>
      <c r="C1781" s="128" t="s">
        <v>2359</v>
      </c>
      <c r="D1781" s="128" t="s">
        <v>157</v>
      </c>
      <c r="E1781" s="129" t="s">
        <v>2360</v>
      </c>
      <c r="F1781" s="130" t="s">
        <v>2361</v>
      </c>
      <c r="G1781" s="131" t="s">
        <v>160</v>
      </c>
      <c r="H1781" s="132">
        <v>147.12</v>
      </c>
      <c r="I1781" s="133"/>
      <c r="J1781" s="133">
        <f>ROUND(I1781*H1781,2)</f>
        <v>0</v>
      </c>
      <c r="K1781" s="130" t="s">
        <v>161</v>
      </c>
      <c r="L1781" s="29"/>
      <c r="M1781" s="134" t="s">
        <v>3</v>
      </c>
      <c r="N1781" s="135" t="s">
        <v>41</v>
      </c>
      <c r="O1781" s="136">
        <v>0</v>
      </c>
      <c r="P1781" s="136">
        <f>O1781*H1781</f>
        <v>0</v>
      </c>
      <c r="Q1781" s="136">
        <v>1.17E-5</v>
      </c>
      <c r="R1781" s="136">
        <f>Q1781*H1781</f>
        <v>1.7213040000000001E-3</v>
      </c>
      <c r="S1781" s="136">
        <v>0</v>
      </c>
      <c r="T1781" s="137">
        <f>S1781*H1781</f>
        <v>0</v>
      </c>
      <c r="AR1781" s="138" t="s">
        <v>264</v>
      </c>
      <c r="AT1781" s="138" t="s">
        <v>157</v>
      </c>
      <c r="AU1781" s="138" t="s">
        <v>80</v>
      </c>
      <c r="AY1781" s="17" t="s">
        <v>155</v>
      </c>
      <c r="BE1781" s="139">
        <f>IF(N1781="základní",J1781,0)</f>
        <v>0</v>
      </c>
      <c r="BF1781" s="139">
        <f>IF(N1781="snížená",J1781,0)</f>
        <v>0</v>
      </c>
      <c r="BG1781" s="139">
        <f>IF(N1781="zákl. přenesená",J1781,0)</f>
        <v>0</v>
      </c>
      <c r="BH1781" s="139">
        <f>IF(N1781="sníž. přenesená",J1781,0)</f>
        <v>0</v>
      </c>
      <c r="BI1781" s="139">
        <f>IF(N1781="nulová",J1781,0)</f>
        <v>0</v>
      </c>
      <c r="BJ1781" s="17" t="s">
        <v>78</v>
      </c>
      <c r="BK1781" s="139">
        <f>ROUND(I1781*H1781,2)</f>
        <v>0</v>
      </c>
      <c r="BL1781" s="17" t="s">
        <v>264</v>
      </c>
      <c r="BM1781" s="138" t="s">
        <v>2362</v>
      </c>
    </row>
    <row r="1782" spans="2:65" s="1" customFormat="1" ht="11.25">
      <c r="B1782" s="29"/>
      <c r="D1782" s="140" t="s">
        <v>164</v>
      </c>
      <c r="F1782" s="141" t="s">
        <v>2363</v>
      </c>
      <c r="L1782" s="29"/>
      <c r="M1782" s="142"/>
      <c r="T1782" s="50"/>
      <c r="AT1782" s="17" t="s">
        <v>164</v>
      </c>
      <c r="AU1782" s="17" t="s">
        <v>80</v>
      </c>
    </row>
    <row r="1783" spans="2:65" s="1" customFormat="1" ht="19.5">
      <c r="B1783" s="29"/>
      <c r="D1783" s="144" t="s">
        <v>516</v>
      </c>
      <c r="F1783" s="170" t="s">
        <v>2364</v>
      </c>
      <c r="L1783" s="29"/>
      <c r="M1783" s="142"/>
      <c r="T1783" s="50"/>
      <c r="AT1783" s="17" t="s">
        <v>516</v>
      </c>
      <c r="AU1783" s="17" t="s">
        <v>80</v>
      </c>
    </row>
    <row r="1784" spans="2:65" s="12" customFormat="1" ht="11.25">
      <c r="B1784" s="143"/>
      <c r="D1784" s="144" t="s">
        <v>166</v>
      </c>
      <c r="E1784" s="145" t="s">
        <v>3</v>
      </c>
      <c r="F1784" s="146" t="s">
        <v>1681</v>
      </c>
      <c r="H1784" s="145" t="s">
        <v>3</v>
      </c>
      <c r="L1784" s="143"/>
      <c r="M1784" s="147"/>
      <c r="T1784" s="148"/>
      <c r="AT1784" s="145" t="s">
        <v>166</v>
      </c>
      <c r="AU1784" s="145" t="s">
        <v>80</v>
      </c>
      <c r="AV1784" s="12" t="s">
        <v>78</v>
      </c>
      <c r="AW1784" s="12" t="s">
        <v>32</v>
      </c>
      <c r="AX1784" s="12" t="s">
        <v>70</v>
      </c>
      <c r="AY1784" s="145" t="s">
        <v>155</v>
      </c>
    </row>
    <row r="1785" spans="2:65" s="13" customFormat="1" ht="11.25">
      <c r="B1785" s="149"/>
      <c r="D1785" s="144" t="s">
        <v>166</v>
      </c>
      <c r="E1785" s="150" t="s">
        <v>3</v>
      </c>
      <c r="F1785" s="151" t="s">
        <v>1716</v>
      </c>
      <c r="H1785" s="152">
        <v>53.67</v>
      </c>
      <c r="L1785" s="149"/>
      <c r="M1785" s="153"/>
      <c r="T1785" s="154"/>
      <c r="AT1785" s="150" t="s">
        <v>166</v>
      </c>
      <c r="AU1785" s="150" t="s">
        <v>80</v>
      </c>
      <c r="AV1785" s="13" t="s">
        <v>80</v>
      </c>
      <c r="AW1785" s="13" t="s">
        <v>32</v>
      </c>
      <c r="AX1785" s="13" t="s">
        <v>70</v>
      </c>
      <c r="AY1785" s="150" t="s">
        <v>155</v>
      </c>
    </row>
    <row r="1786" spans="2:65" s="12" customFormat="1" ht="11.25">
      <c r="B1786" s="143"/>
      <c r="D1786" s="144" t="s">
        <v>166</v>
      </c>
      <c r="E1786" s="145" t="s">
        <v>3</v>
      </c>
      <c r="F1786" s="146" t="s">
        <v>801</v>
      </c>
      <c r="H1786" s="145" t="s">
        <v>3</v>
      </c>
      <c r="L1786" s="143"/>
      <c r="M1786" s="147"/>
      <c r="T1786" s="148"/>
      <c r="AT1786" s="145" t="s">
        <v>166</v>
      </c>
      <c r="AU1786" s="145" t="s">
        <v>80</v>
      </c>
      <c r="AV1786" s="12" t="s">
        <v>78</v>
      </c>
      <c r="AW1786" s="12" t="s">
        <v>32</v>
      </c>
      <c r="AX1786" s="12" t="s">
        <v>70</v>
      </c>
      <c r="AY1786" s="145" t="s">
        <v>155</v>
      </c>
    </row>
    <row r="1787" spans="2:65" s="13" customFormat="1" ht="11.25">
      <c r="B1787" s="149"/>
      <c r="D1787" s="144" t="s">
        <v>166</v>
      </c>
      <c r="E1787" s="150" t="s">
        <v>3</v>
      </c>
      <c r="F1787" s="151" t="s">
        <v>685</v>
      </c>
      <c r="H1787" s="152">
        <v>93.45</v>
      </c>
      <c r="L1787" s="149"/>
      <c r="M1787" s="153"/>
      <c r="T1787" s="154"/>
      <c r="AT1787" s="150" t="s">
        <v>166</v>
      </c>
      <c r="AU1787" s="150" t="s">
        <v>80</v>
      </c>
      <c r="AV1787" s="13" t="s">
        <v>80</v>
      </c>
      <c r="AW1787" s="13" t="s">
        <v>32</v>
      </c>
      <c r="AX1787" s="13" t="s">
        <v>70</v>
      </c>
      <c r="AY1787" s="150" t="s">
        <v>155</v>
      </c>
    </row>
    <row r="1788" spans="2:65" s="14" customFormat="1" ht="11.25">
      <c r="B1788" s="155"/>
      <c r="D1788" s="144" t="s">
        <v>166</v>
      </c>
      <c r="E1788" s="156" t="s">
        <v>3</v>
      </c>
      <c r="F1788" s="157" t="s">
        <v>205</v>
      </c>
      <c r="H1788" s="158">
        <v>147.12</v>
      </c>
      <c r="L1788" s="155"/>
      <c r="M1788" s="159"/>
      <c r="T1788" s="160"/>
      <c r="AT1788" s="156" t="s">
        <v>166</v>
      </c>
      <c r="AU1788" s="156" t="s">
        <v>80</v>
      </c>
      <c r="AV1788" s="14" t="s">
        <v>162</v>
      </c>
      <c r="AW1788" s="14" t="s">
        <v>32</v>
      </c>
      <c r="AX1788" s="14" t="s">
        <v>78</v>
      </c>
      <c r="AY1788" s="156" t="s">
        <v>155</v>
      </c>
    </row>
    <row r="1789" spans="2:65" s="1" customFormat="1" ht="24.2" customHeight="1">
      <c r="B1789" s="127"/>
      <c r="C1789" s="128" t="s">
        <v>2365</v>
      </c>
      <c r="D1789" s="128" t="s">
        <v>157</v>
      </c>
      <c r="E1789" s="129" t="s">
        <v>2366</v>
      </c>
      <c r="F1789" s="130" t="s">
        <v>2367</v>
      </c>
      <c r="G1789" s="131" t="s">
        <v>160</v>
      </c>
      <c r="H1789" s="132">
        <v>303.65800000000002</v>
      </c>
      <c r="I1789" s="133"/>
      <c r="J1789" s="133">
        <f>ROUND(I1789*H1789,2)</f>
        <v>0</v>
      </c>
      <c r="K1789" s="130" t="s">
        <v>161</v>
      </c>
      <c r="L1789" s="29"/>
      <c r="M1789" s="134" t="s">
        <v>3</v>
      </c>
      <c r="N1789" s="135" t="s">
        <v>41</v>
      </c>
      <c r="O1789" s="136">
        <v>0.104</v>
      </c>
      <c r="P1789" s="136">
        <f>O1789*H1789</f>
        <v>31.580432000000002</v>
      </c>
      <c r="Q1789" s="136">
        <v>2.5839999999999999E-4</v>
      </c>
      <c r="R1789" s="136">
        <f>Q1789*H1789</f>
        <v>7.8465227200000001E-2</v>
      </c>
      <c r="S1789" s="136">
        <v>0</v>
      </c>
      <c r="T1789" s="137">
        <f>S1789*H1789</f>
        <v>0</v>
      </c>
      <c r="AR1789" s="138" t="s">
        <v>264</v>
      </c>
      <c r="AT1789" s="138" t="s">
        <v>157</v>
      </c>
      <c r="AU1789" s="138" t="s">
        <v>80</v>
      </c>
      <c r="AY1789" s="17" t="s">
        <v>155</v>
      </c>
      <c r="BE1789" s="139">
        <f>IF(N1789="základní",J1789,0)</f>
        <v>0</v>
      </c>
      <c r="BF1789" s="139">
        <f>IF(N1789="snížená",J1789,0)</f>
        <v>0</v>
      </c>
      <c r="BG1789" s="139">
        <f>IF(N1789="zákl. přenesená",J1789,0)</f>
        <v>0</v>
      </c>
      <c r="BH1789" s="139">
        <f>IF(N1789="sníž. přenesená",J1789,0)</f>
        <v>0</v>
      </c>
      <c r="BI1789" s="139">
        <f>IF(N1789="nulová",J1789,0)</f>
        <v>0</v>
      </c>
      <c r="BJ1789" s="17" t="s">
        <v>78</v>
      </c>
      <c r="BK1789" s="139">
        <f>ROUND(I1789*H1789,2)</f>
        <v>0</v>
      </c>
      <c r="BL1789" s="17" t="s">
        <v>264</v>
      </c>
      <c r="BM1789" s="138" t="s">
        <v>2368</v>
      </c>
    </row>
    <row r="1790" spans="2:65" s="1" customFormat="1" ht="11.25">
      <c r="B1790" s="29"/>
      <c r="D1790" s="140" t="s">
        <v>164</v>
      </c>
      <c r="F1790" s="141" t="s">
        <v>2369</v>
      </c>
      <c r="L1790" s="29"/>
      <c r="M1790" s="142"/>
      <c r="T1790" s="50"/>
      <c r="AT1790" s="17" t="s">
        <v>164</v>
      </c>
      <c r="AU1790" s="17" t="s">
        <v>80</v>
      </c>
    </row>
    <row r="1791" spans="2:65" s="12" customFormat="1" ht="11.25">
      <c r="B1791" s="143"/>
      <c r="D1791" s="144" t="s">
        <v>166</v>
      </c>
      <c r="E1791" s="145" t="s">
        <v>3</v>
      </c>
      <c r="F1791" s="146" t="s">
        <v>1678</v>
      </c>
      <c r="H1791" s="145" t="s">
        <v>3</v>
      </c>
      <c r="L1791" s="143"/>
      <c r="M1791" s="147"/>
      <c r="T1791" s="148"/>
      <c r="AT1791" s="145" t="s">
        <v>166</v>
      </c>
      <c r="AU1791" s="145" t="s">
        <v>80</v>
      </c>
      <c r="AV1791" s="12" t="s">
        <v>78</v>
      </c>
      <c r="AW1791" s="12" t="s">
        <v>32</v>
      </c>
      <c r="AX1791" s="12" t="s">
        <v>70</v>
      </c>
      <c r="AY1791" s="145" t="s">
        <v>155</v>
      </c>
    </row>
    <row r="1792" spans="2:65" s="13" customFormat="1" ht="11.25">
      <c r="B1792" s="149"/>
      <c r="D1792" s="144" t="s">
        <v>166</v>
      </c>
      <c r="E1792" s="150" t="s">
        <v>3</v>
      </c>
      <c r="F1792" s="151" t="s">
        <v>1700</v>
      </c>
      <c r="H1792" s="152">
        <v>40.82</v>
      </c>
      <c r="L1792" s="149"/>
      <c r="M1792" s="153"/>
      <c r="T1792" s="154"/>
      <c r="AT1792" s="150" t="s">
        <v>166</v>
      </c>
      <c r="AU1792" s="150" t="s">
        <v>80</v>
      </c>
      <c r="AV1792" s="13" t="s">
        <v>80</v>
      </c>
      <c r="AW1792" s="13" t="s">
        <v>32</v>
      </c>
      <c r="AX1792" s="13" t="s">
        <v>70</v>
      </c>
      <c r="AY1792" s="150" t="s">
        <v>155</v>
      </c>
    </row>
    <row r="1793" spans="2:65" s="12" customFormat="1" ht="11.25">
      <c r="B1793" s="143"/>
      <c r="D1793" s="144" t="s">
        <v>166</v>
      </c>
      <c r="E1793" s="145" t="s">
        <v>3</v>
      </c>
      <c r="F1793" s="146" t="s">
        <v>2339</v>
      </c>
      <c r="H1793" s="145" t="s">
        <v>3</v>
      </c>
      <c r="L1793" s="143"/>
      <c r="M1793" s="147"/>
      <c r="T1793" s="148"/>
      <c r="AT1793" s="145" t="s">
        <v>166</v>
      </c>
      <c r="AU1793" s="145" t="s">
        <v>80</v>
      </c>
      <c r="AV1793" s="12" t="s">
        <v>78</v>
      </c>
      <c r="AW1793" s="12" t="s">
        <v>32</v>
      </c>
      <c r="AX1793" s="12" t="s">
        <v>70</v>
      </c>
      <c r="AY1793" s="145" t="s">
        <v>155</v>
      </c>
    </row>
    <row r="1794" spans="2:65" s="13" customFormat="1" ht="11.25">
      <c r="B1794" s="149"/>
      <c r="D1794" s="144" t="s">
        <v>166</v>
      </c>
      <c r="E1794" s="150" t="s">
        <v>3</v>
      </c>
      <c r="F1794" s="151" t="s">
        <v>2340</v>
      </c>
      <c r="H1794" s="152">
        <v>16.103999999999999</v>
      </c>
      <c r="L1794" s="149"/>
      <c r="M1794" s="153"/>
      <c r="T1794" s="154"/>
      <c r="AT1794" s="150" t="s">
        <v>166</v>
      </c>
      <c r="AU1794" s="150" t="s">
        <v>80</v>
      </c>
      <c r="AV1794" s="13" t="s">
        <v>80</v>
      </c>
      <c r="AW1794" s="13" t="s">
        <v>32</v>
      </c>
      <c r="AX1794" s="13" t="s">
        <v>70</v>
      </c>
      <c r="AY1794" s="150" t="s">
        <v>155</v>
      </c>
    </row>
    <row r="1795" spans="2:65" s="12" customFormat="1" ht="11.25">
      <c r="B1795" s="143"/>
      <c r="D1795" s="144" t="s">
        <v>166</v>
      </c>
      <c r="E1795" s="145" t="s">
        <v>3</v>
      </c>
      <c r="F1795" s="146" t="s">
        <v>2341</v>
      </c>
      <c r="H1795" s="145" t="s">
        <v>3</v>
      </c>
      <c r="L1795" s="143"/>
      <c r="M1795" s="147"/>
      <c r="T1795" s="148"/>
      <c r="AT1795" s="145" t="s">
        <v>166</v>
      </c>
      <c r="AU1795" s="145" t="s">
        <v>80</v>
      </c>
      <c r="AV1795" s="12" t="s">
        <v>78</v>
      </c>
      <c r="AW1795" s="12" t="s">
        <v>32</v>
      </c>
      <c r="AX1795" s="12" t="s">
        <v>70</v>
      </c>
      <c r="AY1795" s="145" t="s">
        <v>155</v>
      </c>
    </row>
    <row r="1796" spans="2:65" s="13" customFormat="1" ht="11.25">
      <c r="B1796" s="149"/>
      <c r="D1796" s="144" t="s">
        <v>166</v>
      </c>
      <c r="E1796" s="150" t="s">
        <v>3</v>
      </c>
      <c r="F1796" s="151" t="s">
        <v>2342</v>
      </c>
      <c r="H1796" s="152">
        <v>144.22900000000001</v>
      </c>
      <c r="L1796" s="149"/>
      <c r="M1796" s="153"/>
      <c r="T1796" s="154"/>
      <c r="AT1796" s="150" t="s">
        <v>166</v>
      </c>
      <c r="AU1796" s="150" t="s">
        <v>80</v>
      </c>
      <c r="AV1796" s="13" t="s">
        <v>80</v>
      </c>
      <c r="AW1796" s="13" t="s">
        <v>32</v>
      </c>
      <c r="AX1796" s="13" t="s">
        <v>70</v>
      </c>
      <c r="AY1796" s="150" t="s">
        <v>155</v>
      </c>
    </row>
    <row r="1797" spans="2:65" s="12" customFormat="1" ht="11.25">
      <c r="B1797" s="143"/>
      <c r="D1797" s="144" t="s">
        <v>166</v>
      </c>
      <c r="E1797" s="145" t="s">
        <v>3</v>
      </c>
      <c r="F1797" s="146" t="s">
        <v>2351</v>
      </c>
      <c r="H1797" s="145" t="s">
        <v>3</v>
      </c>
      <c r="L1797" s="143"/>
      <c r="M1797" s="147"/>
      <c r="T1797" s="148"/>
      <c r="AT1797" s="145" t="s">
        <v>166</v>
      </c>
      <c r="AU1797" s="145" t="s">
        <v>80</v>
      </c>
      <c r="AV1797" s="12" t="s">
        <v>78</v>
      </c>
      <c r="AW1797" s="12" t="s">
        <v>32</v>
      </c>
      <c r="AX1797" s="12" t="s">
        <v>70</v>
      </c>
      <c r="AY1797" s="145" t="s">
        <v>155</v>
      </c>
    </row>
    <row r="1798" spans="2:65" s="13" customFormat="1" ht="11.25">
      <c r="B1798" s="149"/>
      <c r="D1798" s="144" t="s">
        <v>166</v>
      </c>
      <c r="E1798" s="150" t="s">
        <v>3</v>
      </c>
      <c r="F1798" s="151" t="s">
        <v>2352</v>
      </c>
      <c r="H1798" s="152">
        <v>70.977999999999994</v>
      </c>
      <c r="L1798" s="149"/>
      <c r="M1798" s="153"/>
      <c r="T1798" s="154"/>
      <c r="AT1798" s="150" t="s">
        <v>166</v>
      </c>
      <c r="AU1798" s="150" t="s">
        <v>80</v>
      </c>
      <c r="AV1798" s="13" t="s">
        <v>80</v>
      </c>
      <c r="AW1798" s="13" t="s">
        <v>32</v>
      </c>
      <c r="AX1798" s="13" t="s">
        <v>70</v>
      </c>
      <c r="AY1798" s="150" t="s">
        <v>155</v>
      </c>
    </row>
    <row r="1799" spans="2:65" s="12" customFormat="1" ht="11.25">
      <c r="B1799" s="143"/>
      <c r="D1799" s="144" t="s">
        <v>166</v>
      </c>
      <c r="E1799" s="145" t="s">
        <v>3</v>
      </c>
      <c r="F1799" s="146" t="s">
        <v>2343</v>
      </c>
      <c r="H1799" s="145" t="s">
        <v>3</v>
      </c>
      <c r="L1799" s="143"/>
      <c r="M1799" s="147"/>
      <c r="T1799" s="148"/>
      <c r="AT1799" s="145" t="s">
        <v>166</v>
      </c>
      <c r="AU1799" s="145" t="s">
        <v>80</v>
      </c>
      <c r="AV1799" s="12" t="s">
        <v>78</v>
      </c>
      <c r="AW1799" s="12" t="s">
        <v>32</v>
      </c>
      <c r="AX1799" s="12" t="s">
        <v>70</v>
      </c>
      <c r="AY1799" s="145" t="s">
        <v>155</v>
      </c>
    </row>
    <row r="1800" spans="2:65" s="13" customFormat="1" ht="11.25">
      <c r="B1800" s="149"/>
      <c r="D1800" s="144" t="s">
        <v>166</v>
      </c>
      <c r="E1800" s="150" t="s">
        <v>3</v>
      </c>
      <c r="F1800" s="151" t="s">
        <v>2353</v>
      </c>
      <c r="H1800" s="152">
        <v>31.527000000000001</v>
      </c>
      <c r="L1800" s="149"/>
      <c r="M1800" s="153"/>
      <c r="T1800" s="154"/>
      <c r="AT1800" s="150" t="s">
        <v>166</v>
      </c>
      <c r="AU1800" s="150" t="s">
        <v>80</v>
      </c>
      <c r="AV1800" s="13" t="s">
        <v>80</v>
      </c>
      <c r="AW1800" s="13" t="s">
        <v>32</v>
      </c>
      <c r="AX1800" s="13" t="s">
        <v>70</v>
      </c>
      <c r="AY1800" s="150" t="s">
        <v>155</v>
      </c>
    </row>
    <row r="1801" spans="2:65" s="14" customFormat="1" ht="11.25">
      <c r="B1801" s="155"/>
      <c r="D1801" s="144" t="s">
        <v>166</v>
      </c>
      <c r="E1801" s="156" t="s">
        <v>3</v>
      </c>
      <c r="F1801" s="157" t="s">
        <v>205</v>
      </c>
      <c r="H1801" s="158">
        <v>303.65800000000002</v>
      </c>
      <c r="L1801" s="155"/>
      <c r="M1801" s="159"/>
      <c r="T1801" s="160"/>
      <c r="AT1801" s="156" t="s">
        <v>166</v>
      </c>
      <c r="AU1801" s="156" t="s">
        <v>80</v>
      </c>
      <c r="AV1801" s="14" t="s">
        <v>162</v>
      </c>
      <c r="AW1801" s="14" t="s">
        <v>32</v>
      </c>
      <c r="AX1801" s="14" t="s">
        <v>78</v>
      </c>
      <c r="AY1801" s="156" t="s">
        <v>155</v>
      </c>
    </row>
    <row r="1802" spans="2:65" s="11" customFormat="1" ht="22.9" customHeight="1">
      <c r="B1802" s="116"/>
      <c r="D1802" s="117" t="s">
        <v>69</v>
      </c>
      <c r="E1802" s="125" t="s">
        <v>2370</v>
      </c>
      <c r="F1802" s="125" t="s">
        <v>2371</v>
      </c>
      <c r="J1802" s="126">
        <f>BK1802</f>
        <v>0</v>
      </c>
      <c r="L1802" s="116"/>
      <c r="M1802" s="120"/>
      <c r="P1802" s="121">
        <f>SUM(P1803:P1822)</f>
        <v>21.177071999999999</v>
      </c>
      <c r="R1802" s="121">
        <f>SUM(R1803:R1822)</f>
        <v>2.2223320199999999E-4</v>
      </c>
      <c r="T1802" s="122">
        <f>SUM(T1803:T1822)</f>
        <v>0</v>
      </c>
      <c r="AR1802" s="117" t="s">
        <v>80</v>
      </c>
      <c r="AT1802" s="123" t="s">
        <v>69</v>
      </c>
      <c r="AU1802" s="123" t="s">
        <v>78</v>
      </c>
      <c r="AY1802" s="117" t="s">
        <v>155</v>
      </c>
      <c r="BK1802" s="124">
        <f>SUM(BK1803:BK1822)</f>
        <v>0</v>
      </c>
    </row>
    <row r="1803" spans="2:65" s="1" customFormat="1" ht="16.5" customHeight="1">
      <c r="B1803" s="127"/>
      <c r="C1803" s="128" t="s">
        <v>2372</v>
      </c>
      <c r="D1803" s="128" t="s">
        <v>157</v>
      </c>
      <c r="E1803" s="129" t="s">
        <v>2373</v>
      </c>
      <c r="F1803" s="130" t="s">
        <v>2374</v>
      </c>
      <c r="G1803" s="131" t="s">
        <v>160</v>
      </c>
      <c r="H1803" s="132">
        <v>21.009</v>
      </c>
      <c r="I1803" s="133"/>
      <c r="J1803" s="133">
        <f>ROUND(I1803*H1803,2)</f>
        <v>0</v>
      </c>
      <c r="K1803" s="130" t="s">
        <v>161</v>
      </c>
      <c r="L1803" s="29"/>
      <c r="M1803" s="134" t="s">
        <v>3</v>
      </c>
      <c r="N1803" s="135" t="s">
        <v>41</v>
      </c>
      <c r="O1803" s="136">
        <v>1.008</v>
      </c>
      <c r="P1803" s="136">
        <f>O1803*H1803</f>
        <v>21.177071999999999</v>
      </c>
      <c r="Q1803" s="136">
        <v>1.0577999999999999E-5</v>
      </c>
      <c r="R1803" s="136">
        <f>Q1803*H1803</f>
        <v>2.2223320199999999E-4</v>
      </c>
      <c r="S1803" s="136">
        <v>0</v>
      </c>
      <c r="T1803" s="137">
        <f>S1803*H1803</f>
        <v>0</v>
      </c>
      <c r="AR1803" s="138" t="s">
        <v>264</v>
      </c>
      <c r="AT1803" s="138" t="s">
        <v>157</v>
      </c>
      <c r="AU1803" s="138" t="s">
        <v>80</v>
      </c>
      <c r="AY1803" s="17" t="s">
        <v>155</v>
      </c>
      <c r="BE1803" s="139">
        <f>IF(N1803="základní",J1803,0)</f>
        <v>0</v>
      </c>
      <c r="BF1803" s="139">
        <f>IF(N1803="snížená",J1803,0)</f>
        <v>0</v>
      </c>
      <c r="BG1803" s="139">
        <f>IF(N1803="zákl. přenesená",J1803,0)</f>
        <v>0</v>
      </c>
      <c r="BH1803" s="139">
        <f>IF(N1803="sníž. přenesená",J1803,0)</f>
        <v>0</v>
      </c>
      <c r="BI1803" s="139">
        <f>IF(N1803="nulová",J1803,0)</f>
        <v>0</v>
      </c>
      <c r="BJ1803" s="17" t="s">
        <v>78</v>
      </c>
      <c r="BK1803" s="139">
        <f>ROUND(I1803*H1803,2)</f>
        <v>0</v>
      </c>
      <c r="BL1803" s="17" t="s">
        <v>264</v>
      </c>
      <c r="BM1803" s="138" t="s">
        <v>2375</v>
      </c>
    </row>
    <row r="1804" spans="2:65" s="1" customFormat="1" ht="11.25">
      <c r="B1804" s="29"/>
      <c r="D1804" s="140" t="s">
        <v>164</v>
      </c>
      <c r="F1804" s="141" t="s">
        <v>2376</v>
      </c>
      <c r="L1804" s="29"/>
      <c r="M1804" s="142"/>
      <c r="T1804" s="50"/>
      <c r="AT1804" s="17" t="s">
        <v>164</v>
      </c>
      <c r="AU1804" s="17" t="s">
        <v>80</v>
      </c>
    </row>
    <row r="1805" spans="2:65" s="12" customFormat="1" ht="11.25">
      <c r="B1805" s="143"/>
      <c r="D1805" s="144" t="s">
        <v>166</v>
      </c>
      <c r="E1805" s="145" t="s">
        <v>3</v>
      </c>
      <c r="F1805" s="146" t="s">
        <v>2377</v>
      </c>
      <c r="H1805" s="145" t="s">
        <v>3</v>
      </c>
      <c r="L1805" s="143"/>
      <c r="M1805" s="147"/>
      <c r="T1805" s="148"/>
      <c r="AT1805" s="145" t="s">
        <v>166</v>
      </c>
      <c r="AU1805" s="145" t="s">
        <v>80</v>
      </c>
      <c r="AV1805" s="12" t="s">
        <v>78</v>
      </c>
      <c r="AW1805" s="12" t="s">
        <v>32</v>
      </c>
      <c r="AX1805" s="12" t="s">
        <v>70</v>
      </c>
      <c r="AY1805" s="145" t="s">
        <v>155</v>
      </c>
    </row>
    <row r="1806" spans="2:65" s="13" customFormat="1" ht="11.25">
      <c r="B1806" s="149"/>
      <c r="D1806" s="144" t="s">
        <v>166</v>
      </c>
      <c r="E1806" s="150" t="s">
        <v>3</v>
      </c>
      <c r="F1806" s="151" t="s">
        <v>2378</v>
      </c>
      <c r="H1806" s="152">
        <v>21.009</v>
      </c>
      <c r="L1806" s="149"/>
      <c r="M1806" s="153"/>
      <c r="T1806" s="154"/>
      <c r="AT1806" s="150" t="s">
        <v>166</v>
      </c>
      <c r="AU1806" s="150" t="s">
        <v>80</v>
      </c>
      <c r="AV1806" s="13" t="s">
        <v>80</v>
      </c>
      <c r="AW1806" s="13" t="s">
        <v>32</v>
      </c>
      <c r="AX1806" s="13" t="s">
        <v>78</v>
      </c>
      <c r="AY1806" s="150" t="s">
        <v>155</v>
      </c>
    </row>
    <row r="1807" spans="2:65" s="1" customFormat="1" ht="16.5" customHeight="1">
      <c r="B1807" s="127"/>
      <c r="C1807" s="161" t="s">
        <v>2379</v>
      </c>
      <c r="D1807" s="161" t="s">
        <v>248</v>
      </c>
      <c r="E1807" s="162" t="s">
        <v>2380</v>
      </c>
      <c r="F1807" s="163" t="s">
        <v>2381</v>
      </c>
      <c r="G1807" s="164" t="s">
        <v>320</v>
      </c>
      <c r="H1807" s="165">
        <v>2</v>
      </c>
      <c r="I1807" s="166"/>
      <c r="J1807" s="166">
        <f>ROUND(I1807*H1807,2)</f>
        <v>0</v>
      </c>
      <c r="K1807" s="163" t="s">
        <v>262</v>
      </c>
      <c r="L1807" s="167"/>
      <c r="M1807" s="168" t="s">
        <v>3</v>
      </c>
      <c r="N1807" s="169" t="s">
        <v>41</v>
      </c>
      <c r="O1807" s="136">
        <v>0</v>
      </c>
      <c r="P1807" s="136">
        <f>O1807*H1807</f>
        <v>0</v>
      </c>
      <c r="Q1807" s="136">
        <v>0</v>
      </c>
      <c r="R1807" s="136">
        <f>Q1807*H1807</f>
        <v>0</v>
      </c>
      <c r="S1807" s="136">
        <v>0</v>
      </c>
      <c r="T1807" s="137">
        <f>S1807*H1807</f>
        <v>0</v>
      </c>
      <c r="AR1807" s="138" t="s">
        <v>391</v>
      </c>
      <c r="AT1807" s="138" t="s">
        <v>248</v>
      </c>
      <c r="AU1807" s="138" t="s">
        <v>80</v>
      </c>
      <c r="AY1807" s="17" t="s">
        <v>155</v>
      </c>
      <c r="BE1807" s="139">
        <f>IF(N1807="základní",J1807,0)</f>
        <v>0</v>
      </c>
      <c r="BF1807" s="139">
        <f>IF(N1807="snížená",J1807,0)</f>
        <v>0</v>
      </c>
      <c r="BG1807" s="139">
        <f>IF(N1807="zákl. přenesená",J1807,0)</f>
        <v>0</v>
      </c>
      <c r="BH1807" s="139">
        <f>IF(N1807="sníž. přenesená",J1807,0)</f>
        <v>0</v>
      </c>
      <c r="BI1807" s="139">
        <f>IF(N1807="nulová",J1807,0)</f>
        <v>0</v>
      </c>
      <c r="BJ1807" s="17" t="s">
        <v>78</v>
      </c>
      <c r="BK1807" s="139">
        <f>ROUND(I1807*H1807,2)</f>
        <v>0</v>
      </c>
      <c r="BL1807" s="17" t="s">
        <v>264</v>
      </c>
      <c r="BM1807" s="138" t="s">
        <v>2382</v>
      </c>
    </row>
    <row r="1808" spans="2:65" s="1" customFormat="1" ht="48.75">
      <c r="B1808" s="29"/>
      <c r="D1808" s="144" t="s">
        <v>516</v>
      </c>
      <c r="F1808" s="170" t="s">
        <v>2383</v>
      </c>
      <c r="L1808" s="29"/>
      <c r="M1808" s="142"/>
      <c r="T1808" s="50"/>
      <c r="AT1808" s="17" t="s">
        <v>516</v>
      </c>
      <c r="AU1808" s="17" t="s">
        <v>80</v>
      </c>
    </row>
    <row r="1809" spans="2:65" s="1" customFormat="1" ht="16.5" customHeight="1">
      <c r="B1809" s="127"/>
      <c r="C1809" s="128" t="s">
        <v>2384</v>
      </c>
      <c r="D1809" s="128" t="s">
        <v>157</v>
      </c>
      <c r="E1809" s="129" t="s">
        <v>2385</v>
      </c>
      <c r="F1809" s="130" t="s">
        <v>2386</v>
      </c>
      <c r="G1809" s="131" t="s">
        <v>2049</v>
      </c>
      <c r="H1809" s="132">
        <v>1</v>
      </c>
      <c r="I1809" s="133"/>
      <c r="J1809" s="133">
        <f>ROUND(I1809*H1809,2)</f>
        <v>0</v>
      </c>
      <c r="K1809" s="130" t="s">
        <v>262</v>
      </c>
      <c r="L1809" s="29"/>
      <c r="M1809" s="134" t="s">
        <v>3</v>
      </c>
      <c r="N1809" s="135" t="s">
        <v>41</v>
      </c>
      <c r="O1809" s="136">
        <v>0</v>
      </c>
      <c r="P1809" s="136">
        <f>O1809*H1809</f>
        <v>0</v>
      </c>
      <c r="Q1809" s="136">
        <v>0</v>
      </c>
      <c r="R1809" s="136">
        <f>Q1809*H1809</f>
        <v>0</v>
      </c>
      <c r="S1809" s="136">
        <v>0</v>
      </c>
      <c r="T1809" s="137">
        <f>S1809*H1809</f>
        <v>0</v>
      </c>
      <c r="AR1809" s="138" t="s">
        <v>264</v>
      </c>
      <c r="AT1809" s="138" t="s">
        <v>157</v>
      </c>
      <c r="AU1809" s="138" t="s">
        <v>80</v>
      </c>
      <c r="AY1809" s="17" t="s">
        <v>155</v>
      </c>
      <c r="BE1809" s="139">
        <f>IF(N1809="základní",J1809,0)</f>
        <v>0</v>
      </c>
      <c r="BF1809" s="139">
        <f>IF(N1809="snížená",J1809,0)</f>
        <v>0</v>
      </c>
      <c r="BG1809" s="139">
        <f>IF(N1809="zákl. přenesená",J1809,0)</f>
        <v>0</v>
      </c>
      <c r="BH1809" s="139">
        <f>IF(N1809="sníž. přenesená",J1809,0)</f>
        <v>0</v>
      </c>
      <c r="BI1809" s="139">
        <f>IF(N1809="nulová",J1809,0)</f>
        <v>0</v>
      </c>
      <c r="BJ1809" s="17" t="s">
        <v>78</v>
      </c>
      <c r="BK1809" s="139">
        <f>ROUND(I1809*H1809,2)</f>
        <v>0</v>
      </c>
      <c r="BL1809" s="17" t="s">
        <v>264</v>
      </c>
      <c r="BM1809" s="138" t="s">
        <v>2387</v>
      </c>
    </row>
    <row r="1810" spans="2:65" s="1" customFormat="1" ht="16.5" customHeight="1">
      <c r="B1810" s="127"/>
      <c r="C1810" s="128" t="s">
        <v>2388</v>
      </c>
      <c r="D1810" s="128" t="s">
        <v>157</v>
      </c>
      <c r="E1810" s="129" t="s">
        <v>2389</v>
      </c>
      <c r="F1810" s="130" t="s">
        <v>2390</v>
      </c>
      <c r="G1810" s="131" t="s">
        <v>320</v>
      </c>
      <c r="H1810" s="132">
        <v>2</v>
      </c>
      <c r="I1810" s="133"/>
      <c r="J1810" s="133">
        <f>ROUND(I1810*H1810,2)</f>
        <v>0</v>
      </c>
      <c r="K1810" s="130" t="s">
        <v>262</v>
      </c>
      <c r="L1810" s="29"/>
      <c r="M1810" s="134" t="s">
        <v>3</v>
      </c>
      <c r="N1810" s="135" t="s">
        <v>41</v>
      </c>
      <c r="O1810" s="136">
        <v>0</v>
      </c>
      <c r="P1810" s="136">
        <f>O1810*H1810</f>
        <v>0</v>
      </c>
      <c r="Q1810" s="136">
        <v>0</v>
      </c>
      <c r="R1810" s="136">
        <f>Q1810*H1810</f>
        <v>0</v>
      </c>
      <c r="S1810" s="136">
        <v>0</v>
      </c>
      <c r="T1810" s="137">
        <f>S1810*H1810</f>
        <v>0</v>
      </c>
      <c r="AR1810" s="138" t="s">
        <v>264</v>
      </c>
      <c r="AT1810" s="138" t="s">
        <v>157</v>
      </c>
      <c r="AU1810" s="138" t="s">
        <v>80</v>
      </c>
      <c r="AY1810" s="17" t="s">
        <v>155</v>
      </c>
      <c r="BE1810" s="139">
        <f>IF(N1810="základní",J1810,0)</f>
        <v>0</v>
      </c>
      <c r="BF1810" s="139">
        <f>IF(N1810="snížená",J1810,0)</f>
        <v>0</v>
      </c>
      <c r="BG1810" s="139">
        <f>IF(N1810="zákl. přenesená",J1810,0)</f>
        <v>0</v>
      </c>
      <c r="BH1810" s="139">
        <f>IF(N1810="sníž. přenesená",J1810,0)</f>
        <v>0</v>
      </c>
      <c r="BI1810" s="139">
        <f>IF(N1810="nulová",J1810,0)</f>
        <v>0</v>
      </c>
      <c r="BJ1810" s="17" t="s">
        <v>78</v>
      </c>
      <c r="BK1810" s="139">
        <f>ROUND(I1810*H1810,2)</f>
        <v>0</v>
      </c>
      <c r="BL1810" s="17" t="s">
        <v>264</v>
      </c>
      <c r="BM1810" s="138" t="s">
        <v>2391</v>
      </c>
    </row>
    <row r="1811" spans="2:65" s="12" customFormat="1" ht="11.25">
      <c r="B1811" s="143"/>
      <c r="D1811" s="144" t="s">
        <v>166</v>
      </c>
      <c r="E1811" s="145" t="s">
        <v>3</v>
      </c>
      <c r="F1811" s="146" t="s">
        <v>923</v>
      </c>
      <c r="H1811" s="145" t="s">
        <v>3</v>
      </c>
      <c r="L1811" s="143"/>
      <c r="M1811" s="147"/>
      <c r="T1811" s="148"/>
      <c r="AT1811" s="145" t="s">
        <v>166</v>
      </c>
      <c r="AU1811" s="145" t="s">
        <v>80</v>
      </c>
      <c r="AV1811" s="12" t="s">
        <v>78</v>
      </c>
      <c r="AW1811" s="12" t="s">
        <v>32</v>
      </c>
      <c r="AX1811" s="12" t="s">
        <v>70</v>
      </c>
      <c r="AY1811" s="145" t="s">
        <v>155</v>
      </c>
    </row>
    <row r="1812" spans="2:65" s="13" customFormat="1" ht="11.25">
      <c r="B1812" s="149"/>
      <c r="D1812" s="144" t="s">
        <v>166</v>
      </c>
      <c r="E1812" s="150" t="s">
        <v>3</v>
      </c>
      <c r="F1812" s="151" t="s">
        <v>80</v>
      </c>
      <c r="H1812" s="152">
        <v>2</v>
      </c>
      <c r="L1812" s="149"/>
      <c r="M1812" s="153"/>
      <c r="T1812" s="154"/>
      <c r="AT1812" s="150" t="s">
        <v>166</v>
      </c>
      <c r="AU1812" s="150" t="s">
        <v>80</v>
      </c>
      <c r="AV1812" s="13" t="s">
        <v>80</v>
      </c>
      <c r="AW1812" s="13" t="s">
        <v>32</v>
      </c>
      <c r="AX1812" s="13" t="s">
        <v>78</v>
      </c>
      <c r="AY1812" s="150" t="s">
        <v>155</v>
      </c>
    </row>
    <row r="1813" spans="2:65" s="1" customFormat="1" ht="16.5" customHeight="1">
      <c r="B1813" s="127"/>
      <c r="C1813" s="161" t="s">
        <v>2392</v>
      </c>
      <c r="D1813" s="161" t="s">
        <v>248</v>
      </c>
      <c r="E1813" s="162" t="s">
        <v>2393</v>
      </c>
      <c r="F1813" s="163" t="s">
        <v>2394</v>
      </c>
      <c r="G1813" s="164" t="s">
        <v>320</v>
      </c>
      <c r="H1813" s="165">
        <v>2</v>
      </c>
      <c r="I1813" s="166"/>
      <c r="J1813" s="166">
        <f>ROUND(I1813*H1813,2)</f>
        <v>0</v>
      </c>
      <c r="K1813" s="163" t="s">
        <v>262</v>
      </c>
      <c r="L1813" s="167"/>
      <c r="M1813" s="168" t="s">
        <v>3</v>
      </c>
      <c r="N1813" s="169" t="s">
        <v>41</v>
      </c>
      <c r="O1813" s="136">
        <v>0</v>
      </c>
      <c r="P1813" s="136">
        <f>O1813*H1813</f>
        <v>0</v>
      </c>
      <c r="Q1813" s="136">
        <v>0</v>
      </c>
      <c r="R1813" s="136">
        <f>Q1813*H1813</f>
        <v>0</v>
      </c>
      <c r="S1813" s="136">
        <v>0</v>
      </c>
      <c r="T1813" s="137">
        <f>S1813*H1813</f>
        <v>0</v>
      </c>
      <c r="AR1813" s="138" t="s">
        <v>391</v>
      </c>
      <c r="AT1813" s="138" t="s">
        <v>248</v>
      </c>
      <c r="AU1813" s="138" t="s">
        <v>80</v>
      </c>
      <c r="AY1813" s="17" t="s">
        <v>155</v>
      </c>
      <c r="BE1813" s="139">
        <f>IF(N1813="základní",J1813,0)</f>
        <v>0</v>
      </c>
      <c r="BF1813" s="139">
        <f>IF(N1813="snížená",J1813,0)</f>
        <v>0</v>
      </c>
      <c r="BG1813" s="139">
        <f>IF(N1813="zákl. přenesená",J1813,0)</f>
        <v>0</v>
      </c>
      <c r="BH1813" s="139">
        <f>IF(N1813="sníž. přenesená",J1813,0)</f>
        <v>0</v>
      </c>
      <c r="BI1813" s="139">
        <f>IF(N1813="nulová",J1813,0)</f>
        <v>0</v>
      </c>
      <c r="BJ1813" s="17" t="s">
        <v>78</v>
      </c>
      <c r="BK1813" s="139">
        <f>ROUND(I1813*H1813,2)</f>
        <v>0</v>
      </c>
      <c r="BL1813" s="17" t="s">
        <v>264</v>
      </c>
      <c r="BM1813" s="138" t="s">
        <v>2395</v>
      </c>
    </row>
    <row r="1814" spans="2:65" s="1" customFormat="1" ht="16.5" customHeight="1">
      <c r="B1814" s="127"/>
      <c r="C1814" s="128" t="s">
        <v>2396</v>
      </c>
      <c r="D1814" s="128" t="s">
        <v>157</v>
      </c>
      <c r="E1814" s="129" t="s">
        <v>2397</v>
      </c>
      <c r="F1814" s="130" t="s">
        <v>2398</v>
      </c>
      <c r="G1814" s="131" t="s">
        <v>320</v>
      </c>
      <c r="H1814" s="132">
        <v>7</v>
      </c>
      <c r="I1814" s="133"/>
      <c r="J1814" s="133">
        <f>ROUND(I1814*H1814,2)</f>
        <v>0</v>
      </c>
      <c r="K1814" s="130" t="s">
        <v>262</v>
      </c>
      <c r="L1814" s="29"/>
      <c r="M1814" s="134" t="s">
        <v>3</v>
      </c>
      <c r="N1814" s="135" t="s">
        <v>41</v>
      </c>
      <c r="O1814" s="136">
        <v>0</v>
      </c>
      <c r="P1814" s="136">
        <f>O1814*H1814</f>
        <v>0</v>
      </c>
      <c r="Q1814" s="136">
        <v>0</v>
      </c>
      <c r="R1814" s="136">
        <f>Q1814*H1814</f>
        <v>0</v>
      </c>
      <c r="S1814" s="136">
        <v>0</v>
      </c>
      <c r="T1814" s="137">
        <f>S1814*H1814</f>
        <v>0</v>
      </c>
      <c r="AR1814" s="138" t="s">
        <v>264</v>
      </c>
      <c r="AT1814" s="138" t="s">
        <v>157</v>
      </c>
      <c r="AU1814" s="138" t="s">
        <v>80</v>
      </c>
      <c r="AY1814" s="17" t="s">
        <v>155</v>
      </c>
      <c r="BE1814" s="139">
        <f>IF(N1814="základní",J1814,0)</f>
        <v>0</v>
      </c>
      <c r="BF1814" s="139">
        <f>IF(N1814="snížená",J1814,0)</f>
        <v>0</v>
      </c>
      <c r="BG1814" s="139">
        <f>IF(N1814="zákl. přenesená",J1814,0)</f>
        <v>0</v>
      </c>
      <c r="BH1814" s="139">
        <f>IF(N1814="sníž. přenesená",J1814,0)</f>
        <v>0</v>
      </c>
      <c r="BI1814" s="139">
        <f>IF(N1814="nulová",J1814,0)</f>
        <v>0</v>
      </c>
      <c r="BJ1814" s="17" t="s">
        <v>78</v>
      </c>
      <c r="BK1814" s="139">
        <f>ROUND(I1814*H1814,2)</f>
        <v>0</v>
      </c>
      <c r="BL1814" s="17" t="s">
        <v>264</v>
      </c>
      <c r="BM1814" s="138" t="s">
        <v>2399</v>
      </c>
    </row>
    <row r="1815" spans="2:65" s="12" customFormat="1" ht="11.25">
      <c r="B1815" s="143"/>
      <c r="D1815" s="144" t="s">
        <v>166</v>
      </c>
      <c r="E1815" s="145" t="s">
        <v>3</v>
      </c>
      <c r="F1815" s="146" t="s">
        <v>2400</v>
      </c>
      <c r="H1815" s="145" t="s">
        <v>3</v>
      </c>
      <c r="L1815" s="143"/>
      <c r="M1815" s="147"/>
      <c r="T1815" s="148"/>
      <c r="AT1815" s="145" t="s">
        <v>166</v>
      </c>
      <c r="AU1815" s="145" t="s">
        <v>80</v>
      </c>
      <c r="AV1815" s="12" t="s">
        <v>78</v>
      </c>
      <c r="AW1815" s="12" t="s">
        <v>32</v>
      </c>
      <c r="AX1815" s="12" t="s">
        <v>70</v>
      </c>
      <c r="AY1815" s="145" t="s">
        <v>155</v>
      </c>
    </row>
    <row r="1816" spans="2:65" s="13" customFormat="1" ht="11.25">
      <c r="B1816" s="149"/>
      <c r="D1816" s="144" t="s">
        <v>166</v>
      </c>
      <c r="E1816" s="150" t="s">
        <v>3</v>
      </c>
      <c r="F1816" s="151" t="s">
        <v>2401</v>
      </c>
      <c r="H1816" s="152">
        <v>7</v>
      </c>
      <c r="L1816" s="149"/>
      <c r="M1816" s="153"/>
      <c r="T1816" s="154"/>
      <c r="AT1816" s="150" t="s">
        <v>166</v>
      </c>
      <c r="AU1816" s="150" t="s">
        <v>80</v>
      </c>
      <c r="AV1816" s="13" t="s">
        <v>80</v>
      </c>
      <c r="AW1816" s="13" t="s">
        <v>32</v>
      </c>
      <c r="AX1816" s="13" t="s">
        <v>78</v>
      </c>
      <c r="AY1816" s="150" t="s">
        <v>155</v>
      </c>
    </row>
    <row r="1817" spans="2:65" s="1" customFormat="1" ht="16.5" customHeight="1">
      <c r="B1817" s="127"/>
      <c r="C1817" s="161" t="s">
        <v>2402</v>
      </c>
      <c r="D1817" s="161" t="s">
        <v>248</v>
      </c>
      <c r="E1817" s="162" t="s">
        <v>2403</v>
      </c>
      <c r="F1817" s="163" t="s">
        <v>2404</v>
      </c>
      <c r="G1817" s="164" t="s">
        <v>320</v>
      </c>
      <c r="H1817" s="165">
        <v>2</v>
      </c>
      <c r="I1817" s="166"/>
      <c r="J1817" s="166">
        <f>ROUND(I1817*H1817,2)</f>
        <v>0</v>
      </c>
      <c r="K1817" s="163" t="s">
        <v>262</v>
      </c>
      <c r="L1817" s="167"/>
      <c r="M1817" s="168" t="s">
        <v>3</v>
      </c>
      <c r="N1817" s="169" t="s">
        <v>41</v>
      </c>
      <c r="O1817" s="136">
        <v>0</v>
      </c>
      <c r="P1817" s="136">
        <f>O1817*H1817</f>
        <v>0</v>
      </c>
      <c r="Q1817" s="136">
        <v>0</v>
      </c>
      <c r="R1817" s="136">
        <f>Q1817*H1817</f>
        <v>0</v>
      </c>
      <c r="S1817" s="136">
        <v>0</v>
      </c>
      <c r="T1817" s="137">
        <f>S1817*H1817</f>
        <v>0</v>
      </c>
      <c r="AR1817" s="138" t="s">
        <v>391</v>
      </c>
      <c r="AT1817" s="138" t="s">
        <v>248</v>
      </c>
      <c r="AU1817" s="138" t="s">
        <v>80</v>
      </c>
      <c r="AY1817" s="17" t="s">
        <v>155</v>
      </c>
      <c r="BE1817" s="139">
        <f>IF(N1817="základní",J1817,0)</f>
        <v>0</v>
      </c>
      <c r="BF1817" s="139">
        <f>IF(N1817="snížená",J1817,0)</f>
        <v>0</v>
      </c>
      <c r="BG1817" s="139">
        <f>IF(N1817="zákl. přenesená",J1817,0)</f>
        <v>0</v>
      </c>
      <c r="BH1817" s="139">
        <f>IF(N1817="sníž. přenesená",J1817,0)</f>
        <v>0</v>
      </c>
      <c r="BI1817" s="139">
        <f>IF(N1817="nulová",J1817,0)</f>
        <v>0</v>
      </c>
      <c r="BJ1817" s="17" t="s">
        <v>78</v>
      </c>
      <c r="BK1817" s="139">
        <f>ROUND(I1817*H1817,2)</f>
        <v>0</v>
      </c>
      <c r="BL1817" s="17" t="s">
        <v>264</v>
      </c>
      <c r="BM1817" s="138" t="s">
        <v>2405</v>
      </c>
    </row>
    <row r="1818" spans="2:65" s="1" customFormat="1" ht="16.5" customHeight="1">
      <c r="B1818" s="127"/>
      <c r="C1818" s="161" t="s">
        <v>2406</v>
      </c>
      <c r="D1818" s="161" t="s">
        <v>248</v>
      </c>
      <c r="E1818" s="162" t="s">
        <v>2407</v>
      </c>
      <c r="F1818" s="163" t="s">
        <v>2408</v>
      </c>
      <c r="G1818" s="164" t="s">
        <v>320</v>
      </c>
      <c r="H1818" s="165">
        <v>4</v>
      </c>
      <c r="I1818" s="166"/>
      <c r="J1818" s="166">
        <f>ROUND(I1818*H1818,2)</f>
        <v>0</v>
      </c>
      <c r="K1818" s="163" t="s">
        <v>262</v>
      </c>
      <c r="L1818" s="167"/>
      <c r="M1818" s="168" t="s">
        <v>3</v>
      </c>
      <c r="N1818" s="169" t="s">
        <v>41</v>
      </c>
      <c r="O1818" s="136">
        <v>0</v>
      </c>
      <c r="P1818" s="136">
        <f>O1818*H1818</f>
        <v>0</v>
      </c>
      <c r="Q1818" s="136">
        <v>0</v>
      </c>
      <c r="R1818" s="136">
        <f>Q1818*H1818</f>
        <v>0</v>
      </c>
      <c r="S1818" s="136">
        <v>0</v>
      </c>
      <c r="T1818" s="137">
        <f>S1818*H1818</f>
        <v>0</v>
      </c>
      <c r="AR1818" s="138" t="s">
        <v>391</v>
      </c>
      <c r="AT1818" s="138" t="s">
        <v>248</v>
      </c>
      <c r="AU1818" s="138" t="s">
        <v>80</v>
      </c>
      <c r="AY1818" s="17" t="s">
        <v>155</v>
      </c>
      <c r="BE1818" s="139">
        <f>IF(N1818="základní",J1818,0)</f>
        <v>0</v>
      </c>
      <c r="BF1818" s="139">
        <f>IF(N1818="snížená",J1818,0)</f>
        <v>0</v>
      </c>
      <c r="BG1818" s="139">
        <f>IF(N1818="zákl. přenesená",J1818,0)</f>
        <v>0</v>
      </c>
      <c r="BH1818" s="139">
        <f>IF(N1818="sníž. přenesená",J1818,0)</f>
        <v>0</v>
      </c>
      <c r="BI1818" s="139">
        <f>IF(N1818="nulová",J1818,0)</f>
        <v>0</v>
      </c>
      <c r="BJ1818" s="17" t="s">
        <v>78</v>
      </c>
      <c r="BK1818" s="139">
        <f>ROUND(I1818*H1818,2)</f>
        <v>0</v>
      </c>
      <c r="BL1818" s="17" t="s">
        <v>264</v>
      </c>
      <c r="BM1818" s="138" t="s">
        <v>2409</v>
      </c>
    </row>
    <row r="1819" spans="2:65" s="1" customFormat="1" ht="16.5" customHeight="1">
      <c r="B1819" s="127"/>
      <c r="C1819" s="161" t="s">
        <v>2410</v>
      </c>
      <c r="D1819" s="161" t="s">
        <v>248</v>
      </c>
      <c r="E1819" s="162" t="s">
        <v>2411</v>
      </c>
      <c r="F1819" s="163" t="s">
        <v>2412</v>
      </c>
      <c r="G1819" s="164" t="s">
        <v>320</v>
      </c>
      <c r="H1819" s="165">
        <v>1</v>
      </c>
      <c r="I1819" s="166"/>
      <c r="J1819" s="166">
        <f>ROUND(I1819*H1819,2)</f>
        <v>0</v>
      </c>
      <c r="K1819" s="163" t="s">
        <v>262</v>
      </c>
      <c r="L1819" s="167"/>
      <c r="M1819" s="168" t="s">
        <v>3</v>
      </c>
      <c r="N1819" s="169" t="s">
        <v>41</v>
      </c>
      <c r="O1819" s="136">
        <v>0</v>
      </c>
      <c r="P1819" s="136">
        <f>O1819*H1819</f>
        <v>0</v>
      </c>
      <c r="Q1819" s="136">
        <v>0</v>
      </c>
      <c r="R1819" s="136">
        <f>Q1819*H1819</f>
        <v>0</v>
      </c>
      <c r="S1819" s="136">
        <v>0</v>
      </c>
      <c r="T1819" s="137">
        <f>S1819*H1819</f>
        <v>0</v>
      </c>
      <c r="AR1819" s="138" t="s">
        <v>391</v>
      </c>
      <c r="AT1819" s="138" t="s">
        <v>248</v>
      </c>
      <c r="AU1819" s="138" t="s">
        <v>80</v>
      </c>
      <c r="AY1819" s="17" t="s">
        <v>155</v>
      </c>
      <c r="BE1819" s="139">
        <f>IF(N1819="základní",J1819,0)</f>
        <v>0</v>
      </c>
      <c r="BF1819" s="139">
        <f>IF(N1819="snížená",J1819,0)</f>
        <v>0</v>
      </c>
      <c r="BG1819" s="139">
        <f>IF(N1819="zákl. přenesená",J1819,0)</f>
        <v>0</v>
      </c>
      <c r="BH1819" s="139">
        <f>IF(N1819="sníž. přenesená",J1819,0)</f>
        <v>0</v>
      </c>
      <c r="BI1819" s="139">
        <f>IF(N1819="nulová",J1819,0)</f>
        <v>0</v>
      </c>
      <c r="BJ1819" s="17" t="s">
        <v>78</v>
      </c>
      <c r="BK1819" s="139">
        <f>ROUND(I1819*H1819,2)</f>
        <v>0</v>
      </c>
      <c r="BL1819" s="17" t="s">
        <v>264</v>
      </c>
      <c r="BM1819" s="138" t="s">
        <v>2413</v>
      </c>
    </row>
    <row r="1820" spans="2:65" s="1" customFormat="1" ht="16.5" customHeight="1">
      <c r="B1820" s="127"/>
      <c r="C1820" s="161" t="s">
        <v>2414</v>
      </c>
      <c r="D1820" s="161" t="s">
        <v>248</v>
      </c>
      <c r="E1820" s="162" t="s">
        <v>2415</v>
      </c>
      <c r="F1820" s="163" t="s">
        <v>2416</v>
      </c>
      <c r="G1820" s="164" t="s">
        <v>2049</v>
      </c>
      <c r="H1820" s="165">
        <v>1</v>
      </c>
      <c r="I1820" s="166"/>
      <c r="J1820" s="166">
        <f>ROUND(I1820*H1820,2)</f>
        <v>0</v>
      </c>
      <c r="K1820" s="163" t="s">
        <v>262</v>
      </c>
      <c r="L1820" s="167"/>
      <c r="M1820" s="168" t="s">
        <v>3</v>
      </c>
      <c r="N1820" s="169" t="s">
        <v>41</v>
      </c>
      <c r="O1820" s="136">
        <v>0</v>
      </c>
      <c r="P1820" s="136">
        <f>O1820*H1820</f>
        <v>0</v>
      </c>
      <c r="Q1820" s="136">
        <v>0</v>
      </c>
      <c r="R1820" s="136">
        <f>Q1820*H1820</f>
        <v>0</v>
      </c>
      <c r="S1820" s="136">
        <v>0</v>
      </c>
      <c r="T1820" s="137">
        <f>S1820*H1820</f>
        <v>0</v>
      </c>
      <c r="AR1820" s="138" t="s">
        <v>391</v>
      </c>
      <c r="AT1820" s="138" t="s">
        <v>248</v>
      </c>
      <c r="AU1820" s="138" t="s">
        <v>80</v>
      </c>
      <c r="AY1820" s="17" t="s">
        <v>155</v>
      </c>
      <c r="BE1820" s="139">
        <f>IF(N1820="základní",J1820,0)</f>
        <v>0</v>
      </c>
      <c r="BF1820" s="139">
        <f>IF(N1820="snížená",J1820,0)</f>
        <v>0</v>
      </c>
      <c r="BG1820" s="139">
        <f>IF(N1820="zákl. přenesená",J1820,0)</f>
        <v>0</v>
      </c>
      <c r="BH1820" s="139">
        <f>IF(N1820="sníž. přenesená",J1820,0)</f>
        <v>0</v>
      </c>
      <c r="BI1820" s="139">
        <f>IF(N1820="nulová",J1820,0)</f>
        <v>0</v>
      </c>
      <c r="BJ1820" s="17" t="s">
        <v>78</v>
      </c>
      <c r="BK1820" s="139">
        <f>ROUND(I1820*H1820,2)</f>
        <v>0</v>
      </c>
      <c r="BL1820" s="17" t="s">
        <v>264</v>
      </c>
      <c r="BM1820" s="138" t="s">
        <v>2417</v>
      </c>
    </row>
    <row r="1821" spans="2:65" s="1" customFormat="1" ht="24.2" customHeight="1">
      <c r="B1821" s="127"/>
      <c r="C1821" s="128" t="s">
        <v>2418</v>
      </c>
      <c r="D1821" s="128" t="s">
        <v>157</v>
      </c>
      <c r="E1821" s="129" t="s">
        <v>2419</v>
      </c>
      <c r="F1821" s="130" t="s">
        <v>2420</v>
      </c>
      <c r="G1821" s="131" t="s">
        <v>1438</v>
      </c>
      <c r="H1821" s="132">
        <v>2937.27</v>
      </c>
      <c r="I1821" s="133"/>
      <c r="J1821" s="133">
        <f>ROUND(I1821*H1821,2)</f>
        <v>0</v>
      </c>
      <c r="K1821" s="130" t="s">
        <v>161</v>
      </c>
      <c r="L1821" s="29"/>
      <c r="M1821" s="134" t="s">
        <v>3</v>
      </c>
      <c r="N1821" s="135" t="s">
        <v>41</v>
      </c>
      <c r="O1821" s="136">
        <v>0</v>
      </c>
      <c r="P1821" s="136">
        <f>O1821*H1821</f>
        <v>0</v>
      </c>
      <c r="Q1821" s="136">
        <v>0</v>
      </c>
      <c r="R1821" s="136">
        <f>Q1821*H1821</f>
        <v>0</v>
      </c>
      <c r="S1821" s="136">
        <v>0</v>
      </c>
      <c r="T1821" s="137">
        <f>S1821*H1821</f>
        <v>0</v>
      </c>
      <c r="AR1821" s="138" t="s">
        <v>264</v>
      </c>
      <c r="AT1821" s="138" t="s">
        <v>157</v>
      </c>
      <c r="AU1821" s="138" t="s">
        <v>80</v>
      </c>
      <c r="AY1821" s="17" t="s">
        <v>155</v>
      </c>
      <c r="BE1821" s="139">
        <f>IF(N1821="základní",J1821,0)</f>
        <v>0</v>
      </c>
      <c r="BF1821" s="139">
        <f>IF(N1821="snížená",J1821,0)</f>
        <v>0</v>
      </c>
      <c r="BG1821" s="139">
        <f>IF(N1821="zákl. přenesená",J1821,0)</f>
        <v>0</v>
      </c>
      <c r="BH1821" s="139">
        <f>IF(N1821="sníž. přenesená",J1821,0)</f>
        <v>0</v>
      </c>
      <c r="BI1821" s="139">
        <f>IF(N1821="nulová",J1821,0)</f>
        <v>0</v>
      </c>
      <c r="BJ1821" s="17" t="s">
        <v>78</v>
      </c>
      <c r="BK1821" s="139">
        <f>ROUND(I1821*H1821,2)</f>
        <v>0</v>
      </c>
      <c r="BL1821" s="17" t="s">
        <v>264</v>
      </c>
      <c r="BM1821" s="138" t="s">
        <v>2421</v>
      </c>
    </row>
    <row r="1822" spans="2:65" s="1" customFormat="1" ht="11.25">
      <c r="B1822" s="29"/>
      <c r="D1822" s="140" t="s">
        <v>164</v>
      </c>
      <c r="F1822" s="141" t="s">
        <v>2422</v>
      </c>
      <c r="L1822" s="29"/>
      <c r="M1822" s="142"/>
      <c r="T1822" s="50"/>
      <c r="AT1822" s="17" t="s">
        <v>164</v>
      </c>
      <c r="AU1822" s="17" t="s">
        <v>80</v>
      </c>
    </row>
    <row r="1823" spans="2:65" s="11" customFormat="1" ht="22.9" customHeight="1">
      <c r="B1823" s="116"/>
      <c r="D1823" s="117" t="s">
        <v>69</v>
      </c>
      <c r="E1823" s="125" t="s">
        <v>2423</v>
      </c>
      <c r="F1823" s="125" t="s">
        <v>2424</v>
      </c>
      <c r="J1823" s="126">
        <f>BK1823</f>
        <v>0</v>
      </c>
      <c r="L1823" s="116"/>
      <c r="M1823" s="120"/>
      <c r="P1823" s="121">
        <f>SUM(P1824:P1827)</f>
        <v>2.4031930000000004</v>
      </c>
      <c r="R1823" s="121">
        <f>SUM(R1824:R1827)</f>
        <v>1.20295188E-2</v>
      </c>
      <c r="T1823" s="122">
        <f>SUM(T1824:T1827)</f>
        <v>0</v>
      </c>
      <c r="AR1823" s="117" t="s">
        <v>80</v>
      </c>
      <c r="AT1823" s="123" t="s">
        <v>69</v>
      </c>
      <c r="AU1823" s="123" t="s">
        <v>78</v>
      </c>
      <c r="AY1823" s="117" t="s">
        <v>155</v>
      </c>
      <c r="BK1823" s="124">
        <f>SUM(BK1824:BK1827)</f>
        <v>0</v>
      </c>
    </row>
    <row r="1824" spans="2:65" s="1" customFormat="1" ht="16.5" customHeight="1">
      <c r="B1824" s="127"/>
      <c r="C1824" s="128" t="s">
        <v>2425</v>
      </c>
      <c r="D1824" s="128" t="s">
        <v>157</v>
      </c>
      <c r="E1824" s="129" t="s">
        <v>2426</v>
      </c>
      <c r="F1824" s="130" t="s">
        <v>2427</v>
      </c>
      <c r="G1824" s="131" t="s">
        <v>160</v>
      </c>
      <c r="H1824" s="132">
        <v>5.2130000000000001</v>
      </c>
      <c r="I1824" s="133"/>
      <c r="J1824" s="133">
        <f>ROUND(I1824*H1824,2)</f>
        <v>0</v>
      </c>
      <c r="K1824" s="130" t="s">
        <v>161</v>
      </c>
      <c r="L1824" s="29"/>
      <c r="M1824" s="134" t="s">
        <v>3</v>
      </c>
      <c r="N1824" s="135" t="s">
        <v>41</v>
      </c>
      <c r="O1824" s="136">
        <v>0.46100000000000002</v>
      </c>
      <c r="P1824" s="136">
        <f>O1824*H1824</f>
        <v>2.4031930000000004</v>
      </c>
      <c r="Q1824" s="136">
        <v>2.3075999999999999E-3</v>
      </c>
      <c r="R1824" s="136">
        <f>Q1824*H1824</f>
        <v>1.20295188E-2</v>
      </c>
      <c r="S1824" s="136">
        <v>0</v>
      </c>
      <c r="T1824" s="137">
        <f>S1824*H1824</f>
        <v>0</v>
      </c>
      <c r="AR1824" s="138" t="s">
        <v>264</v>
      </c>
      <c r="AT1824" s="138" t="s">
        <v>157</v>
      </c>
      <c r="AU1824" s="138" t="s">
        <v>80</v>
      </c>
      <c r="AY1824" s="17" t="s">
        <v>155</v>
      </c>
      <c r="BE1824" s="139">
        <f>IF(N1824="základní",J1824,0)</f>
        <v>0</v>
      </c>
      <c r="BF1824" s="139">
        <f>IF(N1824="snížená",J1824,0)</f>
        <v>0</v>
      </c>
      <c r="BG1824" s="139">
        <f>IF(N1824="zákl. přenesená",J1824,0)</f>
        <v>0</v>
      </c>
      <c r="BH1824" s="139">
        <f>IF(N1824="sníž. přenesená",J1824,0)</f>
        <v>0</v>
      </c>
      <c r="BI1824" s="139">
        <f>IF(N1824="nulová",J1824,0)</f>
        <v>0</v>
      </c>
      <c r="BJ1824" s="17" t="s">
        <v>78</v>
      </c>
      <c r="BK1824" s="139">
        <f>ROUND(I1824*H1824,2)</f>
        <v>0</v>
      </c>
      <c r="BL1824" s="17" t="s">
        <v>264</v>
      </c>
      <c r="BM1824" s="138" t="s">
        <v>2428</v>
      </c>
    </row>
    <row r="1825" spans="2:51" s="1" customFormat="1" ht="11.25">
      <c r="B1825" s="29"/>
      <c r="D1825" s="140" t="s">
        <v>164</v>
      </c>
      <c r="F1825" s="141" t="s">
        <v>2429</v>
      </c>
      <c r="L1825" s="29"/>
      <c r="M1825" s="142"/>
      <c r="T1825" s="50"/>
      <c r="AT1825" s="17" t="s">
        <v>164</v>
      </c>
      <c r="AU1825" s="17" t="s">
        <v>80</v>
      </c>
    </row>
    <row r="1826" spans="2:51" s="12" customFormat="1" ht="11.25">
      <c r="B1826" s="143"/>
      <c r="D1826" s="144" t="s">
        <v>166</v>
      </c>
      <c r="E1826" s="145" t="s">
        <v>3</v>
      </c>
      <c r="F1826" s="146" t="s">
        <v>2430</v>
      </c>
      <c r="H1826" s="145" t="s">
        <v>3</v>
      </c>
      <c r="L1826" s="143"/>
      <c r="M1826" s="147"/>
      <c r="T1826" s="148"/>
      <c r="AT1826" s="145" t="s">
        <v>166</v>
      </c>
      <c r="AU1826" s="145" t="s">
        <v>80</v>
      </c>
      <c r="AV1826" s="12" t="s">
        <v>78</v>
      </c>
      <c r="AW1826" s="12" t="s">
        <v>32</v>
      </c>
      <c r="AX1826" s="12" t="s">
        <v>70</v>
      </c>
      <c r="AY1826" s="145" t="s">
        <v>155</v>
      </c>
    </row>
    <row r="1827" spans="2:51" s="13" customFormat="1" ht="11.25">
      <c r="B1827" s="149"/>
      <c r="D1827" s="144" t="s">
        <v>166</v>
      </c>
      <c r="E1827" s="150" t="s">
        <v>3</v>
      </c>
      <c r="F1827" s="151" t="s">
        <v>2431</v>
      </c>
      <c r="H1827" s="152">
        <v>5.2130000000000001</v>
      </c>
      <c r="L1827" s="149"/>
      <c r="M1827" s="171"/>
      <c r="N1827" s="172"/>
      <c r="O1827" s="172"/>
      <c r="P1827" s="172"/>
      <c r="Q1827" s="172"/>
      <c r="R1827" s="172"/>
      <c r="S1827" s="172"/>
      <c r="T1827" s="173"/>
      <c r="AT1827" s="150" t="s">
        <v>166</v>
      </c>
      <c r="AU1827" s="150" t="s">
        <v>80</v>
      </c>
      <c r="AV1827" s="13" t="s">
        <v>80</v>
      </c>
      <c r="AW1827" s="13" t="s">
        <v>32</v>
      </c>
      <c r="AX1827" s="13" t="s">
        <v>78</v>
      </c>
      <c r="AY1827" s="150" t="s">
        <v>155</v>
      </c>
    </row>
    <row r="1828" spans="2:51" s="1" customFormat="1" ht="6.95" customHeight="1">
      <c r="B1828" s="38"/>
      <c r="C1828" s="39"/>
      <c r="D1828" s="39"/>
      <c r="E1828" s="39"/>
      <c r="F1828" s="39"/>
      <c r="G1828" s="39"/>
      <c r="H1828" s="39"/>
      <c r="I1828" s="39"/>
      <c r="J1828" s="39"/>
      <c r="K1828" s="39"/>
      <c r="L1828" s="29"/>
    </row>
  </sheetData>
  <autoFilter ref="C103:K1827" xr:uid="{00000000-0009-0000-0000-000001000000}"/>
  <mergeCells count="8">
    <mergeCell ref="E94:H94"/>
    <mergeCell ref="E96:H96"/>
    <mergeCell ref="L2:V2"/>
    <mergeCell ref="E7:H7"/>
    <mergeCell ref="E9:H9"/>
    <mergeCell ref="E27:H27"/>
    <mergeCell ref="E48:H48"/>
    <mergeCell ref="E50:H50"/>
  </mergeCells>
  <hyperlinks>
    <hyperlink ref="F108" r:id="rId1" xr:uid="{00000000-0004-0000-0100-000000000000}"/>
    <hyperlink ref="F112" r:id="rId2" xr:uid="{00000000-0004-0000-0100-000001000000}"/>
    <hyperlink ref="F116" r:id="rId3" xr:uid="{00000000-0004-0000-0100-000002000000}"/>
    <hyperlink ref="F120" r:id="rId4" xr:uid="{00000000-0004-0000-0100-000003000000}"/>
    <hyperlink ref="F123" r:id="rId5" xr:uid="{00000000-0004-0000-0100-000004000000}"/>
    <hyperlink ref="F127" r:id="rId6" xr:uid="{00000000-0004-0000-0100-000005000000}"/>
    <hyperlink ref="F136" r:id="rId7" xr:uid="{00000000-0004-0000-0100-000006000000}"/>
    <hyperlink ref="F139" r:id="rId8" xr:uid="{00000000-0004-0000-0100-000007000000}"/>
    <hyperlink ref="F143" r:id="rId9" xr:uid="{00000000-0004-0000-0100-000008000000}"/>
    <hyperlink ref="F156" r:id="rId10" xr:uid="{00000000-0004-0000-0100-000009000000}"/>
    <hyperlink ref="F160" r:id="rId11" xr:uid="{00000000-0004-0000-0100-00000A000000}"/>
    <hyperlink ref="F164" r:id="rId12" xr:uid="{00000000-0004-0000-0100-00000B000000}"/>
    <hyperlink ref="F170" r:id="rId13" xr:uid="{00000000-0004-0000-0100-00000C000000}"/>
    <hyperlink ref="F177" r:id="rId14" xr:uid="{00000000-0004-0000-0100-00000D000000}"/>
    <hyperlink ref="F189" r:id="rId15" xr:uid="{00000000-0004-0000-0100-00000E000000}"/>
    <hyperlink ref="F200" r:id="rId16" xr:uid="{00000000-0004-0000-0100-00000F000000}"/>
    <hyperlink ref="F202" r:id="rId17" xr:uid="{00000000-0004-0000-0100-000010000000}"/>
    <hyperlink ref="F205" r:id="rId18" xr:uid="{00000000-0004-0000-0100-000011000000}"/>
    <hyperlink ref="F208" r:id="rId19" xr:uid="{00000000-0004-0000-0100-000012000000}"/>
    <hyperlink ref="F211" r:id="rId20" xr:uid="{00000000-0004-0000-0100-000013000000}"/>
    <hyperlink ref="F215" r:id="rId21" xr:uid="{00000000-0004-0000-0100-000014000000}"/>
    <hyperlink ref="F219" r:id="rId22" xr:uid="{00000000-0004-0000-0100-000015000000}"/>
    <hyperlink ref="F223" r:id="rId23" xr:uid="{00000000-0004-0000-0100-000016000000}"/>
    <hyperlink ref="F227" r:id="rId24" xr:uid="{00000000-0004-0000-0100-000017000000}"/>
    <hyperlink ref="F231" r:id="rId25" xr:uid="{00000000-0004-0000-0100-000018000000}"/>
    <hyperlink ref="F234" r:id="rId26" xr:uid="{00000000-0004-0000-0100-000019000000}"/>
    <hyperlink ref="F240" r:id="rId27" xr:uid="{00000000-0004-0000-0100-00001A000000}"/>
    <hyperlink ref="F250" r:id="rId28" xr:uid="{00000000-0004-0000-0100-00001B000000}"/>
    <hyperlink ref="F263" r:id="rId29" xr:uid="{00000000-0004-0000-0100-00001C000000}"/>
    <hyperlink ref="F267" r:id="rId30" xr:uid="{00000000-0004-0000-0100-00001D000000}"/>
    <hyperlink ref="F274" r:id="rId31" xr:uid="{00000000-0004-0000-0100-00001E000000}"/>
    <hyperlink ref="F278" r:id="rId32" xr:uid="{00000000-0004-0000-0100-00001F000000}"/>
    <hyperlink ref="F282" r:id="rId33" xr:uid="{00000000-0004-0000-0100-000020000000}"/>
    <hyperlink ref="F286" r:id="rId34" xr:uid="{00000000-0004-0000-0100-000021000000}"/>
    <hyperlink ref="F290" r:id="rId35" xr:uid="{00000000-0004-0000-0100-000022000000}"/>
    <hyperlink ref="F294" r:id="rId36" xr:uid="{00000000-0004-0000-0100-000023000000}"/>
    <hyperlink ref="F298" r:id="rId37" xr:uid="{00000000-0004-0000-0100-000024000000}"/>
    <hyperlink ref="F311" r:id="rId38" xr:uid="{00000000-0004-0000-0100-000025000000}"/>
    <hyperlink ref="F326" r:id="rId39" xr:uid="{00000000-0004-0000-0100-000026000000}"/>
    <hyperlink ref="F337" r:id="rId40" xr:uid="{00000000-0004-0000-0100-000027000000}"/>
    <hyperlink ref="F339" r:id="rId41" xr:uid="{00000000-0004-0000-0100-000028000000}"/>
    <hyperlink ref="F343" r:id="rId42" xr:uid="{00000000-0004-0000-0100-000029000000}"/>
    <hyperlink ref="F398" r:id="rId43" xr:uid="{00000000-0004-0000-0100-00002A000000}"/>
    <hyperlink ref="F430" r:id="rId44" xr:uid="{00000000-0004-0000-0100-00002B000000}"/>
    <hyperlink ref="F434" r:id="rId45" xr:uid="{00000000-0004-0000-0100-00002C000000}"/>
    <hyperlink ref="F441" r:id="rId46" xr:uid="{00000000-0004-0000-0100-00002D000000}"/>
    <hyperlink ref="F445" r:id="rId47" xr:uid="{00000000-0004-0000-0100-00002E000000}"/>
    <hyperlink ref="F449" r:id="rId48" xr:uid="{00000000-0004-0000-0100-00002F000000}"/>
    <hyperlink ref="F456" r:id="rId49" xr:uid="{00000000-0004-0000-0100-000030000000}"/>
    <hyperlink ref="F466" r:id="rId50" xr:uid="{00000000-0004-0000-0100-000031000000}"/>
    <hyperlink ref="F470" r:id="rId51" xr:uid="{00000000-0004-0000-0100-000032000000}"/>
    <hyperlink ref="F474" r:id="rId52" xr:uid="{00000000-0004-0000-0100-000033000000}"/>
    <hyperlink ref="F478" r:id="rId53" xr:uid="{00000000-0004-0000-0100-000034000000}"/>
    <hyperlink ref="F482" r:id="rId54" xr:uid="{00000000-0004-0000-0100-000035000000}"/>
    <hyperlink ref="F490" r:id="rId55" xr:uid="{00000000-0004-0000-0100-000036000000}"/>
    <hyperlink ref="F494" r:id="rId56" xr:uid="{00000000-0004-0000-0100-000037000000}"/>
    <hyperlink ref="F498" r:id="rId57" xr:uid="{00000000-0004-0000-0100-000038000000}"/>
    <hyperlink ref="F502" r:id="rId58" xr:uid="{00000000-0004-0000-0100-000039000000}"/>
    <hyperlink ref="F512" r:id="rId59" xr:uid="{00000000-0004-0000-0100-00003A000000}"/>
    <hyperlink ref="F514" r:id="rId60" xr:uid="{00000000-0004-0000-0100-00003B000000}"/>
    <hyperlink ref="F518" r:id="rId61" xr:uid="{00000000-0004-0000-0100-00003C000000}"/>
    <hyperlink ref="F520" r:id="rId62" xr:uid="{00000000-0004-0000-0100-00003D000000}"/>
    <hyperlink ref="F526" r:id="rId63" xr:uid="{00000000-0004-0000-0100-00003E000000}"/>
    <hyperlink ref="F536" r:id="rId64" xr:uid="{00000000-0004-0000-0100-00003F000000}"/>
    <hyperlink ref="F546" r:id="rId65" xr:uid="{00000000-0004-0000-0100-000040000000}"/>
    <hyperlink ref="F548" r:id="rId66" xr:uid="{00000000-0004-0000-0100-000041000000}"/>
    <hyperlink ref="F557" r:id="rId67" xr:uid="{00000000-0004-0000-0100-000042000000}"/>
    <hyperlink ref="F562" r:id="rId68" xr:uid="{00000000-0004-0000-0100-000043000000}"/>
    <hyperlink ref="F566" r:id="rId69" xr:uid="{00000000-0004-0000-0100-000044000000}"/>
    <hyperlink ref="F573" r:id="rId70" xr:uid="{00000000-0004-0000-0100-000045000000}"/>
    <hyperlink ref="F577" r:id="rId71" xr:uid="{00000000-0004-0000-0100-000046000000}"/>
    <hyperlink ref="F581" r:id="rId72" xr:uid="{00000000-0004-0000-0100-000047000000}"/>
    <hyperlink ref="F598" r:id="rId73" xr:uid="{00000000-0004-0000-0100-000048000000}"/>
    <hyperlink ref="F605" r:id="rId74" xr:uid="{00000000-0004-0000-0100-000049000000}"/>
    <hyperlink ref="F622" r:id="rId75" xr:uid="{00000000-0004-0000-0100-00004A000000}"/>
    <hyperlink ref="F626" r:id="rId76" xr:uid="{00000000-0004-0000-0100-00004B000000}"/>
    <hyperlink ref="F630" r:id="rId77" xr:uid="{00000000-0004-0000-0100-00004C000000}"/>
    <hyperlink ref="F634" r:id="rId78" xr:uid="{00000000-0004-0000-0100-00004D000000}"/>
    <hyperlink ref="F638" r:id="rId79" xr:uid="{00000000-0004-0000-0100-00004E000000}"/>
    <hyperlink ref="F648" r:id="rId80" xr:uid="{00000000-0004-0000-0100-00004F000000}"/>
    <hyperlink ref="F660" r:id="rId81" xr:uid="{00000000-0004-0000-0100-000050000000}"/>
    <hyperlink ref="F664" r:id="rId82" xr:uid="{00000000-0004-0000-0100-000051000000}"/>
    <hyperlink ref="F668" r:id="rId83" xr:uid="{00000000-0004-0000-0100-000052000000}"/>
    <hyperlink ref="F672" r:id="rId84" xr:uid="{00000000-0004-0000-0100-000053000000}"/>
    <hyperlink ref="F678" r:id="rId85" xr:uid="{00000000-0004-0000-0100-000054000000}"/>
    <hyperlink ref="F695" r:id="rId86" xr:uid="{00000000-0004-0000-0100-000055000000}"/>
    <hyperlink ref="F699" r:id="rId87" xr:uid="{00000000-0004-0000-0100-000056000000}"/>
    <hyperlink ref="F706" r:id="rId88" xr:uid="{00000000-0004-0000-0100-000057000000}"/>
    <hyperlink ref="F719" r:id="rId89" xr:uid="{00000000-0004-0000-0100-000058000000}"/>
    <hyperlink ref="F723" r:id="rId90" xr:uid="{00000000-0004-0000-0100-000059000000}"/>
    <hyperlink ref="F727" r:id="rId91" xr:uid="{00000000-0004-0000-0100-00005A000000}"/>
    <hyperlink ref="F733" r:id="rId92" xr:uid="{00000000-0004-0000-0100-00005B000000}"/>
    <hyperlink ref="F737" r:id="rId93" xr:uid="{00000000-0004-0000-0100-00005C000000}"/>
    <hyperlink ref="F744" r:id="rId94" xr:uid="{00000000-0004-0000-0100-00005D000000}"/>
    <hyperlink ref="F748" r:id="rId95" xr:uid="{00000000-0004-0000-0100-00005E000000}"/>
    <hyperlink ref="F755" r:id="rId96" xr:uid="{00000000-0004-0000-0100-00005F000000}"/>
    <hyperlink ref="F759" r:id="rId97" xr:uid="{00000000-0004-0000-0100-000060000000}"/>
    <hyperlink ref="F761" r:id="rId98" xr:uid="{00000000-0004-0000-0100-000061000000}"/>
    <hyperlink ref="F768" r:id="rId99" xr:uid="{00000000-0004-0000-0100-000062000000}"/>
    <hyperlink ref="F775" r:id="rId100" xr:uid="{00000000-0004-0000-0100-000063000000}"/>
    <hyperlink ref="F779" r:id="rId101" xr:uid="{00000000-0004-0000-0100-000064000000}"/>
    <hyperlink ref="F783" r:id="rId102" xr:uid="{00000000-0004-0000-0100-000065000000}"/>
    <hyperlink ref="F791" r:id="rId103" xr:uid="{00000000-0004-0000-0100-000066000000}"/>
    <hyperlink ref="F797" r:id="rId104" xr:uid="{00000000-0004-0000-0100-000067000000}"/>
    <hyperlink ref="F804" r:id="rId105" xr:uid="{00000000-0004-0000-0100-000068000000}"/>
    <hyperlink ref="F811" r:id="rId106" xr:uid="{00000000-0004-0000-0100-000069000000}"/>
    <hyperlink ref="F815" r:id="rId107" xr:uid="{00000000-0004-0000-0100-00006A000000}"/>
    <hyperlink ref="F824" r:id="rId108" xr:uid="{00000000-0004-0000-0100-00006B000000}"/>
    <hyperlink ref="F828" r:id="rId109" xr:uid="{00000000-0004-0000-0100-00006C000000}"/>
    <hyperlink ref="F832" r:id="rId110" xr:uid="{00000000-0004-0000-0100-00006D000000}"/>
    <hyperlink ref="F840" r:id="rId111" xr:uid="{00000000-0004-0000-0100-00006E000000}"/>
    <hyperlink ref="F846" r:id="rId112" xr:uid="{00000000-0004-0000-0100-00006F000000}"/>
    <hyperlink ref="F849" r:id="rId113" xr:uid="{00000000-0004-0000-0100-000070000000}"/>
    <hyperlink ref="F853" r:id="rId114" xr:uid="{00000000-0004-0000-0100-000071000000}"/>
    <hyperlink ref="F863" r:id="rId115" xr:uid="{00000000-0004-0000-0100-000072000000}"/>
    <hyperlink ref="F866" r:id="rId116" xr:uid="{00000000-0004-0000-0100-000073000000}"/>
    <hyperlink ref="F876" r:id="rId117" xr:uid="{00000000-0004-0000-0100-000074000000}"/>
    <hyperlink ref="F886" r:id="rId118" xr:uid="{00000000-0004-0000-0100-000075000000}"/>
    <hyperlink ref="F888" r:id="rId119" xr:uid="{00000000-0004-0000-0100-000076000000}"/>
    <hyperlink ref="F895" r:id="rId120" xr:uid="{00000000-0004-0000-0100-000077000000}"/>
    <hyperlink ref="F902" r:id="rId121" xr:uid="{00000000-0004-0000-0100-000078000000}"/>
    <hyperlink ref="F909" r:id="rId122" xr:uid="{00000000-0004-0000-0100-000079000000}"/>
    <hyperlink ref="F916" r:id="rId123" xr:uid="{00000000-0004-0000-0100-00007A000000}"/>
    <hyperlink ref="F922" r:id="rId124" xr:uid="{00000000-0004-0000-0100-00007B000000}"/>
    <hyperlink ref="F928" r:id="rId125" xr:uid="{00000000-0004-0000-0100-00007C000000}"/>
    <hyperlink ref="F934" r:id="rId126" xr:uid="{00000000-0004-0000-0100-00007D000000}"/>
    <hyperlink ref="F938" r:id="rId127" xr:uid="{00000000-0004-0000-0100-00007E000000}"/>
    <hyperlink ref="F942" r:id="rId128" xr:uid="{00000000-0004-0000-0100-00007F000000}"/>
    <hyperlink ref="F946" r:id="rId129" xr:uid="{00000000-0004-0000-0100-000080000000}"/>
    <hyperlink ref="F956" r:id="rId130" xr:uid="{00000000-0004-0000-0100-000081000000}"/>
    <hyperlink ref="F959" r:id="rId131" xr:uid="{00000000-0004-0000-0100-000082000000}"/>
    <hyperlink ref="F964" r:id="rId132" xr:uid="{00000000-0004-0000-0100-000083000000}"/>
    <hyperlink ref="F967" r:id="rId133" xr:uid="{00000000-0004-0000-0100-000084000000}"/>
    <hyperlink ref="F970" r:id="rId134" xr:uid="{00000000-0004-0000-0100-000085000000}"/>
    <hyperlink ref="F974" r:id="rId135" xr:uid="{00000000-0004-0000-0100-000086000000}"/>
    <hyperlink ref="F978" r:id="rId136" xr:uid="{00000000-0004-0000-0100-000087000000}"/>
    <hyperlink ref="F982" r:id="rId137" xr:uid="{00000000-0004-0000-0100-000088000000}"/>
    <hyperlink ref="F986" r:id="rId138" xr:uid="{00000000-0004-0000-0100-000089000000}"/>
    <hyperlink ref="F990" r:id="rId139" xr:uid="{00000000-0004-0000-0100-00008A000000}"/>
    <hyperlink ref="F994" r:id="rId140" xr:uid="{00000000-0004-0000-0100-00008B000000}"/>
    <hyperlink ref="F999" r:id="rId141" xr:uid="{00000000-0004-0000-0100-00008C000000}"/>
    <hyperlink ref="F1003" r:id="rId142" xr:uid="{00000000-0004-0000-0100-00008D000000}"/>
    <hyperlink ref="F1007" r:id="rId143" xr:uid="{00000000-0004-0000-0100-00008E000000}"/>
    <hyperlink ref="F1011" r:id="rId144" xr:uid="{00000000-0004-0000-0100-00008F000000}"/>
    <hyperlink ref="F1016" r:id="rId145" xr:uid="{00000000-0004-0000-0100-000090000000}"/>
    <hyperlink ref="F1018" r:id="rId146" xr:uid="{00000000-0004-0000-0100-000091000000}"/>
    <hyperlink ref="F1020" r:id="rId147" xr:uid="{00000000-0004-0000-0100-000092000000}"/>
    <hyperlink ref="F1023" r:id="rId148" xr:uid="{00000000-0004-0000-0100-000093000000}"/>
    <hyperlink ref="F1026" r:id="rId149" xr:uid="{00000000-0004-0000-0100-000094000000}"/>
    <hyperlink ref="F1030" r:id="rId150" xr:uid="{00000000-0004-0000-0100-000095000000}"/>
    <hyperlink ref="F1039" r:id="rId151" xr:uid="{00000000-0004-0000-0100-000096000000}"/>
    <hyperlink ref="F1058" r:id="rId152" xr:uid="{00000000-0004-0000-0100-000097000000}"/>
    <hyperlink ref="F1071" r:id="rId153" xr:uid="{00000000-0004-0000-0100-000098000000}"/>
    <hyperlink ref="F1075" r:id="rId154" xr:uid="{00000000-0004-0000-0100-000099000000}"/>
    <hyperlink ref="F1079" r:id="rId155" xr:uid="{00000000-0004-0000-0100-00009A000000}"/>
    <hyperlink ref="F1088" r:id="rId156" xr:uid="{00000000-0004-0000-0100-00009B000000}"/>
    <hyperlink ref="F1092" r:id="rId157" xr:uid="{00000000-0004-0000-0100-00009C000000}"/>
    <hyperlink ref="F1095" r:id="rId158" xr:uid="{00000000-0004-0000-0100-00009D000000}"/>
    <hyperlink ref="F1101" r:id="rId159" xr:uid="{00000000-0004-0000-0100-00009E000000}"/>
    <hyperlink ref="F1107" r:id="rId160" xr:uid="{00000000-0004-0000-0100-00009F000000}"/>
    <hyperlink ref="F1113" r:id="rId161" xr:uid="{00000000-0004-0000-0100-0000A0000000}"/>
    <hyperlink ref="F1119" r:id="rId162" xr:uid="{00000000-0004-0000-0100-0000A1000000}"/>
    <hyperlink ref="F1125" r:id="rId163" xr:uid="{00000000-0004-0000-0100-0000A2000000}"/>
    <hyperlink ref="F1131" r:id="rId164" xr:uid="{00000000-0004-0000-0100-0000A3000000}"/>
    <hyperlink ref="F1137" r:id="rId165" xr:uid="{00000000-0004-0000-0100-0000A4000000}"/>
    <hyperlink ref="F1143" r:id="rId166" xr:uid="{00000000-0004-0000-0100-0000A5000000}"/>
    <hyperlink ref="F1149" r:id="rId167" xr:uid="{00000000-0004-0000-0100-0000A6000000}"/>
    <hyperlink ref="F1152" r:id="rId168" xr:uid="{00000000-0004-0000-0100-0000A7000000}"/>
    <hyperlink ref="F1155" r:id="rId169" xr:uid="{00000000-0004-0000-0100-0000A8000000}"/>
    <hyperlink ref="F1174" r:id="rId170" xr:uid="{00000000-0004-0000-0100-0000A9000000}"/>
    <hyperlink ref="F1206" r:id="rId171" xr:uid="{00000000-0004-0000-0100-0000AA000000}"/>
    <hyperlink ref="F1212" r:id="rId172" xr:uid="{00000000-0004-0000-0100-0000AB000000}"/>
    <hyperlink ref="F1220" r:id="rId173" xr:uid="{00000000-0004-0000-0100-0000AC000000}"/>
    <hyperlink ref="F1226" r:id="rId174" xr:uid="{00000000-0004-0000-0100-0000AD000000}"/>
    <hyperlink ref="F1235" r:id="rId175" xr:uid="{00000000-0004-0000-0100-0000AE000000}"/>
    <hyperlink ref="F1238" r:id="rId176" xr:uid="{00000000-0004-0000-0100-0000AF000000}"/>
    <hyperlink ref="F1249" r:id="rId177" xr:uid="{00000000-0004-0000-0100-0000B0000000}"/>
    <hyperlink ref="F1255" r:id="rId178" xr:uid="{00000000-0004-0000-0100-0000B1000000}"/>
    <hyperlink ref="F1258" r:id="rId179" xr:uid="{00000000-0004-0000-0100-0000B2000000}"/>
    <hyperlink ref="F1268" r:id="rId180" xr:uid="{00000000-0004-0000-0100-0000B3000000}"/>
    <hyperlink ref="F1272" r:id="rId181" xr:uid="{00000000-0004-0000-0100-0000B4000000}"/>
    <hyperlink ref="F1276" r:id="rId182" xr:uid="{00000000-0004-0000-0100-0000B5000000}"/>
    <hyperlink ref="F1280" r:id="rId183" xr:uid="{00000000-0004-0000-0100-0000B6000000}"/>
    <hyperlink ref="F1289" r:id="rId184" xr:uid="{00000000-0004-0000-0100-0000B7000000}"/>
    <hyperlink ref="F1300" r:id="rId185" xr:uid="{00000000-0004-0000-0100-0000B8000000}"/>
    <hyperlink ref="F1304" r:id="rId186" xr:uid="{00000000-0004-0000-0100-0000B9000000}"/>
    <hyperlink ref="F1308" r:id="rId187" xr:uid="{00000000-0004-0000-0100-0000BA000000}"/>
    <hyperlink ref="F1311" r:id="rId188" xr:uid="{00000000-0004-0000-0100-0000BB000000}"/>
    <hyperlink ref="F1315" r:id="rId189" xr:uid="{00000000-0004-0000-0100-0000BC000000}"/>
    <hyperlink ref="F1319" r:id="rId190" xr:uid="{00000000-0004-0000-0100-0000BD000000}"/>
    <hyperlink ref="F1323" r:id="rId191" xr:uid="{00000000-0004-0000-0100-0000BE000000}"/>
    <hyperlink ref="F1327" r:id="rId192" xr:uid="{00000000-0004-0000-0100-0000BF000000}"/>
    <hyperlink ref="F1331" r:id="rId193" xr:uid="{00000000-0004-0000-0100-0000C0000000}"/>
    <hyperlink ref="F1335" r:id="rId194" xr:uid="{00000000-0004-0000-0100-0000C1000000}"/>
    <hyperlink ref="F1339" r:id="rId195" xr:uid="{00000000-0004-0000-0100-0000C2000000}"/>
    <hyperlink ref="F1342" r:id="rId196" xr:uid="{00000000-0004-0000-0100-0000C3000000}"/>
    <hyperlink ref="F1349" r:id="rId197" xr:uid="{00000000-0004-0000-0100-0000C4000000}"/>
    <hyperlink ref="F1354" r:id="rId198" xr:uid="{00000000-0004-0000-0100-0000C5000000}"/>
    <hyperlink ref="F1369" r:id="rId199" xr:uid="{00000000-0004-0000-0100-0000C6000000}"/>
    <hyperlink ref="F1384" r:id="rId200" xr:uid="{00000000-0004-0000-0100-0000C7000000}"/>
    <hyperlink ref="F1391" r:id="rId201" xr:uid="{00000000-0004-0000-0100-0000C8000000}"/>
    <hyperlink ref="F1396" r:id="rId202" xr:uid="{00000000-0004-0000-0100-0000C9000000}"/>
    <hyperlink ref="F1401" r:id="rId203" xr:uid="{00000000-0004-0000-0100-0000CA000000}"/>
    <hyperlink ref="F1406" r:id="rId204" xr:uid="{00000000-0004-0000-0100-0000CB000000}"/>
    <hyperlink ref="F1433" r:id="rId205" xr:uid="{00000000-0004-0000-0100-0000CC000000}"/>
    <hyperlink ref="F1436" r:id="rId206" xr:uid="{00000000-0004-0000-0100-0000CD000000}"/>
    <hyperlink ref="F1442" r:id="rId207" xr:uid="{00000000-0004-0000-0100-0000CE000000}"/>
    <hyperlink ref="F1448" r:id="rId208" xr:uid="{00000000-0004-0000-0100-0000CF000000}"/>
    <hyperlink ref="F1452" r:id="rId209" xr:uid="{00000000-0004-0000-0100-0000D0000000}"/>
    <hyperlink ref="F1458" r:id="rId210" xr:uid="{00000000-0004-0000-0100-0000D1000000}"/>
    <hyperlink ref="F1464" r:id="rId211" xr:uid="{00000000-0004-0000-0100-0000D2000000}"/>
    <hyperlink ref="F1470" r:id="rId212" xr:uid="{00000000-0004-0000-0100-0000D3000000}"/>
    <hyperlink ref="F1498" r:id="rId213" xr:uid="{00000000-0004-0000-0100-0000D4000000}"/>
    <hyperlink ref="F1504" r:id="rId214" xr:uid="{00000000-0004-0000-0100-0000D5000000}"/>
    <hyperlink ref="F1510" r:id="rId215" xr:uid="{00000000-0004-0000-0100-0000D6000000}"/>
    <hyperlink ref="F1516" r:id="rId216" xr:uid="{00000000-0004-0000-0100-0000D7000000}"/>
    <hyperlink ref="F1539" r:id="rId217" xr:uid="{00000000-0004-0000-0100-0000D8000000}"/>
    <hyperlink ref="F1542" r:id="rId218" xr:uid="{00000000-0004-0000-0100-0000D9000000}"/>
    <hyperlink ref="F1548" r:id="rId219" xr:uid="{00000000-0004-0000-0100-0000DA000000}"/>
    <hyperlink ref="F1552" r:id="rId220" xr:uid="{00000000-0004-0000-0100-0000DB000000}"/>
    <hyperlink ref="F1556" r:id="rId221" xr:uid="{00000000-0004-0000-0100-0000DC000000}"/>
    <hyperlink ref="F1565" r:id="rId222" xr:uid="{00000000-0004-0000-0100-0000DD000000}"/>
    <hyperlink ref="F1574" r:id="rId223" xr:uid="{00000000-0004-0000-0100-0000DE000000}"/>
    <hyperlink ref="F1588" r:id="rId224" xr:uid="{00000000-0004-0000-0100-0000DF000000}"/>
    <hyperlink ref="F1597" r:id="rId225" xr:uid="{00000000-0004-0000-0100-0000E0000000}"/>
    <hyperlink ref="F1606" r:id="rId226" xr:uid="{00000000-0004-0000-0100-0000E1000000}"/>
    <hyperlink ref="F1615" r:id="rId227" xr:uid="{00000000-0004-0000-0100-0000E2000000}"/>
    <hyperlink ref="F1618" r:id="rId228" xr:uid="{00000000-0004-0000-0100-0000E3000000}"/>
    <hyperlink ref="F1622" r:id="rId229" xr:uid="{00000000-0004-0000-0100-0000E4000000}"/>
    <hyperlink ref="F1628" r:id="rId230" xr:uid="{00000000-0004-0000-0100-0000E5000000}"/>
    <hyperlink ref="F1632" r:id="rId231" xr:uid="{00000000-0004-0000-0100-0000E6000000}"/>
    <hyperlink ref="F1636" r:id="rId232" xr:uid="{00000000-0004-0000-0100-0000E7000000}"/>
    <hyperlink ref="F1640" r:id="rId233" xr:uid="{00000000-0004-0000-0100-0000E8000000}"/>
    <hyperlink ref="F1644" r:id="rId234" xr:uid="{00000000-0004-0000-0100-0000E9000000}"/>
    <hyperlink ref="F1651" r:id="rId235" xr:uid="{00000000-0004-0000-0100-0000EA000000}"/>
    <hyperlink ref="F1655" r:id="rId236" xr:uid="{00000000-0004-0000-0100-0000EB000000}"/>
    <hyperlink ref="F1658" r:id="rId237" xr:uid="{00000000-0004-0000-0100-0000EC000000}"/>
    <hyperlink ref="F1662" r:id="rId238" xr:uid="{00000000-0004-0000-0100-0000ED000000}"/>
    <hyperlink ref="F1666" r:id="rId239" xr:uid="{00000000-0004-0000-0100-0000EE000000}"/>
    <hyperlink ref="F1669" r:id="rId240" xr:uid="{00000000-0004-0000-0100-0000EF000000}"/>
    <hyperlink ref="F1678" r:id="rId241" xr:uid="{00000000-0004-0000-0100-0000F0000000}"/>
    <hyperlink ref="F1682" r:id="rId242" xr:uid="{00000000-0004-0000-0100-0000F1000000}"/>
    <hyperlink ref="F1691" r:id="rId243" xr:uid="{00000000-0004-0000-0100-0000F2000000}"/>
    <hyperlink ref="F1698" r:id="rId244" xr:uid="{00000000-0004-0000-0100-0000F3000000}"/>
    <hyperlink ref="F1708" r:id="rId245" xr:uid="{00000000-0004-0000-0100-0000F4000000}"/>
    <hyperlink ref="F1724" r:id="rId246" xr:uid="{00000000-0004-0000-0100-0000F5000000}"/>
    <hyperlink ref="F1735" r:id="rId247" xr:uid="{00000000-0004-0000-0100-0000F6000000}"/>
    <hyperlink ref="F1747" r:id="rId248" xr:uid="{00000000-0004-0000-0100-0000F7000000}"/>
    <hyperlink ref="F1758" r:id="rId249" xr:uid="{00000000-0004-0000-0100-0000F8000000}"/>
    <hyperlink ref="F1775" r:id="rId250" xr:uid="{00000000-0004-0000-0100-0000F9000000}"/>
    <hyperlink ref="F1782" r:id="rId251" xr:uid="{00000000-0004-0000-0100-0000FA000000}"/>
    <hyperlink ref="F1790" r:id="rId252" xr:uid="{00000000-0004-0000-0100-0000FB000000}"/>
    <hyperlink ref="F1804" r:id="rId253" xr:uid="{00000000-0004-0000-0100-0000FC000000}"/>
    <hyperlink ref="F1822" r:id="rId254" xr:uid="{00000000-0004-0000-0100-0000FD000000}"/>
    <hyperlink ref="F1825" r:id="rId255" xr:uid="{00000000-0004-0000-0100-0000FE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5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193"/>
  <sheetViews>
    <sheetView showGridLines="0" workbookViewId="0">
      <selection activeCell="J195" sqref="J195"/>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2:46" ht="11.25"/>
    <row r="2" spans="2:46" ht="36.950000000000003" customHeight="1">
      <c r="L2" s="299" t="s">
        <v>6</v>
      </c>
      <c r="M2" s="286"/>
      <c r="N2" s="286"/>
      <c r="O2" s="286"/>
      <c r="P2" s="286"/>
      <c r="Q2" s="286"/>
      <c r="R2" s="286"/>
      <c r="S2" s="286"/>
      <c r="T2" s="286"/>
      <c r="U2" s="286"/>
      <c r="V2" s="286"/>
      <c r="AT2" s="17" t="s">
        <v>83</v>
      </c>
    </row>
    <row r="3" spans="2:46" ht="6.95" customHeight="1">
      <c r="B3" s="18"/>
      <c r="C3" s="19"/>
      <c r="D3" s="19"/>
      <c r="E3" s="19"/>
      <c r="F3" s="19"/>
      <c r="G3" s="19"/>
      <c r="H3" s="19"/>
      <c r="I3" s="19"/>
      <c r="J3" s="19"/>
      <c r="K3" s="19"/>
      <c r="L3" s="20"/>
      <c r="AT3" s="17" t="s">
        <v>80</v>
      </c>
    </row>
    <row r="4" spans="2:46" ht="24.95" customHeight="1">
      <c r="B4" s="20"/>
      <c r="D4" s="21" t="s">
        <v>107</v>
      </c>
      <c r="L4" s="20"/>
      <c r="M4" s="87" t="s">
        <v>11</v>
      </c>
      <c r="AT4" s="17" t="s">
        <v>4</v>
      </c>
    </row>
    <row r="5" spans="2:46" ht="6.95" customHeight="1">
      <c r="B5" s="20"/>
      <c r="L5" s="20"/>
    </row>
    <row r="6" spans="2:46" ht="12" customHeight="1">
      <c r="B6" s="20"/>
      <c r="D6" s="26" t="s">
        <v>15</v>
      </c>
      <c r="L6" s="20"/>
    </row>
    <row r="7" spans="2:46" ht="16.5" customHeight="1">
      <c r="B7" s="20"/>
      <c r="E7" s="300" t="str">
        <f>'Rekapitulace stavby'!K6</f>
        <v>Přístavba odborné učebny pro výuku přípravy pokrmů pro I. II. stupeň ZŠ Dub nad Moravou</v>
      </c>
      <c r="F7" s="301"/>
      <c r="G7" s="301"/>
      <c r="H7" s="301"/>
      <c r="L7" s="20"/>
    </row>
    <row r="8" spans="2:46" s="1" customFormat="1" ht="12" customHeight="1">
      <c r="B8" s="29"/>
      <c r="D8" s="26" t="s">
        <v>108</v>
      </c>
      <c r="L8" s="29"/>
    </row>
    <row r="9" spans="2:46" s="1" customFormat="1" ht="16.5" customHeight="1">
      <c r="B9" s="29"/>
      <c r="E9" s="263" t="s">
        <v>2432</v>
      </c>
      <c r="F9" s="302"/>
      <c r="G9" s="302"/>
      <c r="H9" s="302"/>
      <c r="L9" s="29"/>
    </row>
    <row r="10" spans="2:46" s="1" customFormat="1" ht="11.25">
      <c r="B10" s="29"/>
      <c r="L10" s="29"/>
    </row>
    <row r="11" spans="2:46" s="1" customFormat="1" ht="12" customHeight="1">
      <c r="B11" s="29"/>
      <c r="D11" s="26" t="s">
        <v>17</v>
      </c>
      <c r="F11" s="24" t="s">
        <v>3</v>
      </c>
      <c r="I11" s="26" t="s">
        <v>19</v>
      </c>
      <c r="J11" s="24" t="s">
        <v>3</v>
      </c>
      <c r="L11" s="29"/>
    </row>
    <row r="12" spans="2:46" s="1" customFormat="1" ht="12" customHeight="1">
      <c r="B12" s="29"/>
      <c r="D12" s="26" t="s">
        <v>20</v>
      </c>
      <c r="F12" s="24" t="s">
        <v>29</v>
      </c>
      <c r="I12" s="26" t="s">
        <v>22</v>
      </c>
      <c r="J12" s="46" t="str">
        <f>'Rekapitulace stavby'!AN8</f>
        <v>7. 9. 2022</v>
      </c>
      <c r="L12" s="29"/>
    </row>
    <row r="13" spans="2:46" s="1" customFormat="1" ht="10.9" customHeight="1">
      <c r="B13" s="29"/>
      <c r="L13" s="29"/>
    </row>
    <row r="14" spans="2:46" s="1" customFormat="1" ht="12" customHeight="1">
      <c r="B14" s="29"/>
      <c r="D14" s="26" t="s">
        <v>24</v>
      </c>
      <c r="I14" s="26" t="s">
        <v>25</v>
      </c>
      <c r="J14" s="24" t="s">
        <v>3</v>
      </c>
      <c r="L14" s="29"/>
    </row>
    <row r="15" spans="2:46" s="1" customFormat="1" ht="18" customHeight="1">
      <c r="B15" s="29"/>
      <c r="E15" s="24" t="s">
        <v>26</v>
      </c>
      <c r="I15" s="26" t="s">
        <v>27</v>
      </c>
      <c r="J15" s="24" t="s">
        <v>3</v>
      </c>
      <c r="L15" s="29"/>
    </row>
    <row r="16" spans="2:46" s="1" customFormat="1" ht="6.95" customHeight="1">
      <c r="B16" s="29"/>
      <c r="L16" s="29"/>
    </row>
    <row r="17" spans="2:12" s="1" customFormat="1" ht="12" customHeight="1">
      <c r="B17" s="29"/>
      <c r="D17" s="26" t="s">
        <v>28</v>
      </c>
      <c r="I17" s="26" t="s">
        <v>25</v>
      </c>
      <c r="J17" s="24" t="s">
        <v>3</v>
      </c>
      <c r="L17" s="29"/>
    </row>
    <row r="18" spans="2:12" s="1" customFormat="1" ht="18" customHeight="1">
      <c r="B18" s="29"/>
      <c r="E18" s="24" t="s">
        <v>29</v>
      </c>
      <c r="I18" s="26" t="s">
        <v>27</v>
      </c>
      <c r="J18" s="24" t="s">
        <v>3</v>
      </c>
      <c r="L18" s="29"/>
    </row>
    <row r="19" spans="2:12" s="1" customFormat="1" ht="6.95" customHeight="1">
      <c r="B19" s="29"/>
      <c r="L19" s="29"/>
    </row>
    <row r="20" spans="2:12" s="1" customFormat="1" ht="12" customHeight="1">
      <c r="B20" s="29"/>
      <c r="D20" s="26" t="s">
        <v>30</v>
      </c>
      <c r="I20" s="26" t="s">
        <v>25</v>
      </c>
      <c r="J20" s="24" t="s">
        <v>3</v>
      </c>
      <c r="L20" s="29"/>
    </row>
    <row r="21" spans="2:12" s="1" customFormat="1" ht="18" customHeight="1">
      <c r="B21" s="29"/>
      <c r="E21" s="24" t="s">
        <v>31</v>
      </c>
      <c r="I21" s="26" t="s">
        <v>27</v>
      </c>
      <c r="J21" s="24" t="s">
        <v>3</v>
      </c>
      <c r="L21" s="29"/>
    </row>
    <row r="22" spans="2:12" s="1" customFormat="1" ht="6.95" customHeight="1">
      <c r="B22" s="29"/>
      <c r="L22" s="29"/>
    </row>
    <row r="23" spans="2:12" s="1" customFormat="1" ht="12" customHeight="1">
      <c r="B23" s="29"/>
      <c r="D23" s="26" t="s">
        <v>33</v>
      </c>
      <c r="I23" s="26" t="s">
        <v>25</v>
      </c>
      <c r="J23" s="24" t="s">
        <v>3</v>
      </c>
      <c r="L23" s="29"/>
    </row>
    <row r="24" spans="2:12" s="1" customFormat="1" ht="18" customHeight="1">
      <c r="B24" s="29"/>
      <c r="E24" s="24" t="s">
        <v>2433</v>
      </c>
      <c r="I24" s="26" t="s">
        <v>27</v>
      </c>
      <c r="J24" s="24" t="s">
        <v>3</v>
      </c>
      <c r="L24" s="29"/>
    </row>
    <row r="25" spans="2:12" s="1" customFormat="1" ht="6.95" customHeight="1">
      <c r="B25" s="29"/>
      <c r="L25" s="29"/>
    </row>
    <row r="26" spans="2:12" s="1" customFormat="1" ht="12" customHeight="1">
      <c r="B26" s="29"/>
      <c r="D26" s="26" t="s">
        <v>34</v>
      </c>
      <c r="L26" s="29"/>
    </row>
    <row r="27" spans="2:12" s="7" customFormat="1" ht="16.5" customHeight="1">
      <c r="B27" s="88"/>
      <c r="E27" s="288" t="s">
        <v>3</v>
      </c>
      <c r="F27" s="288"/>
      <c r="G27" s="288"/>
      <c r="H27" s="288"/>
      <c r="L27" s="88"/>
    </row>
    <row r="28" spans="2:12" s="1" customFormat="1" ht="6.95" customHeight="1">
      <c r="B28" s="29"/>
      <c r="L28" s="29"/>
    </row>
    <row r="29" spans="2:12" s="1" customFormat="1" ht="6.95" customHeight="1">
      <c r="B29" s="29"/>
      <c r="D29" s="47"/>
      <c r="E29" s="47"/>
      <c r="F29" s="47"/>
      <c r="G29" s="47"/>
      <c r="H29" s="47"/>
      <c r="I29" s="47"/>
      <c r="J29" s="47"/>
      <c r="K29" s="47"/>
      <c r="L29" s="29"/>
    </row>
    <row r="30" spans="2:12" s="1" customFormat="1" ht="25.35" customHeight="1">
      <c r="B30" s="29"/>
      <c r="D30" s="89" t="s">
        <v>36</v>
      </c>
      <c r="J30" s="60">
        <f>ROUND(J84, 2)</f>
        <v>0</v>
      </c>
      <c r="L30" s="29"/>
    </row>
    <row r="31" spans="2:12" s="1" customFormat="1" ht="6.95" customHeight="1">
      <c r="B31" s="29"/>
      <c r="D31" s="47"/>
      <c r="E31" s="47"/>
      <c r="F31" s="47"/>
      <c r="G31" s="47"/>
      <c r="H31" s="47"/>
      <c r="I31" s="47"/>
      <c r="J31" s="47"/>
      <c r="K31" s="47"/>
      <c r="L31" s="29"/>
    </row>
    <row r="32" spans="2:12" s="1" customFormat="1" ht="14.45" customHeight="1">
      <c r="B32" s="29"/>
      <c r="F32" s="32" t="s">
        <v>38</v>
      </c>
      <c r="I32" s="32" t="s">
        <v>37</v>
      </c>
      <c r="J32" s="32" t="s">
        <v>39</v>
      </c>
      <c r="L32" s="29"/>
    </row>
    <row r="33" spans="2:12" s="1" customFormat="1" ht="14.45" customHeight="1">
      <c r="B33" s="29"/>
      <c r="D33" s="49" t="s">
        <v>40</v>
      </c>
      <c r="E33" s="26" t="s">
        <v>41</v>
      </c>
      <c r="F33" s="80">
        <f>ROUND((SUM(BE84:BE192)),  2)</f>
        <v>0</v>
      </c>
      <c r="I33" s="90">
        <v>0.21</v>
      </c>
      <c r="J33" s="80">
        <f>ROUND(((SUM(BE84:BE192))*I33),  2)</f>
        <v>0</v>
      </c>
      <c r="L33" s="29"/>
    </row>
    <row r="34" spans="2:12" s="1" customFormat="1" ht="14.45" customHeight="1">
      <c r="B34" s="29"/>
      <c r="E34" s="26" t="s">
        <v>42</v>
      </c>
      <c r="F34" s="80">
        <f>ROUND((SUM(BF84:BF192)),  2)</f>
        <v>0</v>
      </c>
      <c r="I34" s="90">
        <v>0.15</v>
      </c>
      <c r="J34" s="80">
        <f>ROUND(((SUM(BF84:BF192))*I34),  2)</f>
        <v>0</v>
      </c>
      <c r="L34" s="29"/>
    </row>
    <row r="35" spans="2:12" s="1" customFormat="1" ht="14.45" hidden="1" customHeight="1">
      <c r="B35" s="29"/>
      <c r="E35" s="26" t="s">
        <v>43</v>
      </c>
      <c r="F35" s="80">
        <f>ROUND((SUM(BG84:BG192)),  2)</f>
        <v>0</v>
      </c>
      <c r="I35" s="90">
        <v>0.21</v>
      </c>
      <c r="J35" s="80">
        <f>0</f>
        <v>0</v>
      </c>
      <c r="L35" s="29"/>
    </row>
    <row r="36" spans="2:12" s="1" customFormat="1" ht="14.45" hidden="1" customHeight="1">
      <c r="B36" s="29"/>
      <c r="E36" s="26" t="s">
        <v>44</v>
      </c>
      <c r="F36" s="80">
        <f>ROUND((SUM(BH84:BH192)),  2)</f>
        <v>0</v>
      </c>
      <c r="I36" s="90">
        <v>0.15</v>
      </c>
      <c r="J36" s="80">
        <f>0</f>
        <v>0</v>
      </c>
      <c r="L36" s="29"/>
    </row>
    <row r="37" spans="2:12" s="1" customFormat="1" ht="14.45" hidden="1" customHeight="1">
      <c r="B37" s="29"/>
      <c r="E37" s="26" t="s">
        <v>45</v>
      </c>
      <c r="F37" s="80">
        <f>ROUND((SUM(BI84:BI192)),  2)</f>
        <v>0</v>
      </c>
      <c r="I37" s="90">
        <v>0</v>
      </c>
      <c r="J37" s="80">
        <f>0</f>
        <v>0</v>
      </c>
      <c r="L37" s="29"/>
    </row>
    <row r="38" spans="2:12" s="1" customFormat="1" ht="6.95" customHeight="1">
      <c r="B38" s="29"/>
      <c r="L38" s="29"/>
    </row>
    <row r="39" spans="2:12" s="1" customFormat="1" ht="25.35" customHeight="1">
      <c r="B39" s="29"/>
      <c r="C39" s="91"/>
      <c r="D39" s="92" t="s">
        <v>46</v>
      </c>
      <c r="E39" s="51"/>
      <c r="F39" s="51"/>
      <c r="G39" s="93" t="s">
        <v>47</v>
      </c>
      <c r="H39" s="94" t="s">
        <v>48</v>
      </c>
      <c r="I39" s="51"/>
      <c r="J39" s="95">
        <f>SUM(J30:J37)</f>
        <v>0</v>
      </c>
      <c r="K39" s="96"/>
      <c r="L39" s="29"/>
    </row>
    <row r="40" spans="2:12" s="1" customFormat="1" ht="14.45" customHeight="1">
      <c r="B40" s="38"/>
      <c r="C40" s="39"/>
      <c r="D40" s="39"/>
      <c r="E40" s="39"/>
      <c r="F40" s="39"/>
      <c r="G40" s="39"/>
      <c r="H40" s="39"/>
      <c r="I40" s="39"/>
      <c r="J40" s="39"/>
      <c r="K40" s="39"/>
      <c r="L40" s="29"/>
    </row>
    <row r="44" spans="2:12" s="1" customFormat="1" ht="6.95" customHeight="1">
      <c r="B44" s="40"/>
      <c r="C44" s="41"/>
      <c r="D44" s="41"/>
      <c r="E44" s="41"/>
      <c r="F44" s="41"/>
      <c r="G44" s="41"/>
      <c r="H44" s="41"/>
      <c r="I44" s="41"/>
      <c r="J44" s="41"/>
      <c r="K44" s="41"/>
      <c r="L44" s="29"/>
    </row>
    <row r="45" spans="2:12" s="1" customFormat="1" ht="24.95" customHeight="1">
      <c r="B45" s="29"/>
      <c r="C45" s="21" t="s">
        <v>111</v>
      </c>
      <c r="L45" s="29"/>
    </row>
    <row r="46" spans="2:12" s="1" customFormat="1" ht="6.95" customHeight="1">
      <c r="B46" s="29"/>
      <c r="L46" s="29"/>
    </row>
    <row r="47" spans="2:12" s="1" customFormat="1" ht="12" customHeight="1">
      <c r="B47" s="29"/>
      <c r="C47" s="26" t="s">
        <v>15</v>
      </c>
      <c r="L47" s="29"/>
    </row>
    <row r="48" spans="2:12" s="1" customFormat="1" ht="16.5" customHeight="1">
      <c r="B48" s="29"/>
      <c r="E48" s="300" t="str">
        <f>E7</f>
        <v>Přístavba odborné učebny pro výuku přípravy pokrmů pro I. II. stupeň ZŠ Dub nad Moravou</v>
      </c>
      <c r="F48" s="301"/>
      <c r="G48" s="301"/>
      <c r="H48" s="301"/>
      <c r="L48" s="29"/>
    </row>
    <row r="49" spans="2:47" s="1" customFormat="1" ht="12" customHeight="1">
      <c r="B49" s="29"/>
      <c r="C49" s="26" t="s">
        <v>108</v>
      </c>
      <c r="L49" s="29"/>
    </row>
    <row r="50" spans="2:47" s="1" customFormat="1" ht="16.5" customHeight="1">
      <c r="B50" s="29"/>
      <c r="E50" s="263" t="str">
        <f>E9</f>
        <v>D.1.4a - Vzduchotechnika</v>
      </c>
      <c r="F50" s="302"/>
      <c r="G50" s="302"/>
      <c r="H50" s="302"/>
      <c r="L50" s="29"/>
    </row>
    <row r="51" spans="2:47" s="1" customFormat="1" ht="6.95" customHeight="1">
      <c r="B51" s="29"/>
      <c r="L51" s="29"/>
    </row>
    <row r="52" spans="2:47" s="1" customFormat="1" ht="12" customHeight="1">
      <c r="B52" s="29"/>
      <c r="C52" s="26" t="s">
        <v>20</v>
      </c>
      <c r="F52" s="24" t="str">
        <f>F12</f>
        <v xml:space="preserve"> </v>
      </c>
      <c r="I52" s="26" t="s">
        <v>22</v>
      </c>
      <c r="J52" s="46" t="str">
        <f>IF(J12="","",J12)</f>
        <v>7. 9. 2022</v>
      </c>
      <c r="L52" s="29"/>
    </row>
    <row r="53" spans="2:47" s="1" customFormat="1" ht="6.95" customHeight="1">
      <c r="B53" s="29"/>
      <c r="L53" s="29"/>
    </row>
    <row r="54" spans="2:47" s="1" customFormat="1" ht="15.2" customHeight="1">
      <c r="B54" s="29"/>
      <c r="C54" s="26" t="s">
        <v>24</v>
      </c>
      <c r="F54" s="24" t="str">
        <f>E15</f>
        <v>ZŠ a MŠ, příspěvková organizace Dub n/M</v>
      </c>
      <c r="I54" s="26" t="s">
        <v>30</v>
      </c>
      <c r="J54" s="27" t="str">
        <f>E21</f>
        <v>Bořivoj Kovář</v>
      </c>
      <c r="L54" s="29"/>
    </row>
    <row r="55" spans="2:47" s="1" customFormat="1" ht="15.2" customHeight="1">
      <c r="B55" s="29"/>
      <c r="C55" s="26" t="s">
        <v>28</v>
      </c>
      <c r="F55" s="24" t="str">
        <f>IF(E18="","",E18)</f>
        <v xml:space="preserve"> </v>
      </c>
      <c r="I55" s="26" t="s">
        <v>33</v>
      </c>
      <c r="J55" s="27" t="str">
        <f>E24</f>
        <v>Jan Mikeš</v>
      </c>
      <c r="L55" s="29"/>
    </row>
    <row r="56" spans="2:47" s="1" customFormat="1" ht="10.35" customHeight="1">
      <c r="B56" s="29"/>
      <c r="L56" s="29"/>
    </row>
    <row r="57" spans="2:47" s="1" customFormat="1" ht="29.25" customHeight="1">
      <c r="B57" s="29"/>
      <c r="C57" s="97" t="s">
        <v>112</v>
      </c>
      <c r="D57" s="91"/>
      <c r="E57" s="91"/>
      <c r="F57" s="91"/>
      <c r="G57" s="91"/>
      <c r="H57" s="91"/>
      <c r="I57" s="91"/>
      <c r="J57" s="98" t="s">
        <v>113</v>
      </c>
      <c r="K57" s="91"/>
      <c r="L57" s="29"/>
    </row>
    <row r="58" spans="2:47" s="1" customFormat="1" ht="10.35" customHeight="1">
      <c r="B58" s="29"/>
      <c r="L58" s="29"/>
    </row>
    <row r="59" spans="2:47" s="1" customFormat="1" ht="22.9" customHeight="1">
      <c r="B59" s="29"/>
      <c r="C59" s="99" t="s">
        <v>68</v>
      </c>
      <c r="J59" s="60">
        <f>J84</f>
        <v>0</v>
      </c>
      <c r="L59" s="29"/>
      <c r="AU59" s="17" t="s">
        <v>114</v>
      </c>
    </row>
    <row r="60" spans="2:47" s="8" customFormat="1" ht="24.95" customHeight="1">
      <c r="B60" s="100"/>
      <c r="D60" s="101" t="s">
        <v>125</v>
      </c>
      <c r="E60" s="102"/>
      <c r="F60" s="102"/>
      <c r="G60" s="102"/>
      <c r="H60" s="102"/>
      <c r="I60" s="102"/>
      <c r="J60" s="103">
        <f>J85</f>
        <v>0</v>
      </c>
      <c r="L60" s="100"/>
    </row>
    <row r="61" spans="2:47" s="9" customFormat="1" ht="19.899999999999999" customHeight="1">
      <c r="B61" s="104"/>
      <c r="D61" s="105" t="s">
        <v>2434</v>
      </c>
      <c r="E61" s="106"/>
      <c r="F61" s="106"/>
      <c r="G61" s="106"/>
      <c r="H61" s="106"/>
      <c r="I61" s="106"/>
      <c r="J61" s="107">
        <f>J86</f>
        <v>0</v>
      </c>
      <c r="L61" s="104"/>
    </row>
    <row r="62" spans="2:47" s="9" customFormat="1" ht="14.85" customHeight="1">
      <c r="B62" s="104"/>
      <c r="D62" s="105" t="s">
        <v>2435</v>
      </c>
      <c r="E62" s="106"/>
      <c r="F62" s="106"/>
      <c r="G62" s="106"/>
      <c r="H62" s="106"/>
      <c r="I62" s="106"/>
      <c r="J62" s="107">
        <f>J87</f>
        <v>0</v>
      </c>
      <c r="L62" s="104"/>
    </row>
    <row r="63" spans="2:47" s="9" customFormat="1" ht="14.85" customHeight="1">
      <c r="B63" s="104"/>
      <c r="D63" s="105" t="s">
        <v>2436</v>
      </c>
      <c r="E63" s="106"/>
      <c r="F63" s="106"/>
      <c r="G63" s="106"/>
      <c r="H63" s="106"/>
      <c r="I63" s="106"/>
      <c r="J63" s="107">
        <f>J133</f>
        <v>0</v>
      </c>
      <c r="L63" s="104"/>
    </row>
    <row r="64" spans="2:47" s="9" customFormat="1" ht="14.85" customHeight="1">
      <c r="B64" s="104"/>
      <c r="D64" s="105" t="s">
        <v>2437</v>
      </c>
      <c r="E64" s="106"/>
      <c r="F64" s="106"/>
      <c r="G64" s="106"/>
      <c r="H64" s="106"/>
      <c r="I64" s="106"/>
      <c r="J64" s="107">
        <f>J172</f>
        <v>0</v>
      </c>
      <c r="L64" s="104"/>
    </row>
    <row r="65" spans="2:12" s="1" customFormat="1" ht="21.75" customHeight="1">
      <c r="B65" s="29"/>
      <c r="L65" s="29"/>
    </row>
    <row r="66" spans="2:12" s="1" customFormat="1" ht="6.95" customHeight="1">
      <c r="B66" s="38"/>
      <c r="C66" s="39"/>
      <c r="D66" s="39"/>
      <c r="E66" s="39"/>
      <c r="F66" s="39"/>
      <c r="G66" s="39"/>
      <c r="H66" s="39"/>
      <c r="I66" s="39"/>
      <c r="J66" s="39"/>
      <c r="K66" s="39"/>
      <c r="L66" s="29"/>
    </row>
    <row r="70" spans="2:12" s="1" customFormat="1" ht="6.95" customHeight="1">
      <c r="B70" s="40"/>
      <c r="C70" s="41"/>
      <c r="D70" s="41"/>
      <c r="E70" s="41"/>
      <c r="F70" s="41"/>
      <c r="G70" s="41"/>
      <c r="H70" s="41"/>
      <c r="I70" s="41"/>
      <c r="J70" s="41"/>
      <c r="K70" s="41"/>
      <c r="L70" s="29"/>
    </row>
    <row r="71" spans="2:12" s="1" customFormat="1" ht="24.95" customHeight="1">
      <c r="B71" s="29"/>
      <c r="C71" s="21" t="s">
        <v>140</v>
      </c>
      <c r="L71" s="29"/>
    </row>
    <row r="72" spans="2:12" s="1" customFormat="1" ht="6.95" customHeight="1">
      <c r="B72" s="29"/>
      <c r="L72" s="29"/>
    </row>
    <row r="73" spans="2:12" s="1" customFormat="1" ht="12" customHeight="1">
      <c r="B73" s="29"/>
      <c r="C73" s="26" t="s">
        <v>15</v>
      </c>
      <c r="L73" s="29"/>
    </row>
    <row r="74" spans="2:12" s="1" customFormat="1" ht="16.5" customHeight="1">
      <c r="B74" s="29"/>
      <c r="E74" s="300" t="str">
        <f>E7</f>
        <v>Přístavba odborné učebny pro výuku přípravy pokrmů pro I. II. stupeň ZŠ Dub nad Moravou</v>
      </c>
      <c r="F74" s="301"/>
      <c r="G74" s="301"/>
      <c r="H74" s="301"/>
      <c r="L74" s="29"/>
    </row>
    <row r="75" spans="2:12" s="1" customFormat="1" ht="12" customHeight="1">
      <c r="B75" s="29"/>
      <c r="C75" s="26" t="s">
        <v>108</v>
      </c>
      <c r="L75" s="29"/>
    </row>
    <row r="76" spans="2:12" s="1" customFormat="1" ht="16.5" customHeight="1">
      <c r="B76" s="29"/>
      <c r="E76" s="263" t="str">
        <f>E9</f>
        <v>D.1.4a - Vzduchotechnika</v>
      </c>
      <c r="F76" s="302"/>
      <c r="G76" s="302"/>
      <c r="H76" s="302"/>
      <c r="L76" s="29"/>
    </row>
    <row r="77" spans="2:12" s="1" customFormat="1" ht="6.95" customHeight="1">
      <c r="B77" s="29"/>
      <c r="L77" s="29"/>
    </row>
    <row r="78" spans="2:12" s="1" customFormat="1" ht="12" customHeight="1">
      <c r="B78" s="29"/>
      <c r="C78" s="26" t="s">
        <v>20</v>
      </c>
      <c r="F78" s="24" t="str">
        <f>F12</f>
        <v xml:space="preserve"> </v>
      </c>
      <c r="I78" s="26" t="s">
        <v>22</v>
      </c>
      <c r="J78" s="46" t="str">
        <f>IF(J12="","",J12)</f>
        <v>7. 9. 2022</v>
      </c>
      <c r="L78" s="29"/>
    </row>
    <row r="79" spans="2:12" s="1" customFormat="1" ht="6.95" customHeight="1">
      <c r="B79" s="29"/>
      <c r="L79" s="29"/>
    </row>
    <row r="80" spans="2:12" s="1" customFormat="1" ht="15.2" customHeight="1">
      <c r="B80" s="29"/>
      <c r="C80" s="26" t="s">
        <v>24</v>
      </c>
      <c r="F80" s="24" t="str">
        <f>E15</f>
        <v>ZŠ a MŠ, příspěvková organizace Dub n/M</v>
      </c>
      <c r="I80" s="26" t="s">
        <v>30</v>
      </c>
      <c r="J80" s="27" t="str">
        <f>E21</f>
        <v>Bořivoj Kovář</v>
      </c>
      <c r="L80" s="29"/>
    </row>
    <row r="81" spans="2:65" s="1" customFormat="1" ht="15.2" customHeight="1">
      <c r="B81" s="29"/>
      <c r="C81" s="26" t="s">
        <v>28</v>
      </c>
      <c r="F81" s="24" t="str">
        <f>IF(E18="","",E18)</f>
        <v xml:space="preserve"> </v>
      </c>
      <c r="I81" s="26" t="s">
        <v>33</v>
      </c>
      <c r="J81" s="27" t="str">
        <f>E24</f>
        <v>Jan Mikeš</v>
      </c>
      <c r="L81" s="29"/>
    </row>
    <row r="82" spans="2:65" s="1" customFormat="1" ht="10.35" customHeight="1">
      <c r="B82" s="29"/>
      <c r="L82" s="29"/>
    </row>
    <row r="83" spans="2:65" s="10" customFormat="1" ht="29.25" customHeight="1">
      <c r="B83" s="108"/>
      <c r="C83" s="109" t="s">
        <v>141</v>
      </c>
      <c r="D83" s="110" t="s">
        <v>55</v>
      </c>
      <c r="E83" s="110" t="s">
        <v>51</v>
      </c>
      <c r="F83" s="110" t="s">
        <v>52</v>
      </c>
      <c r="G83" s="110" t="s">
        <v>142</v>
      </c>
      <c r="H83" s="110" t="s">
        <v>143</v>
      </c>
      <c r="I83" s="110" t="s">
        <v>144</v>
      </c>
      <c r="J83" s="110" t="s">
        <v>113</v>
      </c>
      <c r="K83" s="111" t="s">
        <v>145</v>
      </c>
      <c r="L83" s="108"/>
      <c r="M83" s="53" t="s">
        <v>3</v>
      </c>
      <c r="N83" s="54" t="s">
        <v>40</v>
      </c>
      <c r="O83" s="54" t="s">
        <v>146</v>
      </c>
      <c r="P83" s="54" t="s">
        <v>147</v>
      </c>
      <c r="Q83" s="54" t="s">
        <v>148</v>
      </c>
      <c r="R83" s="54" t="s">
        <v>149</v>
      </c>
      <c r="S83" s="54" t="s">
        <v>150</v>
      </c>
      <c r="T83" s="55" t="s">
        <v>151</v>
      </c>
    </row>
    <row r="84" spans="2:65" s="1" customFormat="1" ht="22.9" customHeight="1">
      <c r="B84" s="29"/>
      <c r="C84" s="58" t="s">
        <v>152</v>
      </c>
      <c r="J84" s="112">
        <f>BK84</f>
        <v>0</v>
      </c>
      <c r="L84" s="29"/>
      <c r="M84" s="56"/>
      <c r="N84" s="47"/>
      <c r="O84" s="47"/>
      <c r="P84" s="113">
        <f>P85</f>
        <v>182.26010399999998</v>
      </c>
      <c r="Q84" s="47"/>
      <c r="R84" s="113">
        <f>R85</f>
        <v>0.59298139999999999</v>
      </c>
      <c r="S84" s="47"/>
      <c r="T84" s="114">
        <f>T85</f>
        <v>0</v>
      </c>
      <c r="AT84" s="17" t="s">
        <v>69</v>
      </c>
      <c r="AU84" s="17" t="s">
        <v>114</v>
      </c>
      <c r="BK84" s="115">
        <f>BK85</f>
        <v>0</v>
      </c>
    </row>
    <row r="85" spans="2:65" s="11" customFormat="1" ht="25.9" customHeight="1">
      <c r="B85" s="116"/>
      <c r="D85" s="117" t="s">
        <v>69</v>
      </c>
      <c r="E85" s="118" t="s">
        <v>1364</v>
      </c>
      <c r="F85" s="118" t="s">
        <v>1365</v>
      </c>
      <c r="J85" s="119">
        <f>BK85</f>
        <v>0</v>
      </c>
      <c r="L85" s="116"/>
      <c r="M85" s="120"/>
      <c r="P85" s="121">
        <f>P86</f>
        <v>182.26010399999998</v>
      </c>
      <c r="R85" s="121">
        <f>R86</f>
        <v>0.59298139999999999</v>
      </c>
      <c r="T85" s="122">
        <f>T86</f>
        <v>0</v>
      </c>
      <c r="AR85" s="117" t="s">
        <v>80</v>
      </c>
      <c r="AT85" s="123" t="s">
        <v>69</v>
      </c>
      <c r="AU85" s="123" t="s">
        <v>70</v>
      </c>
      <c r="AY85" s="117" t="s">
        <v>155</v>
      </c>
      <c r="BK85" s="124">
        <f>BK86</f>
        <v>0</v>
      </c>
    </row>
    <row r="86" spans="2:65" s="11" customFormat="1" ht="22.9" customHeight="1">
      <c r="B86" s="116"/>
      <c r="D86" s="117" t="s">
        <v>69</v>
      </c>
      <c r="E86" s="125" t="s">
        <v>2438</v>
      </c>
      <c r="F86" s="125" t="s">
        <v>82</v>
      </c>
      <c r="J86" s="126">
        <f>BK86</f>
        <v>0</v>
      </c>
      <c r="L86" s="116"/>
      <c r="M86" s="120"/>
      <c r="P86" s="121">
        <f>P87+P133+P172</f>
        <v>182.26010399999998</v>
      </c>
      <c r="R86" s="121">
        <f>R87+R133+R172</f>
        <v>0.59298139999999999</v>
      </c>
      <c r="T86" s="122">
        <f>T87+T133+T172</f>
        <v>0</v>
      </c>
      <c r="AR86" s="117" t="s">
        <v>80</v>
      </c>
      <c r="AT86" s="123" t="s">
        <v>69</v>
      </c>
      <c r="AU86" s="123" t="s">
        <v>78</v>
      </c>
      <c r="AY86" s="117" t="s">
        <v>155</v>
      </c>
      <c r="BK86" s="124">
        <f>BK87+BK133+BK172</f>
        <v>0</v>
      </c>
    </row>
    <row r="87" spans="2:65" s="11" customFormat="1" ht="20.85" customHeight="1">
      <c r="B87" s="116"/>
      <c r="D87" s="117" t="s">
        <v>69</v>
      </c>
      <c r="E87" s="125" t="s">
        <v>2439</v>
      </c>
      <c r="F87" s="125" t="s">
        <v>2440</v>
      </c>
      <c r="J87" s="126">
        <f>BK87</f>
        <v>0</v>
      </c>
      <c r="L87" s="116"/>
      <c r="M87" s="120"/>
      <c r="P87" s="121">
        <f>SUM(P88:P132)</f>
        <v>135.028896</v>
      </c>
      <c r="R87" s="121">
        <f>SUM(R88:R132)</f>
        <v>0.49689119999999998</v>
      </c>
      <c r="T87" s="122">
        <f>SUM(T88:T132)</f>
        <v>0</v>
      </c>
      <c r="AR87" s="117" t="s">
        <v>78</v>
      </c>
      <c r="AT87" s="123" t="s">
        <v>69</v>
      </c>
      <c r="AU87" s="123" t="s">
        <v>80</v>
      </c>
      <c r="AY87" s="117" t="s">
        <v>155</v>
      </c>
      <c r="BK87" s="124">
        <f>SUM(BK88:BK132)</f>
        <v>0</v>
      </c>
    </row>
    <row r="88" spans="2:65" s="1" customFormat="1" ht="21.75" customHeight="1">
      <c r="B88" s="127"/>
      <c r="C88" s="128" t="s">
        <v>78</v>
      </c>
      <c r="D88" s="128" t="s">
        <v>157</v>
      </c>
      <c r="E88" s="129" t="s">
        <v>2441</v>
      </c>
      <c r="F88" s="130" t="s">
        <v>2442</v>
      </c>
      <c r="G88" s="131" t="s">
        <v>320</v>
      </c>
      <c r="H88" s="132">
        <v>1</v>
      </c>
      <c r="I88" s="133"/>
      <c r="J88" s="133">
        <f>ROUND(I88*H88,2)</f>
        <v>0</v>
      </c>
      <c r="K88" s="130" t="s">
        <v>3</v>
      </c>
      <c r="L88" s="29"/>
      <c r="M88" s="134" t="s">
        <v>3</v>
      </c>
      <c r="N88" s="135" t="s">
        <v>41</v>
      </c>
      <c r="O88" s="136">
        <v>13</v>
      </c>
      <c r="P88" s="136">
        <f>O88*H88</f>
        <v>13</v>
      </c>
      <c r="Q88" s="136">
        <v>0</v>
      </c>
      <c r="R88" s="136">
        <f>Q88*H88</f>
        <v>0</v>
      </c>
      <c r="S88" s="136">
        <v>0</v>
      </c>
      <c r="T88" s="137">
        <f>S88*H88</f>
        <v>0</v>
      </c>
      <c r="AR88" s="138" t="s">
        <v>162</v>
      </c>
      <c r="AT88" s="138" t="s">
        <v>157</v>
      </c>
      <c r="AU88" s="138" t="s">
        <v>175</v>
      </c>
      <c r="AY88" s="17" t="s">
        <v>155</v>
      </c>
      <c r="BE88" s="139">
        <f>IF(N88="základní",J88,0)</f>
        <v>0</v>
      </c>
      <c r="BF88" s="139">
        <f>IF(N88="snížená",J88,0)</f>
        <v>0</v>
      </c>
      <c r="BG88" s="139">
        <f>IF(N88="zákl. přenesená",J88,0)</f>
        <v>0</v>
      </c>
      <c r="BH88" s="139">
        <f>IF(N88="sníž. přenesená",J88,0)</f>
        <v>0</v>
      </c>
      <c r="BI88" s="139">
        <f>IF(N88="nulová",J88,0)</f>
        <v>0</v>
      </c>
      <c r="BJ88" s="17" t="s">
        <v>78</v>
      </c>
      <c r="BK88" s="139">
        <f>ROUND(I88*H88,2)</f>
        <v>0</v>
      </c>
      <c r="BL88" s="17" t="s">
        <v>162</v>
      </c>
      <c r="BM88" s="138" t="s">
        <v>2443</v>
      </c>
    </row>
    <row r="89" spans="2:65" s="1" customFormat="1" ht="29.25">
      <c r="B89" s="29"/>
      <c r="D89" s="144" t="s">
        <v>516</v>
      </c>
      <c r="F89" s="170" t="s">
        <v>2444</v>
      </c>
      <c r="L89" s="29"/>
      <c r="M89" s="142"/>
      <c r="T89" s="50"/>
      <c r="AT89" s="17" t="s">
        <v>516</v>
      </c>
      <c r="AU89" s="17" t="s">
        <v>175</v>
      </c>
    </row>
    <row r="90" spans="2:65" s="1" customFormat="1" ht="21.75" customHeight="1">
      <c r="B90" s="127"/>
      <c r="C90" s="128" t="s">
        <v>80</v>
      </c>
      <c r="D90" s="128" t="s">
        <v>157</v>
      </c>
      <c r="E90" s="129" t="s">
        <v>2445</v>
      </c>
      <c r="F90" s="130" t="s">
        <v>2446</v>
      </c>
      <c r="G90" s="131" t="s">
        <v>320</v>
      </c>
      <c r="H90" s="132">
        <v>1</v>
      </c>
      <c r="I90" s="133"/>
      <c r="J90" s="133">
        <f>ROUND(I90*H90,2)</f>
        <v>0</v>
      </c>
      <c r="K90" s="130" t="s">
        <v>3</v>
      </c>
      <c r="L90" s="29"/>
      <c r="M90" s="134" t="s">
        <v>3</v>
      </c>
      <c r="N90" s="135" t="s">
        <v>41</v>
      </c>
      <c r="O90" s="136">
        <v>3.5</v>
      </c>
      <c r="P90" s="136">
        <f>O90*H90</f>
        <v>3.5</v>
      </c>
      <c r="Q90" s="136">
        <v>0</v>
      </c>
      <c r="R90" s="136">
        <f>Q90*H90</f>
        <v>0</v>
      </c>
      <c r="S90" s="136">
        <v>0</v>
      </c>
      <c r="T90" s="137">
        <f>S90*H90</f>
        <v>0</v>
      </c>
      <c r="AR90" s="138" t="s">
        <v>162</v>
      </c>
      <c r="AT90" s="138" t="s">
        <v>157</v>
      </c>
      <c r="AU90" s="138" t="s">
        <v>175</v>
      </c>
      <c r="AY90" s="17" t="s">
        <v>155</v>
      </c>
      <c r="BE90" s="139">
        <f>IF(N90="základní",J90,0)</f>
        <v>0</v>
      </c>
      <c r="BF90" s="139">
        <f>IF(N90="snížená",J90,0)</f>
        <v>0</v>
      </c>
      <c r="BG90" s="139">
        <f>IF(N90="zákl. přenesená",J90,0)</f>
        <v>0</v>
      </c>
      <c r="BH90" s="139">
        <f>IF(N90="sníž. přenesená",J90,0)</f>
        <v>0</v>
      </c>
      <c r="BI90" s="139">
        <f>IF(N90="nulová",J90,0)</f>
        <v>0</v>
      </c>
      <c r="BJ90" s="17" t="s">
        <v>78</v>
      </c>
      <c r="BK90" s="139">
        <f>ROUND(I90*H90,2)</f>
        <v>0</v>
      </c>
      <c r="BL90" s="17" t="s">
        <v>162</v>
      </c>
      <c r="BM90" s="138" t="s">
        <v>2447</v>
      </c>
    </row>
    <row r="91" spans="2:65" s="1" customFormat="1" ht="29.25">
      <c r="B91" s="29"/>
      <c r="D91" s="144" t="s">
        <v>516</v>
      </c>
      <c r="F91" s="170" t="s">
        <v>2448</v>
      </c>
      <c r="L91" s="29"/>
      <c r="M91" s="142"/>
      <c r="T91" s="50"/>
      <c r="AT91" s="17" t="s">
        <v>516</v>
      </c>
      <c r="AU91" s="17" t="s">
        <v>175</v>
      </c>
    </row>
    <row r="92" spans="2:65" s="1" customFormat="1" ht="21.75" customHeight="1">
      <c r="B92" s="127"/>
      <c r="C92" s="128" t="s">
        <v>175</v>
      </c>
      <c r="D92" s="128" t="s">
        <v>157</v>
      </c>
      <c r="E92" s="129" t="s">
        <v>2449</v>
      </c>
      <c r="F92" s="130" t="s">
        <v>2450</v>
      </c>
      <c r="G92" s="131" t="s">
        <v>320</v>
      </c>
      <c r="H92" s="132">
        <v>1</v>
      </c>
      <c r="I92" s="133"/>
      <c r="J92" s="133">
        <f>ROUND(I92*H92,2)</f>
        <v>0</v>
      </c>
      <c r="K92" s="130" t="s">
        <v>3</v>
      </c>
      <c r="L92" s="29"/>
      <c r="M92" s="134" t="s">
        <v>3</v>
      </c>
      <c r="N92" s="135" t="s">
        <v>41</v>
      </c>
      <c r="O92" s="136">
        <v>16</v>
      </c>
      <c r="P92" s="136">
        <f>O92*H92</f>
        <v>16</v>
      </c>
      <c r="Q92" s="136">
        <v>0</v>
      </c>
      <c r="R92" s="136">
        <f>Q92*H92</f>
        <v>0</v>
      </c>
      <c r="S92" s="136">
        <v>0</v>
      </c>
      <c r="T92" s="137">
        <f>S92*H92</f>
        <v>0</v>
      </c>
      <c r="AR92" s="138" t="s">
        <v>162</v>
      </c>
      <c r="AT92" s="138" t="s">
        <v>157</v>
      </c>
      <c r="AU92" s="138" t="s">
        <v>175</v>
      </c>
      <c r="AY92" s="17" t="s">
        <v>155</v>
      </c>
      <c r="BE92" s="139">
        <f>IF(N92="základní",J92,0)</f>
        <v>0</v>
      </c>
      <c r="BF92" s="139">
        <f>IF(N92="snížená",J92,0)</f>
        <v>0</v>
      </c>
      <c r="BG92" s="139">
        <f>IF(N92="zákl. přenesená",J92,0)</f>
        <v>0</v>
      </c>
      <c r="BH92" s="139">
        <f>IF(N92="sníž. přenesená",J92,0)</f>
        <v>0</v>
      </c>
      <c r="BI92" s="139">
        <f>IF(N92="nulová",J92,0)</f>
        <v>0</v>
      </c>
      <c r="BJ92" s="17" t="s">
        <v>78</v>
      </c>
      <c r="BK92" s="139">
        <f>ROUND(I92*H92,2)</f>
        <v>0</v>
      </c>
      <c r="BL92" s="17" t="s">
        <v>162</v>
      </c>
      <c r="BM92" s="138" t="s">
        <v>2451</v>
      </c>
    </row>
    <row r="93" spans="2:65" s="1" customFormat="1" ht="48.75">
      <c r="B93" s="29"/>
      <c r="D93" s="144" t="s">
        <v>516</v>
      </c>
      <c r="F93" s="170" t="s">
        <v>2452</v>
      </c>
      <c r="L93" s="29"/>
      <c r="M93" s="142"/>
      <c r="T93" s="50"/>
      <c r="AT93" s="17" t="s">
        <v>516</v>
      </c>
      <c r="AU93" s="17" t="s">
        <v>175</v>
      </c>
    </row>
    <row r="94" spans="2:65" s="1" customFormat="1" ht="37.9" customHeight="1">
      <c r="B94" s="127"/>
      <c r="C94" s="128" t="s">
        <v>162</v>
      </c>
      <c r="D94" s="128" t="s">
        <v>157</v>
      </c>
      <c r="E94" s="129" t="s">
        <v>2453</v>
      </c>
      <c r="F94" s="130" t="s">
        <v>2454</v>
      </c>
      <c r="G94" s="131" t="s">
        <v>2049</v>
      </c>
      <c r="H94" s="132">
        <v>1</v>
      </c>
      <c r="I94" s="133"/>
      <c r="J94" s="133">
        <f t="shared" ref="J94:J117" si="0">ROUND(I94*H94,2)</f>
        <v>0</v>
      </c>
      <c r="K94" s="130" t="s">
        <v>3</v>
      </c>
      <c r="L94" s="29"/>
      <c r="M94" s="134" t="s">
        <v>3</v>
      </c>
      <c r="N94" s="135" t="s">
        <v>41</v>
      </c>
      <c r="O94" s="136">
        <v>0</v>
      </c>
      <c r="P94" s="136">
        <f t="shared" ref="P94:P117" si="1">O94*H94</f>
        <v>0</v>
      </c>
      <c r="Q94" s="136">
        <v>0</v>
      </c>
      <c r="R94" s="136">
        <f t="shared" ref="R94:R117" si="2">Q94*H94</f>
        <v>0</v>
      </c>
      <c r="S94" s="136">
        <v>0</v>
      </c>
      <c r="T94" s="137">
        <f t="shared" ref="T94:T117" si="3">S94*H94</f>
        <v>0</v>
      </c>
      <c r="AR94" s="138" t="s">
        <v>162</v>
      </c>
      <c r="AT94" s="138" t="s">
        <v>157</v>
      </c>
      <c r="AU94" s="138" t="s">
        <v>175</v>
      </c>
      <c r="AY94" s="17" t="s">
        <v>155</v>
      </c>
      <c r="BE94" s="139">
        <f t="shared" ref="BE94:BE117" si="4">IF(N94="základní",J94,0)</f>
        <v>0</v>
      </c>
      <c r="BF94" s="139">
        <f t="shared" ref="BF94:BF117" si="5">IF(N94="snížená",J94,0)</f>
        <v>0</v>
      </c>
      <c r="BG94" s="139">
        <f t="shared" ref="BG94:BG117" si="6">IF(N94="zákl. přenesená",J94,0)</f>
        <v>0</v>
      </c>
      <c r="BH94" s="139">
        <f t="shared" ref="BH94:BH117" si="7">IF(N94="sníž. přenesená",J94,0)</f>
        <v>0</v>
      </c>
      <c r="BI94" s="139">
        <f t="shared" ref="BI94:BI117" si="8">IF(N94="nulová",J94,0)</f>
        <v>0</v>
      </c>
      <c r="BJ94" s="17" t="s">
        <v>78</v>
      </c>
      <c r="BK94" s="139">
        <f t="shared" ref="BK94:BK117" si="9">ROUND(I94*H94,2)</f>
        <v>0</v>
      </c>
      <c r="BL94" s="17" t="s">
        <v>162</v>
      </c>
      <c r="BM94" s="138" t="s">
        <v>2455</v>
      </c>
    </row>
    <row r="95" spans="2:65" s="1" customFormat="1" ht="37.9" customHeight="1">
      <c r="B95" s="127"/>
      <c r="C95" s="161" t="s">
        <v>187</v>
      </c>
      <c r="D95" s="161" t="s">
        <v>248</v>
      </c>
      <c r="E95" s="162" t="s">
        <v>2456</v>
      </c>
      <c r="F95" s="163" t="s">
        <v>2457</v>
      </c>
      <c r="G95" s="164" t="s">
        <v>2049</v>
      </c>
      <c r="H95" s="165">
        <v>1</v>
      </c>
      <c r="I95" s="166"/>
      <c r="J95" s="166">
        <f t="shared" si="0"/>
        <v>0</v>
      </c>
      <c r="K95" s="163" t="s">
        <v>3</v>
      </c>
      <c r="L95" s="167"/>
      <c r="M95" s="168" t="s">
        <v>3</v>
      </c>
      <c r="N95" s="169" t="s">
        <v>41</v>
      </c>
      <c r="O95" s="136">
        <v>0</v>
      </c>
      <c r="P95" s="136">
        <f t="shared" si="1"/>
        <v>0</v>
      </c>
      <c r="Q95" s="136">
        <v>0</v>
      </c>
      <c r="R95" s="136">
        <f t="shared" si="2"/>
        <v>0</v>
      </c>
      <c r="S95" s="136">
        <v>0</v>
      </c>
      <c r="T95" s="137">
        <f t="shared" si="3"/>
        <v>0</v>
      </c>
      <c r="AR95" s="138" t="s">
        <v>212</v>
      </c>
      <c r="AT95" s="138" t="s">
        <v>248</v>
      </c>
      <c r="AU95" s="138" t="s">
        <v>175</v>
      </c>
      <c r="AY95" s="17" t="s">
        <v>155</v>
      </c>
      <c r="BE95" s="139">
        <f t="shared" si="4"/>
        <v>0</v>
      </c>
      <c r="BF95" s="139">
        <f t="shared" si="5"/>
        <v>0</v>
      </c>
      <c r="BG95" s="139">
        <f t="shared" si="6"/>
        <v>0</v>
      </c>
      <c r="BH95" s="139">
        <f t="shared" si="7"/>
        <v>0</v>
      </c>
      <c r="BI95" s="139">
        <f t="shared" si="8"/>
        <v>0</v>
      </c>
      <c r="BJ95" s="17" t="s">
        <v>78</v>
      </c>
      <c r="BK95" s="139">
        <f t="shared" si="9"/>
        <v>0</v>
      </c>
      <c r="BL95" s="17" t="s">
        <v>162</v>
      </c>
      <c r="BM95" s="138" t="s">
        <v>2458</v>
      </c>
    </row>
    <row r="96" spans="2:65" s="1" customFormat="1" ht="16.5" customHeight="1">
      <c r="B96" s="127"/>
      <c r="C96" s="128" t="s">
        <v>195</v>
      </c>
      <c r="D96" s="128" t="s">
        <v>157</v>
      </c>
      <c r="E96" s="129" t="s">
        <v>2459</v>
      </c>
      <c r="F96" s="130" t="s">
        <v>2460</v>
      </c>
      <c r="G96" s="131" t="s">
        <v>320</v>
      </c>
      <c r="H96" s="132">
        <v>1</v>
      </c>
      <c r="I96" s="133"/>
      <c r="J96" s="133">
        <f t="shared" si="0"/>
        <v>0</v>
      </c>
      <c r="K96" s="130" t="s">
        <v>3</v>
      </c>
      <c r="L96" s="29"/>
      <c r="M96" s="134" t="s">
        <v>3</v>
      </c>
      <c r="N96" s="135" t="s">
        <v>41</v>
      </c>
      <c r="O96" s="136">
        <v>8.827</v>
      </c>
      <c r="P96" s="136">
        <f t="shared" si="1"/>
        <v>8.827</v>
      </c>
      <c r="Q96" s="136">
        <v>0</v>
      </c>
      <c r="R96" s="136">
        <f t="shared" si="2"/>
        <v>0</v>
      </c>
      <c r="S96" s="136">
        <v>0</v>
      </c>
      <c r="T96" s="137">
        <f t="shared" si="3"/>
        <v>0</v>
      </c>
      <c r="AR96" s="138" t="s">
        <v>162</v>
      </c>
      <c r="AT96" s="138" t="s">
        <v>157</v>
      </c>
      <c r="AU96" s="138" t="s">
        <v>175</v>
      </c>
      <c r="AY96" s="17" t="s">
        <v>155</v>
      </c>
      <c r="BE96" s="139">
        <f t="shared" si="4"/>
        <v>0</v>
      </c>
      <c r="BF96" s="139">
        <f t="shared" si="5"/>
        <v>0</v>
      </c>
      <c r="BG96" s="139">
        <f t="shared" si="6"/>
        <v>0</v>
      </c>
      <c r="BH96" s="139">
        <f t="shared" si="7"/>
        <v>0</v>
      </c>
      <c r="BI96" s="139">
        <f t="shared" si="8"/>
        <v>0</v>
      </c>
      <c r="BJ96" s="17" t="s">
        <v>78</v>
      </c>
      <c r="BK96" s="139">
        <f t="shared" si="9"/>
        <v>0</v>
      </c>
      <c r="BL96" s="17" t="s">
        <v>162</v>
      </c>
      <c r="BM96" s="138" t="s">
        <v>2461</v>
      </c>
    </row>
    <row r="97" spans="2:65" s="1" customFormat="1" ht="33" customHeight="1">
      <c r="B97" s="127"/>
      <c r="C97" s="161" t="s">
        <v>206</v>
      </c>
      <c r="D97" s="161" t="s">
        <v>248</v>
      </c>
      <c r="E97" s="162" t="s">
        <v>2462</v>
      </c>
      <c r="F97" s="163" t="s">
        <v>2463</v>
      </c>
      <c r="G97" s="164" t="s">
        <v>2464</v>
      </c>
      <c r="H97" s="165">
        <v>1</v>
      </c>
      <c r="I97" s="166"/>
      <c r="J97" s="166">
        <f t="shared" si="0"/>
        <v>0</v>
      </c>
      <c r="K97" s="163" t="s">
        <v>3</v>
      </c>
      <c r="L97" s="167"/>
      <c r="M97" s="168" t="s">
        <v>3</v>
      </c>
      <c r="N97" s="169" t="s">
        <v>41</v>
      </c>
      <c r="O97" s="136">
        <v>0</v>
      </c>
      <c r="P97" s="136">
        <f t="shared" si="1"/>
        <v>0</v>
      </c>
      <c r="Q97" s="136">
        <v>0</v>
      </c>
      <c r="R97" s="136">
        <f t="shared" si="2"/>
        <v>0</v>
      </c>
      <c r="S97" s="136">
        <v>0</v>
      </c>
      <c r="T97" s="137">
        <f t="shared" si="3"/>
        <v>0</v>
      </c>
      <c r="AR97" s="138" t="s">
        <v>212</v>
      </c>
      <c r="AT97" s="138" t="s">
        <v>248</v>
      </c>
      <c r="AU97" s="138" t="s">
        <v>175</v>
      </c>
      <c r="AY97" s="17" t="s">
        <v>155</v>
      </c>
      <c r="BE97" s="139">
        <f t="shared" si="4"/>
        <v>0</v>
      </c>
      <c r="BF97" s="139">
        <f t="shared" si="5"/>
        <v>0</v>
      </c>
      <c r="BG97" s="139">
        <f t="shared" si="6"/>
        <v>0</v>
      </c>
      <c r="BH97" s="139">
        <f t="shared" si="7"/>
        <v>0</v>
      </c>
      <c r="BI97" s="139">
        <f t="shared" si="8"/>
        <v>0</v>
      </c>
      <c r="BJ97" s="17" t="s">
        <v>78</v>
      </c>
      <c r="BK97" s="139">
        <f t="shared" si="9"/>
        <v>0</v>
      </c>
      <c r="BL97" s="17" t="s">
        <v>162</v>
      </c>
      <c r="BM97" s="138" t="s">
        <v>2465</v>
      </c>
    </row>
    <row r="98" spans="2:65" s="1" customFormat="1" ht="37.9" customHeight="1">
      <c r="B98" s="127"/>
      <c r="C98" s="161" t="s">
        <v>212</v>
      </c>
      <c r="D98" s="161" t="s">
        <v>248</v>
      </c>
      <c r="E98" s="162" t="s">
        <v>2466</v>
      </c>
      <c r="F98" s="163" t="s">
        <v>2467</v>
      </c>
      <c r="G98" s="164" t="s">
        <v>320</v>
      </c>
      <c r="H98" s="165">
        <v>1</v>
      </c>
      <c r="I98" s="166"/>
      <c r="J98" s="166">
        <f t="shared" si="0"/>
        <v>0</v>
      </c>
      <c r="K98" s="163" t="s">
        <v>3</v>
      </c>
      <c r="L98" s="167"/>
      <c r="M98" s="168" t="s">
        <v>3</v>
      </c>
      <c r="N98" s="169" t="s">
        <v>41</v>
      </c>
      <c r="O98" s="136">
        <v>0</v>
      </c>
      <c r="P98" s="136">
        <f t="shared" si="1"/>
        <v>0</v>
      </c>
      <c r="Q98" s="136">
        <v>0</v>
      </c>
      <c r="R98" s="136">
        <f t="shared" si="2"/>
        <v>0</v>
      </c>
      <c r="S98" s="136">
        <v>0</v>
      </c>
      <c r="T98" s="137">
        <f t="shared" si="3"/>
        <v>0</v>
      </c>
      <c r="AR98" s="138" t="s">
        <v>212</v>
      </c>
      <c r="AT98" s="138" t="s">
        <v>248</v>
      </c>
      <c r="AU98" s="138" t="s">
        <v>175</v>
      </c>
      <c r="AY98" s="17" t="s">
        <v>155</v>
      </c>
      <c r="BE98" s="139">
        <f t="shared" si="4"/>
        <v>0</v>
      </c>
      <c r="BF98" s="139">
        <f t="shared" si="5"/>
        <v>0</v>
      </c>
      <c r="BG98" s="139">
        <f t="shared" si="6"/>
        <v>0</v>
      </c>
      <c r="BH98" s="139">
        <f t="shared" si="7"/>
        <v>0</v>
      </c>
      <c r="BI98" s="139">
        <f t="shared" si="8"/>
        <v>0</v>
      </c>
      <c r="BJ98" s="17" t="s">
        <v>78</v>
      </c>
      <c r="BK98" s="139">
        <f t="shared" si="9"/>
        <v>0</v>
      </c>
      <c r="BL98" s="17" t="s">
        <v>162</v>
      </c>
      <c r="BM98" s="138" t="s">
        <v>2468</v>
      </c>
    </row>
    <row r="99" spans="2:65" s="1" customFormat="1" ht="16.5" customHeight="1">
      <c r="B99" s="127"/>
      <c r="C99" s="128" t="s">
        <v>219</v>
      </c>
      <c r="D99" s="128" t="s">
        <v>157</v>
      </c>
      <c r="E99" s="129" t="s">
        <v>2469</v>
      </c>
      <c r="F99" s="130" t="s">
        <v>2470</v>
      </c>
      <c r="G99" s="131" t="s">
        <v>178</v>
      </c>
      <c r="H99" s="132">
        <v>10</v>
      </c>
      <c r="I99" s="133"/>
      <c r="J99" s="133">
        <f t="shared" si="0"/>
        <v>0</v>
      </c>
      <c r="K99" s="130" t="s">
        <v>3</v>
      </c>
      <c r="L99" s="29"/>
      <c r="M99" s="134" t="s">
        <v>3</v>
      </c>
      <c r="N99" s="135" t="s">
        <v>41</v>
      </c>
      <c r="O99" s="136">
        <v>0.218</v>
      </c>
      <c r="P99" s="136">
        <f t="shared" si="1"/>
        <v>2.1800000000000002</v>
      </c>
      <c r="Q99" s="136">
        <v>0</v>
      </c>
      <c r="R99" s="136">
        <f t="shared" si="2"/>
        <v>0</v>
      </c>
      <c r="S99" s="136">
        <v>0</v>
      </c>
      <c r="T99" s="137">
        <f t="shared" si="3"/>
        <v>0</v>
      </c>
      <c r="AR99" s="138" t="s">
        <v>162</v>
      </c>
      <c r="AT99" s="138" t="s">
        <v>157</v>
      </c>
      <c r="AU99" s="138" t="s">
        <v>175</v>
      </c>
      <c r="AY99" s="17" t="s">
        <v>155</v>
      </c>
      <c r="BE99" s="139">
        <f t="shared" si="4"/>
        <v>0</v>
      </c>
      <c r="BF99" s="139">
        <f t="shared" si="5"/>
        <v>0</v>
      </c>
      <c r="BG99" s="139">
        <f t="shared" si="6"/>
        <v>0</v>
      </c>
      <c r="BH99" s="139">
        <f t="shared" si="7"/>
        <v>0</v>
      </c>
      <c r="BI99" s="139">
        <f t="shared" si="8"/>
        <v>0</v>
      </c>
      <c r="BJ99" s="17" t="s">
        <v>78</v>
      </c>
      <c r="BK99" s="139">
        <f t="shared" si="9"/>
        <v>0</v>
      </c>
      <c r="BL99" s="17" t="s">
        <v>162</v>
      </c>
      <c r="BM99" s="138" t="s">
        <v>2471</v>
      </c>
    </row>
    <row r="100" spans="2:65" s="1" customFormat="1" ht="16.5" customHeight="1">
      <c r="B100" s="127"/>
      <c r="C100" s="128" t="s">
        <v>228</v>
      </c>
      <c r="D100" s="128" t="s">
        <v>157</v>
      </c>
      <c r="E100" s="129" t="s">
        <v>2472</v>
      </c>
      <c r="F100" s="130" t="s">
        <v>2473</v>
      </c>
      <c r="G100" s="131" t="s">
        <v>178</v>
      </c>
      <c r="H100" s="132">
        <v>10</v>
      </c>
      <c r="I100" s="133"/>
      <c r="J100" s="133">
        <f t="shared" si="0"/>
        <v>0</v>
      </c>
      <c r="K100" s="130" t="s">
        <v>3</v>
      </c>
      <c r="L100" s="29"/>
      <c r="M100" s="134" t="s">
        <v>3</v>
      </c>
      <c r="N100" s="135" t="s">
        <v>41</v>
      </c>
      <c r="O100" s="136">
        <v>0.253</v>
      </c>
      <c r="P100" s="136">
        <f t="shared" si="1"/>
        <v>2.5300000000000002</v>
      </c>
      <c r="Q100" s="136">
        <v>0</v>
      </c>
      <c r="R100" s="136">
        <f t="shared" si="2"/>
        <v>0</v>
      </c>
      <c r="S100" s="136">
        <v>0</v>
      </c>
      <c r="T100" s="137">
        <f t="shared" si="3"/>
        <v>0</v>
      </c>
      <c r="AR100" s="138" t="s">
        <v>162</v>
      </c>
      <c r="AT100" s="138" t="s">
        <v>157</v>
      </c>
      <c r="AU100" s="138" t="s">
        <v>175</v>
      </c>
      <c r="AY100" s="17" t="s">
        <v>155</v>
      </c>
      <c r="BE100" s="139">
        <f t="shared" si="4"/>
        <v>0</v>
      </c>
      <c r="BF100" s="139">
        <f t="shared" si="5"/>
        <v>0</v>
      </c>
      <c r="BG100" s="139">
        <f t="shared" si="6"/>
        <v>0</v>
      </c>
      <c r="BH100" s="139">
        <f t="shared" si="7"/>
        <v>0</v>
      </c>
      <c r="BI100" s="139">
        <f t="shared" si="8"/>
        <v>0</v>
      </c>
      <c r="BJ100" s="17" t="s">
        <v>78</v>
      </c>
      <c r="BK100" s="139">
        <f t="shared" si="9"/>
        <v>0</v>
      </c>
      <c r="BL100" s="17" t="s">
        <v>162</v>
      </c>
      <c r="BM100" s="138" t="s">
        <v>2474</v>
      </c>
    </row>
    <row r="101" spans="2:65" s="1" customFormat="1" ht="33" customHeight="1">
      <c r="B101" s="127"/>
      <c r="C101" s="161" t="s">
        <v>235</v>
      </c>
      <c r="D101" s="161" t="s">
        <v>248</v>
      </c>
      <c r="E101" s="162" t="s">
        <v>2475</v>
      </c>
      <c r="F101" s="163" t="s">
        <v>2476</v>
      </c>
      <c r="G101" s="164" t="s">
        <v>178</v>
      </c>
      <c r="H101" s="165">
        <v>20</v>
      </c>
      <c r="I101" s="166"/>
      <c r="J101" s="166">
        <f t="shared" si="0"/>
        <v>0</v>
      </c>
      <c r="K101" s="163" t="s">
        <v>3</v>
      </c>
      <c r="L101" s="167"/>
      <c r="M101" s="168" t="s">
        <v>3</v>
      </c>
      <c r="N101" s="169" t="s">
        <v>41</v>
      </c>
      <c r="O101" s="136">
        <v>0</v>
      </c>
      <c r="P101" s="136">
        <f t="shared" si="1"/>
        <v>0</v>
      </c>
      <c r="Q101" s="136">
        <v>0</v>
      </c>
      <c r="R101" s="136">
        <f t="shared" si="2"/>
        <v>0</v>
      </c>
      <c r="S101" s="136">
        <v>0</v>
      </c>
      <c r="T101" s="137">
        <f t="shared" si="3"/>
        <v>0</v>
      </c>
      <c r="AR101" s="138" t="s">
        <v>212</v>
      </c>
      <c r="AT101" s="138" t="s">
        <v>248</v>
      </c>
      <c r="AU101" s="138" t="s">
        <v>175</v>
      </c>
      <c r="AY101" s="17" t="s">
        <v>155</v>
      </c>
      <c r="BE101" s="139">
        <f t="shared" si="4"/>
        <v>0</v>
      </c>
      <c r="BF101" s="139">
        <f t="shared" si="5"/>
        <v>0</v>
      </c>
      <c r="BG101" s="139">
        <f t="shared" si="6"/>
        <v>0</v>
      </c>
      <c r="BH101" s="139">
        <f t="shared" si="7"/>
        <v>0</v>
      </c>
      <c r="BI101" s="139">
        <f t="shared" si="8"/>
        <v>0</v>
      </c>
      <c r="BJ101" s="17" t="s">
        <v>78</v>
      </c>
      <c r="BK101" s="139">
        <f t="shared" si="9"/>
        <v>0</v>
      </c>
      <c r="BL101" s="17" t="s">
        <v>162</v>
      </c>
      <c r="BM101" s="138" t="s">
        <v>2477</v>
      </c>
    </row>
    <row r="102" spans="2:65" s="1" customFormat="1" ht="16.5" customHeight="1">
      <c r="B102" s="127"/>
      <c r="C102" s="161" t="s">
        <v>242</v>
      </c>
      <c r="D102" s="161" t="s">
        <v>248</v>
      </c>
      <c r="E102" s="162" t="s">
        <v>2478</v>
      </c>
      <c r="F102" s="163" t="s">
        <v>2479</v>
      </c>
      <c r="G102" s="164" t="s">
        <v>2480</v>
      </c>
      <c r="H102" s="165">
        <v>1</v>
      </c>
      <c r="I102" s="166"/>
      <c r="J102" s="166">
        <f t="shared" si="0"/>
        <v>0</v>
      </c>
      <c r="K102" s="163" t="s">
        <v>3</v>
      </c>
      <c r="L102" s="167"/>
      <c r="M102" s="168" t="s">
        <v>3</v>
      </c>
      <c r="N102" s="169" t="s">
        <v>41</v>
      </c>
      <c r="O102" s="136">
        <v>0</v>
      </c>
      <c r="P102" s="136">
        <f t="shared" si="1"/>
        <v>0</v>
      </c>
      <c r="Q102" s="136">
        <v>0</v>
      </c>
      <c r="R102" s="136">
        <f t="shared" si="2"/>
        <v>0</v>
      </c>
      <c r="S102" s="136">
        <v>0</v>
      </c>
      <c r="T102" s="137">
        <f t="shared" si="3"/>
        <v>0</v>
      </c>
      <c r="AR102" s="138" t="s">
        <v>212</v>
      </c>
      <c r="AT102" s="138" t="s">
        <v>248</v>
      </c>
      <c r="AU102" s="138" t="s">
        <v>175</v>
      </c>
      <c r="AY102" s="17" t="s">
        <v>155</v>
      </c>
      <c r="BE102" s="139">
        <f t="shared" si="4"/>
        <v>0</v>
      </c>
      <c r="BF102" s="139">
        <f t="shared" si="5"/>
        <v>0</v>
      </c>
      <c r="BG102" s="139">
        <f t="shared" si="6"/>
        <v>0</v>
      </c>
      <c r="BH102" s="139">
        <f t="shared" si="7"/>
        <v>0</v>
      </c>
      <c r="BI102" s="139">
        <f t="shared" si="8"/>
        <v>0</v>
      </c>
      <c r="BJ102" s="17" t="s">
        <v>78</v>
      </c>
      <c r="BK102" s="139">
        <f t="shared" si="9"/>
        <v>0</v>
      </c>
      <c r="BL102" s="17" t="s">
        <v>162</v>
      </c>
      <c r="BM102" s="138" t="s">
        <v>2481</v>
      </c>
    </row>
    <row r="103" spans="2:65" s="1" customFormat="1" ht="16.5" customHeight="1">
      <c r="B103" s="127"/>
      <c r="C103" s="128" t="s">
        <v>247</v>
      </c>
      <c r="D103" s="128" t="s">
        <v>157</v>
      </c>
      <c r="E103" s="129" t="s">
        <v>2482</v>
      </c>
      <c r="F103" s="130" t="s">
        <v>2483</v>
      </c>
      <c r="G103" s="131" t="s">
        <v>178</v>
      </c>
      <c r="H103" s="132">
        <v>20</v>
      </c>
      <c r="I103" s="133"/>
      <c r="J103" s="133">
        <f t="shared" si="0"/>
        <v>0</v>
      </c>
      <c r="K103" s="130" t="s">
        <v>3</v>
      </c>
      <c r="L103" s="29"/>
      <c r="M103" s="134" t="s">
        <v>3</v>
      </c>
      <c r="N103" s="135" t="s">
        <v>41</v>
      </c>
      <c r="O103" s="136">
        <v>0.55000000000000004</v>
      </c>
      <c r="P103" s="136">
        <f t="shared" si="1"/>
        <v>11</v>
      </c>
      <c r="Q103" s="136">
        <v>0</v>
      </c>
      <c r="R103" s="136">
        <f t="shared" si="2"/>
        <v>0</v>
      </c>
      <c r="S103" s="136">
        <v>0</v>
      </c>
      <c r="T103" s="137">
        <f t="shared" si="3"/>
        <v>0</v>
      </c>
      <c r="AR103" s="138" t="s">
        <v>162</v>
      </c>
      <c r="AT103" s="138" t="s">
        <v>157</v>
      </c>
      <c r="AU103" s="138" t="s">
        <v>175</v>
      </c>
      <c r="AY103" s="17" t="s">
        <v>155</v>
      </c>
      <c r="BE103" s="139">
        <f t="shared" si="4"/>
        <v>0</v>
      </c>
      <c r="BF103" s="139">
        <f t="shared" si="5"/>
        <v>0</v>
      </c>
      <c r="BG103" s="139">
        <f t="shared" si="6"/>
        <v>0</v>
      </c>
      <c r="BH103" s="139">
        <f t="shared" si="7"/>
        <v>0</v>
      </c>
      <c r="BI103" s="139">
        <f t="shared" si="8"/>
        <v>0</v>
      </c>
      <c r="BJ103" s="17" t="s">
        <v>78</v>
      </c>
      <c r="BK103" s="139">
        <f t="shared" si="9"/>
        <v>0</v>
      </c>
      <c r="BL103" s="17" t="s">
        <v>162</v>
      </c>
      <c r="BM103" s="138" t="s">
        <v>2484</v>
      </c>
    </row>
    <row r="104" spans="2:65" s="1" customFormat="1" ht="37.9" customHeight="1">
      <c r="B104" s="127"/>
      <c r="C104" s="161" t="s">
        <v>254</v>
      </c>
      <c r="D104" s="161" t="s">
        <v>248</v>
      </c>
      <c r="E104" s="162" t="s">
        <v>2485</v>
      </c>
      <c r="F104" s="163" t="s">
        <v>2486</v>
      </c>
      <c r="G104" s="164" t="s">
        <v>320</v>
      </c>
      <c r="H104" s="165">
        <v>1</v>
      </c>
      <c r="I104" s="166"/>
      <c r="J104" s="166">
        <f t="shared" si="0"/>
        <v>0</v>
      </c>
      <c r="K104" s="163" t="s">
        <v>3</v>
      </c>
      <c r="L104" s="167"/>
      <c r="M104" s="168" t="s">
        <v>3</v>
      </c>
      <c r="N104" s="169" t="s">
        <v>41</v>
      </c>
      <c r="O104" s="136">
        <v>0</v>
      </c>
      <c r="P104" s="136">
        <f t="shared" si="1"/>
        <v>0</v>
      </c>
      <c r="Q104" s="136">
        <v>0</v>
      </c>
      <c r="R104" s="136">
        <f t="shared" si="2"/>
        <v>0</v>
      </c>
      <c r="S104" s="136">
        <v>0</v>
      </c>
      <c r="T104" s="137">
        <f t="shared" si="3"/>
        <v>0</v>
      </c>
      <c r="AR104" s="138" t="s">
        <v>212</v>
      </c>
      <c r="AT104" s="138" t="s">
        <v>248</v>
      </c>
      <c r="AU104" s="138" t="s">
        <v>175</v>
      </c>
      <c r="AY104" s="17" t="s">
        <v>155</v>
      </c>
      <c r="BE104" s="139">
        <f t="shared" si="4"/>
        <v>0</v>
      </c>
      <c r="BF104" s="139">
        <f t="shared" si="5"/>
        <v>0</v>
      </c>
      <c r="BG104" s="139">
        <f t="shared" si="6"/>
        <v>0</v>
      </c>
      <c r="BH104" s="139">
        <f t="shared" si="7"/>
        <v>0</v>
      </c>
      <c r="BI104" s="139">
        <f t="shared" si="8"/>
        <v>0</v>
      </c>
      <c r="BJ104" s="17" t="s">
        <v>78</v>
      </c>
      <c r="BK104" s="139">
        <f t="shared" si="9"/>
        <v>0</v>
      </c>
      <c r="BL104" s="17" t="s">
        <v>162</v>
      </c>
      <c r="BM104" s="138" t="s">
        <v>2487</v>
      </c>
    </row>
    <row r="105" spans="2:65" s="1" customFormat="1" ht="37.9" customHeight="1">
      <c r="B105" s="127"/>
      <c r="C105" s="161" t="s">
        <v>9</v>
      </c>
      <c r="D105" s="161" t="s">
        <v>248</v>
      </c>
      <c r="E105" s="162" t="s">
        <v>2488</v>
      </c>
      <c r="F105" s="163" t="s">
        <v>2489</v>
      </c>
      <c r="G105" s="164" t="s">
        <v>320</v>
      </c>
      <c r="H105" s="165">
        <v>1</v>
      </c>
      <c r="I105" s="166"/>
      <c r="J105" s="166">
        <f t="shared" si="0"/>
        <v>0</v>
      </c>
      <c r="K105" s="163" t="s">
        <v>3</v>
      </c>
      <c r="L105" s="167"/>
      <c r="M105" s="168" t="s">
        <v>3</v>
      </c>
      <c r="N105" s="169" t="s">
        <v>41</v>
      </c>
      <c r="O105" s="136">
        <v>0</v>
      </c>
      <c r="P105" s="136">
        <f t="shared" si="1"/>
        <v>0</v>
      </c>
      <c r="Q105" s="136">
        <v>0</v>
      </c>
      <c r="R105" s="136">
        <f t="shared" si="2"/>
        <v>0</v>
      </c>
      <c r="S105" s="136">
        <v>0</v>
      </c>
      <c r="T105" s="137">
        <f t="shared" si="3"/>
        <v>0</v>
      </c>
      <c r="AR105" s="138" t="s">
        <v>212</v>
      </c>
      <c r="AT105" s="138" t="s">
        <v>248</v>
      </c>
      <c r="AU105" s="138" t="s">
        <v>175</v>
      </c>
      <c r="AY105" s="17" t="s">
        <v>155</v>
      </c>
      <c r="BE105" s="139">
        <f t="shared" si="4"/>
        <v>0</v>
      </c>
      <c r="BF105" s="139">
        <f t="shared" si="5"/>
        <v>0</v>
      </c>
      <c r="BG105" s="139">
        <f t="shared" si="6"/>
        <v>0</v>
      </c>
      <c r="BH105" s="139">
        <f t="shared" si="7"/>
        <v>0</v>
      </c>
      <c r="BI105" s="139">
        <f t="shared" si="8"/>
        <v>0</v>
      </c>
      <c r="BJ105" s="17" t="s">
        <v>78</v>
      </c>
      <c r="BK105" s="139">
        <f t="shared" si="9"/>
        <v>0</v>
      </c>
      <c r="BL105" s="17" t="s">
        <v>162</v>
      </c>
      <c r="BM105" s="138" t="s">
        <v>2490</v>
      </c>
    </row>
    <row r="106" spans="2:65" s="1" customFormat="1" ht="16.5" customHeight="1">
      <c r="B106" s="127"/>
      <c r="C106" s="128" t="s">
        <v>264</v>
      </c>
      <c r="D106" s="128" t="s">
        <v>157</v>
      </c>
      <c r="E106" s="129" t="s">
        <v>2491</v>
      </c>
      <c r="F106" s="130" t="s">
        <v>2492</v>
      </c>
      <c r="G106" s="131" t="s">
        <v>320</v>
      </c>
      <c r="H106" s="132">
        <v>2</v>
      </c>
      <c r="I106" s="133"/>
      <c r="J106" s="133">
        <f t="shared" si="0"/>
        <v>0</v>
      </c>
      <c r="K106" s="130" t="s">
        <v>3</v>
      </c>
      <c r="L106" s="29"/>
      <c r="M106" s="134" t="s">
        <v>3</v>
      </c>
      <c r="N106" s="135" t="s">
        <v>41</v>
      </c>
      <c r="O106" s="136">
        <v>1.1839999999999999</v>
      </c>
      <c r="P106" s="136">
        <f t="shared" si="1"/>
        <v>2.3679999999999999</v>
      </c>
      <c r="Q106" s="136">
        <v>0</v>
      </c>
      <c r="R106" s="136">
        <f t="shared" si="2"/>
        <v>0</v>
      </c>
      <c r="S106" s="136">
        <v>0</v>
      </c>
      <c r="T106" s="137">
        <f t="shared" si="3"/>
        <v>0</v>
      </c>
      <c r="AR106" s="138" t="s">
        <v>162</v>
      </c>
      <c r="AT106" s="138" t="s">
        <v>157</v>
      </c>
      <c r="AU106" s="138" t="s">
        <v>175</v>
      </c>
      <c r="AY106" s="17" t="s">
        <v>155</v>
      </c>
      <c r="BE106" s="139">
        <f t="shared" si="4"/>
        <v>0</v>
      </c>
      <c r="BF106" s="139">
        <f t="shared" si="5"/>
        <v>0</v>
      </c>
      <c r="BG106" s="139">
        <f t="shared" si="6"/>
        <v>0</v>
      </c>
      <c r="BH106" s="139">
        <f t="shared" si="7"/>
        <v>0</v>
      </c>
      <c r="BI106" s="139">
        <f t="shared" si="8"/>
        <v>0</v>
      </c>
      <c r="BJ106" s="17" t="s">
        <v>78</v>
      </c>
      <c r="BK106" s="139">
        <f t="shared" si="9"/>
        <v>0</v>
      </c>
      <c r="BL106" s="17" t="s">
        <v>162</v>
      </c>
      <c r="BM106" s="138" t="s">
        <v>2493</v>
      </c>
    </row>
    <row r="107" spans="2:65" s="1" customFormat="1" ht="24.2" customHeight="1">
      <c r="B107" s="127"/>
      <c r="C107" s="161" t="s">
        <v>276</v>
      </c>
      <c r="D107" s="161" t="s">
        <v>248</v>
      </c>
      <c r="E107" s="162" t="s">
        <v>2494</v>
      </c>
      <c r="F107" s="163" t="s">
        <v>2495</v>
      </c>
      <c r="G107" s="164" t="s">
        <v>2464</v>
      </c>
      <c r="H107" s="165">
        <v>2</v>
      </c>
      <c r="I107" s="166"/>
      <c r="J107" s="166">
        <f t="shared" si="0"/>
        <v>0</v>
      </c>
      <c r="K107" s="163" t="s">
        <v>3</v>
      </c>
      <c r="L107" s="167"/>
      <c r="M107" s="168" t="s">
        <v>3</v>
      </c>
      <c r="N107" s="169" t="s">
        <v>41</v>
      </c>
      <c r="O107" s="136">
        <v>0</v>
      </c>
      <c r="P107" s="136">
        <f t="shared" si="1"/>
        <v>0</v>
      </c>
      <c r="Q107" s="136">
        <v>0</v>
      </c>
      <c r="R107" s="136">
        <f t="shared" si="2"/>
        <v>0</v>
      </c>
      <c r="S107" s="136">
        <v>0</v>
      </c>
      <c r="T107" s="137">
        <f t="shared" si="3"/>
        <v>0</v>
      </c>
      <c r="AR107" s="138" t="s">
        <v>212</v>
      </c>
      <c r="AT107" s="138" t="s">
        <v>248</v>
      </c>
      <c r="AU107" s="138" t="s">
        <v>175</v>
      </c>
      <c r="AY107" s="17" t="s">
        <v>155</v>
      </c>
      <c r="BE107" s="139">
        <f t="shared" si="4"/>
        <v>0</v>
      </c>
      <c r="BF107" s="139">
        <f t="shared" si="5"/>
        <v>0</v>
      </c>
      <c r="BG107" s="139">
        <f t="shared" si="6"/>
        <v>0</v>
      </c>
      <c r="BH107" s="139">
        <f t="shared" si="7"/>
        <v>0</v>
      </c>
      <c r="BI107" s="139">
        <f t="shared" si="8"/>
        <v>0</v>
      </c>
      <c r="BJ107" s="17" t="s">
        <v>78</v>
      </c>
      <c r="BK107" s="139">
        <f t="shared" si="9"/>
        <v>0</v>
      </c>
      <c r="BL107" s="17" t="s">
        <v>162</v>
      </c>
      <c r="BM107" s="138" t="s">
        <v>2496</v>
      </c>
    </row>
    <row r="108" spans="2:65" s="1" customFormat="1" ht="24.2" customHeight="1">
      <c r="B108" s="127"/>
      <c r="C108" s="128" t="s">
        <v>287</v>
      </c>
      <c r="D108" s="128" t="s">
        <v>157</v>
      </c>
      <c r="E108" s="129" t="s">
        <v>2497</v>
      </c>
      <c r="F108" s="130" t="s">
        <v>2498</v>
      </c>
      <c r="G108" s="131" t="s">
        <v>320</v>
      </c>
      <c r="H108" s="132">
        <v>2</v>
      </c>
      <c r="I108" s="133"/>
      <c r="J108" s="133">
        <f t="shared" si="0"/>
        <v>0</v>
      </c>
      <c r="K108" s="130" t="s">
        <v>3</v>
      </c>
      <c r="L108" s="29"/>
      <c r="M108" s="134" t="s">
        <v>3</v>
      </c>
      <c r="N108" s="135" t="s">
        <v>41</v>
      </c>
      <c r="O108" s="136">
        <v>0.84599999999999997</v>
      </c>
      <c r="P108" s="136">
        <f t="shared" si="1"/>
        <v>1.6919999999999999</v>
      </c>
      <c r="Q108" s="136">
        <v>0</v>
      </c>
      <c r="R108" s="136">
        <f t="shared" si="2"/>
        <v>0</v>
      </c>
      <c r="S108" s="136">
        <v>0</v>
      </c>
      <c r="T108" s="137">
        <f t="shared" si="3"/>
        <v>0</v>
      </c>
      <c r="AR108" s="138" t="s">
        <v>162</v>
      </c>
      <c r="AT108" s="138" t="s">
        <v>157</v>
      </c>
      <c r="AU108" s="138" t="s">
        <v>175</v>
      </c>
      <c r="AY108" s="17" t="s">
        <v>155</v>
      </c>
      <c r="BE108" s="139">
        <f t="shared" si="4"/>
        <v>0</v>
      </c>
      <c r="BF108" s="139">
        <f t="shared" si="5"/>
        <v>0</v>
      </c>
      <c r="BG108" s="139">
        <f t="shared" si="6"/>
        <v>0</v>
      </c>
      <c r="BH108" s="139">
        <f t="shared" si="7"/>
        <v>0</v>
      </c>
      <c r="BI108" s="139">
        <f t="shared" si="8"/>
        <v>0</v>
      </c>
      <c r="BJ108" s="17" t="s">
        <v>78</v>
      </c>
      <c r="BK108" s="139">
        <f t="shared" si="9"/>
        <v>0</v>
      </c>
      <c r="BL108" s="17" t="s">
        <v>162</v>
      </c>
      <c r="BM108" s="138" t="s">
        <v>2499</v>
      </c>
    </row>
    <row r="109" spans="2:65" s="1" customFormat="1" ht="24.2" customHeight="1">
      <c r="B109" s="127"/>
      <c r="C109" s="161" t="s">
        <v>292</v>
      </c>
      <c r="D109" s="161" t="s">
        <v>248</v>
      </c>
      <c r="E109" s="162" t="s">
        <v>2500</v>
      </c>
      <c r="F109" s="163" t="s">
        <v>2501</v>
      </c>
      <c r="G109" s="164" t="s">
        <v>320</v>
      </c>
      <c r="H109" s="165">
        <v>1</v>
      </c>
      <c r="I109" s="166"/>
      <c r="J109" s="166">
        <f t="shared" si="0"/>
        <v>0</v>
      </c>
      <c r="K109" s="163" t="s">
        <v>3</v>
      </c>
      <c r="L109" s="167"/>
      <c r="M109" s="168" t="s">
        <v>3</v>
      </c>
      <c r="N109" s="169" t="s">
        <v>41</v>
      </c>
      <c r="O109" s="136">
        <v>0</v>
      </c>
      <c r="P109" s="136">
        <f t="shared" si="1"/>
        <v>0</v>
      </c>
      <c r="Q109" s="136">
        <v>0</v>
      </c>
      <c r="R109" s="136">
        <f t="shared" si="2"/>
        <v>0</v>
      </c>
      <c r="S109" s="136">
        <v>0</v>
      </c>
      <c r="T109" s="137">
        <f t="shared" si="3"/>
        <v>0</v>
      </c>
      <c r="AR109" s="138" t="s">
        <v>212</v>
      </c>
      <c r="AT109" s="138" t="s">
        <v>248</v>
      </c>
      <c r="AU109" s="138" t="s">
        <v>175</v>
      </c>
      <c r="AY109" s="17" t="s">
        <v>155</v>
      </c>
      <c r="BE109" s="139">
        <f t="shared" si="4"/>
        <v>0</v>
      </c>
      <c r="BF109" s="139">
        <f t="shared" si="5"/>
        <v>0</v>
      </c>
      <c r="BG109" s="139">
        <f t="shared" si="6"/>
        <v>0</v>
      </c>
      <c r="BH109" s="139">
        <f t="shared" si="7"/>
        <v>0</v>
      </c>
      <c r="BI109" s="139">
        <f t="shared" si="8"/>
        <v>0</v>
      </c>
      <c r="BJ109" s="17" t="s">
        <v>78</v>
      </c>
      <c r="BK109" s="139">
        <f t="shared" si="9"/>
        <v>0</v>
      </c>
      <c r="BL109" s="17" t="s">
        <v>162</v>
      </c>
      <c r="BM109" s="138" t="s">
        <v>2502</v>
      </c>
    </row>
    <row r="110" spans="2:65" s="1" customFormat="1" ht="24.2" customHeight="1">
      <c r="B110" s="127"/>
      <c r="C110" s="161" t="s">
        <v>298</v>
      </c>
      <c r="D110" s="161" t="s">
        <v>248</v>
      </c>
      <c r="E110" s="162" t="s">
        <v>2503</v>
      </c>
      <c r="F110" s="163" t="s">
        <v>2504</v>
      </c>
      <c r="G110" s="164" t="s">
        <v>320</v>
      </c>
      <c r="H110" s="165">
        <v>1</v>
      </c>
      <c r="I110" s="166"/>
      <c r="J110" s="166">
        <f t="shared" si="0"/>
        <v>0</v>
      </c>
      <c r="K110" s="163" t="s">
        <v>3</v>
      </c>
      <c r="L110" s="167"/>
      <c r="M110" s="168" t="s">
        <v>3</v>
      </c>
      <c r="N110" s="169" t="s">
        <v>41</v>
      </c>
      <c r="O110" s="136">
        <v>0</v>
      </c>
      <c r="P110" s="136">
        <f t="shared" si="1"/>
        <v>0</v>
      </c>
      <c r="Q110" s="136">
        <v>0</v>
      </c>
      <c r="R110" s="136">
        <f t="shared" si="2"/>
        <v>0</v>
      </c>
      <c r="S110" s="136">
        <v>0</v>
      </c>
      <c r="T110" s="137">
        <f t="shared" si="3"/>
        <v>0</v>
      </c>
      <c r="AR110" s="138" t="s">
        <v>212</v>
      </c>
      <c r="AT110" s="138" t="s">
        <v>248</v>
      </c>
      <c r="AU110" s="138" t="s">
        <v>175</v>
      </c>
      <c r="AY110" s="17" t="s">
        <v>155</v>
      </c>
      <c r="BE110" s="139">
        <f t="shared" si="4"/>
        <v>0</v>
      </c>
      <c r="BF110" s="139">
        <f t="shared" si="5"/>
        <v>0</v>
      </c>
      <c r="BG110" s="139">
        <f t="shared" si="6"/>
        <v>0</v>
      </c>
      <c r="BH110" s="139">
        <f t="shared" si="7"/>
        <v>0</v>
      </c>
      <c r="BI110" s="139">
        <f t="shared" si="8"/>
        <v>0</v>
      </c>
      <c r="BJ110" s="17" t="s">
        <v>78</v>
      </c>
      <c r="BK110" s="139">
        <f t="shared" si="9"/>
        <v>0</v>
      </c>
      <c r="BL110" s="17" t="s">
        <v>162</v>
      </c>
      <c r="BM110" s="138" t="s">
        <v>2505</v>
      </c>
    </row>
    <row r="111" spans="2:65" s="1" customFormat="1" ht="16.5" customHeight="1">
      <c r="B111" s="127"/>
      <c r="C111" s="128" t="s">
        <v>8</v>
      </c>
      <c r="D111" s="128" t="s">
        <v>157</v>
      </c>
      <c r="E111" s="129" t="s">
        <v>2506</v>
      </c>
      <c r="F111" s="130" t="s">
        <v>2507</v>
      </c>
      <c r="G111" s="131" t="s">
        <v>320</v>
      </c>
      <c r="H111" s="132">
        <v>1</v>
      </c>
      <c r="I111" s="133"/>
      <c r="J111" s="133">
        <f t="shared" si="0"/>
        <v>0</v>
      </c>
      <c r="K111" s="130" t="s">
        <v>3</v>
      </c>
      <c r="L111" s="29"/>
      <c r="M111" s="134" t="s">
        <v>3</v>
      </c>
      <c r="N111" s="135" t="s">
        <v>41</v>
      </c>
      <c r="O111" s="136">
        <v>1.353</v>
      </c>
      <c r="P111" s="136">
        <f t="shared" si="1"/>
        <v>1.353</v>
      </c>
      <c r="Q111" s="136">
        <v>0</v>
      </c>
      <c r="R111" s="136">
        <f t="shared" si="2"/>
        <v>0</v>
      </c>
      <c r="S111" s="136">
        <v>0</v>
      </c>
      <c r="T111" s="137">
        <f t="shared" si="3"/>
        <v>0</v>
      </c>
      <c r="AR111" s="138" t="s">
        <v>162</v>
      </c>
      <c r="AT111" s="138" t="s">
        <v>157</v>
      </c>
      <c r="AU111" s="138" t="s">
        <v>175</v>
      </c>
      <c r="AY111" s="17" t="s">
        <v>155</v>
      </c>
      <c r="BE111" s="139">
        <f t="shared" si="4"/>
        <v>0</v>
      </c>
      <c r="BF111" s="139">
        <f t="shared" si="5"/>
        <v>0</v>
      </c>
      <c r="BG111" s="139">
        <f t="shared" si="6"/>
        <v>0</v>
      </c>
      <c r="BH111" s="139">
        <f t="shared" si="7"/>
        <v>0</v>
      </c>
      <c r="BI111" s="139">
        <f t="shared" si="8"/>
        <v>0</v>
      </c>
      <c r="BJ111" s="17" t="s">
        <v>78</v>
      </c>
      <c r="BK111" s="139">
        <f t="shared" si="9"/>
        <v>0</v>
      </c>
      <c r="BL111" s="17" t="s">
        <v>162</v>
      </c>
      <c r="BM111" s="138" t="s">
        <v>2508</v>
      </c>
    </row>
    <row r="112" spans="2:65" s="1" customFormat="1" ht="33" customHeight="1">
      <c r="B112" s="127"/>
      <c r="C112" s="161" t="s">
        <v>310</v>
      </c>
      <c r="D112" s="161" t="s">
        <v>248</v>
      </c>
      <c r="E112" s="162" t="s">
        <v>2509</v>
      </c>
      <c r="F112" s="163" t="s">
        <v>2510</v>
      </c>
      <c r="G112" s="164" t="s">
        <v>2464</v>
      </c>
      <c r="H112" s="165">
        <v>2</v>
      </c>
      <c r="I112" s="166"/>
      <c r="J112" s="166">
        <f t="shared" si="0"/>
        <v>0</v>
      </c>
      <c r="K112" s="163" t="s">
        <v>3</v>
      </c>
      <c r="L112" s="167"/>
      <c r="M112" s="168" t="s">
        <v>3</v>
      </c>
      <c r="N112" s="169" t="s">
        <v>41</v>
      </c>
      <c r="O112" s="136">
        <v>0</v>
      </c>
      <c r="P112" s="136">
        <f t="shared" si="1"/>
        <v>0</v>
      </c>
      <c r="Q112" s="136">
        <v>0</v>
      </c>
      <c r="R112" s="136">
        <f t="shared" si="2"/>
        <v>0</v>
      </c>
      <c r="S112" s="136">
        <v>0</v>
      </c>
      <c r="T112" s="137">
        <f t="shared" si="3"/>
        <v>0</v>
      </c>
      <c r="AR112" s="138" t="s">
        <v>212</v>
      </c>
      <c r="AT112" s="138" t="s">
        <v>248</v>
      </c>
      <c r="AU112" s="138" t="s">
        <v>175</v>
      </c>
      <c r="AY112" s="17" t="s">
        <v>155</v>
      </c>
      <c r="BE112" s="139">
        <f t="shared" si="4"/>
        <v>0</v>
      </c>
      <c r="BF112" s="139">
        <f t="shared" si="5"/>
        <v>0</v>
      </c>
      <c r="BG112" s="139">
        <f t="shared" si="6"/>
        <v>0</v>
      </c>
      <c r="BH112" s="139">
        <f t="shared" si="7"/>
        <v>0</v>
      </c>
      <c r="BI112" s="139">
        <f t="shared" si="8"/>
        <v>0</v>
      </c>
      <c r="BJ112" s="17" t="s">
        <v>78</v>
      </c>
      <c r="BK112" s="139">
        <f t="shared" si="9"/>
        <v>0</v>
      </c>
      <c r="BL112" s="17" t="s">
        <v>162</v>
      </c>
      <c r="BM112" s="138" t="s">
        <v>2511</v>
      </c>
    </row>
    <row r="113" spans="2:65" s="1" customFormat="1" ht="16.5" customHeight="1">
      <c r="B113" s="127"/>
      <c r="C113" s="128" t="s">
        <v>317</v>
      </c>
      <c r="D113" s="128" t="s">
        <v>157</v>
      </c>
      <c r="E113" s="129" t="s">
        <v>2512</v>
      </c>
      <c r="F113" s="130" t="s">
        <v>2513</v>
      </c>
      <c r="G113" s="131" t="s">
        <v>320</v>
      </c>
      <c r="H113" s="132">
        <v>2</v>
      </c>
      <c r="I113" s="133"/>
      <c r="J113" s="133">
        <f t="shared" si="0"/>
        <v>0</v>
      </c>
      <c r="K113" s="130" t="s">
        <v>3</v>
      </c>
      <c r="L113" s="29"/>
      <c r="M113" s="134" t="s">
        <v>3</v>
      </c>
      <c r="N113" s="135" t="s">
        <v>41</v>
      </c>
      <c r="O113" s="136">
        <v>0.84599999999999997</v>
      </c>
      <c r="P113" s="136">
        <f t="shared" si="1"/>
        <v>1.6919999999999999</v>
      </c>
      <c r="Q113" s="136">
        <v>0</v>
      </c>
      <c r="R113" s="136">
        <f t="shared" si="2"/>
        <v>0</v>
      </c>
      <c r="S113" s="136">
        <v>0</v>
      </c>
      <c r="T113" s="137">
        <f t="shared" si="3"/>
        <v>0</v>
      </c>
      <c r="AR113" s="138" t="s">
        <v>162</v>
      </c>
      <c r="AT113" s="138" t="s">
        <v>157</v>
      </c>
      <c r="AU113" s="138" t="s">
        <v>175</v>
      </c>
      <c r="AY113" s="17" t="s">
        <v>155</v>
      </c>
      <c r="BE113" s="139">
        <f t="shared" si="4"/>
        <v>0</v>
      </c>
      <c r="BF113" s="139">
        <f t="shared" si="5"/>
        <v>0</v>
      </c>
      <c r="BG113" s="139">
        <f t="shared" si="6"/>
        <v>0</v>
      </c>
      <c r="BH113" s="139">
        <f t="shared" si="7"/>
        <v>0</v>
      </c>
      <c r="BI113" s="139">
        <f t="shared" si="8"/>
        <v>0</v>
      </c>
      <c r="BJ113" s="17" t="s">
        <v>78</v>
      </c>
      <c r="BK113" s="139">
        <f t="shared" si="9"/>
        <v>0</v>
      </c>
      <c r="BL113" s="17" t="s">
        <v>162</v>
      </c>
      <c r="BM113" s="138" t="s">
        <v>2514</v>
      </c>
    </row>
    <row r="114" spans="2:65" s="1" customFormat="1" ht="37.9" customHeight="1">
      <c r="B114" s="127"/>
      <c r="C114" s="161" t="s">
        <v>324</v>
      </c>
      <c r="D114" s="161" t="s">
        <v>248</v>
      </c>
      <c r="E114" s="162" t="s">
        <v>2515</v>
      </c>
      <c r="F114" s="163" t="s">
        <v>2516</v>
      </c>
      <c r="G114" s="164" t="s">
        <v>2464</v>
      </c>
      <c r="H114" s="165">
        <v>4</v>
      </c>
      <c r="I114" s="166"/>
      <c r="J114" s="166">
        <f t="shared" si="0"/>
        <v>0</v>
      </c>
      <c r="K114" s="163" t="s">
        <v>3</v>
      </c>
      <c r="L114" s="167"/>
      <c r="M114" s="168" t="s">
        <v>3</v>
      </c>
      <c r="N114" s="169" t="s">
        <v>41</v>
      </c>
      <c r="O114" s="136">
        <v>0</v>
      </c>
      <c r="P114" s="136">
        <f t="shared" si="1"/>
        <v>0</v>
      </c>
      <c r="Q114" s="136">
        <v>0</v>
      </c>
      <c r="R114" s="136">
        <f t="shared" si="2"/>
        <v>0</v>
      </c>
      <c r="S114" s="136">
        <v>0</v>
      </c>
      <c r="T114" s="137">
        <f t="shared" si="3"/>
        <v>0</v>
      </c>
      <c r="AR114" s="138" t="s">
        <v>212</v>
      </c>
      <c r="AT114" s="138" t="s">
        <v>248</v>
      </c>
      <c r="AU114" s="138" t="s">
        <v>175</v>
      </c>
      <c r="AY114" s="17" t="s">
        <v>155</v>
      </c>
      <c r="BE114" s="139">
        <f t="shared" si="4"/>
        <v>0</v>
      </c>
      <c r="BF114" s="139">
        <f t="shared" si="5"/>
        <v>0</v>
      </c>
      <c r="BG114" s="139">
        <f t="shared" si="6"/>
        <v>0</v>
      </c>
      <c r="BH114" s="139">
        <f t="shared" si="7"/>
        <v>0</v>
      </c>
      <c r="BI114" s="139">
        <f t="shared" si="8"/>
        <v>0</v>
      </c>
      <c r="BJ114" s="17" t="s">
        <v>78</v>
      </c>
      <c r="BK114" s="139">
        <f t="shared" si="9"/>
        <v>0</v>
      </c>
      <c r="BL114" s="17" t="s">
        <v>162</v>
      </c>
      <c r="BM114" s="138" t="s">
        <v>2517</v>
      </c>
    </row>
    <row r="115" spans="2:65" s="1" customFormat="1" ht="16.5" customHeight="1">
      <c r="B115" s="127"/>
      <c r="C115" s="128" t="s">
        <v>331</v>
      </c>
      <c r="D115" s="128" t="s">
        <v>157</v>
      </c>
      <c r="E115" s="129" t="s">
        <v>2506</v>
      </c>
      <c r="F115" s="130" t="s">
        <v>2507</v>
      </c>
      <c r="G115" s="131" t="s">
        <v>320</v>
      </c>
      <c r="H115" s="132">
        <v>1</v>
      </c>
      <c r="I115" s="133"/>
      <c r="J115" s="133">
        <f t="shared" si="0"/>
        <v>0</v>
      </c>
      <c r="K115" s="130" t="s">
        <v>3</v>
      </c>
      <c r="L115" s="29"/>
      <c r="M115" s="134" t="s">
        <v>3</v>
      </c>
      <c r="N115" s="135" t="s">
        <v>41</v>
      </c>
      <c r="O115" s="136">
        <v>1.353</v>
      </c>
      <c r="P115" s="136">
        <f t="shared" si="1"/>
        <v>1.353</v>
      </c>
      <c r="Q115" s="136">
        <v>0</v>
      </c>
      <c r="R115" s="136">
        <f t="shared" si="2"/>
        <v>0</v>
      </c>
      <c r="S115" s="136">
        <v>0</v>
      </c>
      <c r="T115" s="137">
        <f t="shared" si="3"/>
        <v>0</v>
      </c>
      <c r="AR115" s="138" t="s">
        <v>162</v>
      </c>
      <c r="AT115" s="138" t="s">
        <v>157</v>
      </c>
      <c r="AU115" s="138" t="s">
        <v>175</v>
      </c>
      <c r="AY115" s="17" t="s">
        <v>155</v>
      </c>
      <c r="BE115" s="139">
        <f t="shared" si="4"/>
        <v>0</v>
      </c>
      <c r="BF115" s="139">
        <f t="shared" si="5"/>
        <v>0</v>
      </c>
      <c r="BG115" s="139">
        <f t="shared" si="6"/>
        <v>0</v>
      </c>
      <c r="BH115" s="139">
        <f t="shared" si="7"/>
        <v>0</v>
      </c>
      <c r="BI115" s="139">
        <f t="shared" si="8"/>
        <v>0</v>
      </c>
      <c r="BJ115" s="17" t="s">
        <v>78</v>
      </c>
      <c r="BK115" s="139">
        <f t="shared" si="9"/>
        <v>0</v>
      </c>
      <c r="BL115" s="17" t="s">
        <v>162</v>
      </c>
      <c r="BM115" s="138" t="s">
        <v>2518</v>
      </c>
    </row>
    <row r="116" spans="2:65" s="1" customFormat="1" ht="37.9" customHeight="1">
      <c r="B116" s="127"/>
      <c r="C116" s="161" t="s">
        <v>338</v>
      </c>
      <c r="D116" s="161" t="s">
        <v>248</v>
      </c>
      <c r="E116" s="162" t="s">
        <v>2519</v>
      </c>
      <c r="F116" s="163" t="s">
        <v>2520</v>
      </c>
      <c r="G116" s="164" t="s">
        <v>2464</v>
      </c>
      <c r="H116" s="165">
        <v>3</v>
      </c>
      <c r="I116" s="166"/>
      <c r="J116" s="166">
        <f t="shared" si="0"/>
        <v>0</v>
      </c>
      <c r="K116" s="163" t="s">
        <v>3</v>
      </c>
      <c r="L116" s="167"/>
      <c r="M116" s="168" t="s">
        <v>3</v>
      </c>
      <c r="N116" s="169" t="s">
        <v>41</v>
      </c>
      <c r="O116" s="136">
        <v>0</v>
      </c>
      <c r="P116" s="136">
        <f t="shared" si="1"/>
        <v>0</v>
      </c>
      <c r="Q116" s="136">
        <v>0</v>
      </c>
      <c r="R116" s="136">
        <f t="shared" si="2"/>
        <v>0</v>
      </c>
      <c r="S116" s="136">
        <v>0</v>
      </c>
      <c r="T116" s="137">
        <f t="shared" si="3"/>
        <v>0</v>
      </c>
      <c r="AR116" s="138" t="s">
        <v>212</v>
      </c>
      <c r="AT116" s="138" t="s">
        <v>248</v>
      </c>
      <c r="AU116" s="138" t="s">
        <v>175</v>
      </c>
      <c r="AY116" s="17" t="s">
        <v>155</v>
      </c>
      <c r="BE116" s="139">
        <f t="shared" si="4"/>
        <v>0</v>
      </c>
      <c r="BF116" s="139">
        <f t="shared" si="5"/>
        <v>0</v>
      </c>
      <c r="BG116" s="139">
        <f t="shared" si="6"/>
        <v>0</v>
      </c>
      <c r="BH116" s="139">
        <f t="shared" si="7"/>
        <v>0</v>
      </c>
      <c r="BI116" s="139">
        <f t="shared" si="8"/>
        <v>0</v>
      </c>
      <c r="BJ116" s="17" t="s">
        <v>78</v>
      </c>
      <c r="BK116" s="139">
        <f t="shared" si="9"/>
        <v>0</v>
      </c>
      <c r="BL116" s="17" t="s">
        <v>162</v>
      </c>
      <c r="BM116" s="138" t="s">
        <v>2521</v>
      </c>
    </row>
    <row r="117" spans="2:65" s="1" customFormat="1" ht="21.75" customHeight="1">
      <c r="B117" s="127"/>
      <c r="C117" s="128" t="s">
        <v>344</v>
      </c>
      <c r="D117" s="128" t="s">
        <v>157</v>
      </c>
      <c r="E117" s="129" t="s">
        <v>2522</v>
      </c>
      <c r="F117" s="130" t="s">
        <v>2523</v>
      </c>
      <c r="G117" s="131" t="s">
        <v>178</v>
      </c>
      <c r="H117" s="132">
        <v>25</v>
      </c>
      <c r="I117" s="133"/>
      <c r="J117" s="133">
        <f t="shared" si="0"/>
        <v>0</v>
      </c>
      <c r="K117" s="130" t="s">
        <v>3</v>
      </c>
      <c r="L117" s="29"/>
      <c r="M117" s="134" t="s">
        <v>3</v>
      </c>
      <c r="N117" s="135" t="s">
        <v>41</v>
      </c>
      <c r="O117" s="136">
        <v>1.133</v>
      </c>
      <c r="P117" s="136">
        <f t="shared" si="1"/>
        <v>28.324999999999999</v>
      </c>
      <c r="Q117" s="136">
        <v>1.33632E-2</v>
      </c>
      <c r="R117" s="136">
        <f t="shared" si="2"/>
        <v>0.33407999999999999</v>
      </c>
      <c r="S117" s="136">
        <v>0</v>
      </c>
      <c r="T117" s="137">
        <f t="shared" si="3"/>
        <v>0</v>
      </c>
      <c r="AR117" s="138" t="s">
        <v>162</v>
      </c>
      <c r="AT117" s="138" t="s">
        <v>157</v>
      </c>
      <c r="AU117" s="138" t="s">
        <v>175</v>
      </c>
      <c r="AY117" s="17" t="s">
        <v>155</v>
      </c>
      <c r="BE117" s="139">
        <f t="shared" si="4"/>
        <v>0</v>
      </c>
      <c r="BF117" s="139">
        <f t="shared" si="5"/>
        <v>0</v>
      </c>
      <c r="BG117" s="139">
        <f t="shared" si="6"/>
        <v>0</v>
      </c>
      <c r="BH117" s="139">
        <f t="shared" si="7"/>
        <v>0</v>
      </c>
      <c r="BI117" s="139">
        <f t="shared" si="8"/>
        <v>0</v>
      </c>
      <c r="BJ117" s="17" t="s">
        <v>78</v>
      </c>
      <c r="BK117" s="139">
        <f t="shared" si="9"/>
        <v>0</v>
      </c>
      <c r="BL117" s="17" t="s">
        <v>162</v>
      </c>
      <c r="BM117" s="138" t="s">
        <v>2524</v>
      </c>
    </row>
    <row r="118" spans="2:65" s="1" customFormat="1" ht="39">
      <c r="B118" s="29"/>
      <c r="D118" s="144" t="s">
        <v>516</v>
      </c>
      <c r="F118" s="170" t="s">
        <v>2525</v>
      </c>
      <c r="L118" s="29"/>
      <c r="M118" s="142"/>
      <c r="T118" s="50"/>
      <c r="AT118" s="17" t="s">
        <v>516</v>
      </c>
      <c r="AU118" s="17" t="s">
        <v>175</v>
      </c>
    </row>
    <row r="119" spans="2:65" s="1" customFormat="1" ht="21.75" customHeight="1">
      <c r="B119" s="127"/>
      <c r="C119" s="128" t="s">
        <v>350</v>
      </c>
      <c r="D119" s="128" t="s">
        <v>157</v>
      </c>
      <c r="E119" s="129" t="s">
        <v>2526</v>
      </c>
      <c r="F119" s="130" t="s">
        <v>2527</v>
      </c>
      <c r="G119" s="131" t="s">
        <v>178</v>
      </c>
      <c r="H119" s="132">
        <v>7</v>
      </c>
      <c r="I119" s="133"/>
      <c r="J119" s="133">
        <f>ROUND(I119*H119,2)</f>
        <v>0</v>
      </c>
      <c r="K119" s="130" t="s">
        <v>3</v>
      </c>
      <c r="L119" s="29"/>
      <c r="M119" s="134" t="s">
        <v>3</v>
      </c>
      <c r="N119" s="135" t="s">
        <v>41</v>
      </c>
      <c r="O119" s="136">
        <v>1.74</v>
      </c>
      <c r="P119" s="136">
        <f>O119*H119</f>
        <v>12.18</v>
      </c>
      <c r="Q119" s="136">
        <v>1.8423599999999998E-2</v>
      </c>
      <c r="R119" s="136">
        <f>Q119*H119</f>
        <v>0.1289652</v>
      </c>
      <c r="S119" s="136">
        <v>0</v>
      </c>
      <c r="T119" s="137">
        <f>S119*H119</f>
        <v>0</v>
      </c>
      <c r="AR119" s="138" t="s">
        <v>162</v>
      </c>
      <c r="AT119" s="138" t="s">
        <v>157</v>
      </c>
      <c r="AU119" s="138" t="s">
        <v>175</v>
      </c>
      <c r="AY119" s="17" t="s">
        <v>155</v>
      </c>
      <c r="BE119" s="139">
        <f>IF(N119="základní",J119,0)</f>
        <v>0</v>
      </c>
      <c r="BF119" s="139">
        <f>IF(N119="snížená",J119,0)</f>
        <v>0</v>
      </c>
      <c r="BG119" s="139">
        <f>IF(N119="zákl. přenesená",J119,0)</f>
        <v>0</v>
      </c>
      <c r="BH119" s="139">
        <f>IF(N119="sníž. přenesená",J119,0)</f>
        <v>0</v>
      </c>
      <c r="BI119" s="139">
        <f>IF(N119="nulová",J119,0)</f>
        <v>0</v>
      </c>
      <c r="BJ119" s="17" t="s">
        <v>78</v>
      </c>
      <c r="BK119" s="139">
        <f>ROUND(I119*H119,2)</f>
        <v>0</v>
      </c>
      <c r="BL119" s="17" t="s">
        <v>162</v>
      </c>
      <c r="BM119" s="138" t="s">
        <v>2528</v>
      </c>
    </row>
    <row r="120" spans="2:65" s="1" customFormat="1" ht="39">
      <c r="B120" s="29"/>
      <c r="D120" s="144" t="s">
        <v>516</v>
      </c>
      <c r="F120" s="170" t="s">
        <v>2525</v>
      </c>
      <c r="L120" s="29"/>
      <c r="M120" s="142"/>
      <c r="T120" s="50"/>
      <c r="AT120" s="17" t="s">
        <v>516</v>
      </c>
      <c r="AU120" s="17" t="s">
        <v>175</v>
      </c>
    </row>
    <row r="121" spans="2:65" s="1" customFormat="1" ht="24.2" customHeight="1">
      <c r="B121" s="127"/>
      <c r="C121" s="128" t="s">
        <v>358</v>
      </c>
      <c r="D121" s="128" t="s">
        <v>157</v>
      </c>
      <c r="E121" s="129" t="s">
        <v>2529</v>
      </c>
      <c r="F121" s="130" t="s">
        <v>2530</v>
      </c>
      <c r="G121" s="131" t="s">
        <v>2464</v>
      </c>
      <c r="H121" s="132">
        <v>12</v>
      </c>
      <c r="I121" s="133"/>
      <c r="J121" s="133">
        <f>ROUND(I121*H121,2)</f>
        <v>0</v>
      </c>
      <c r="K121" s="130" t="s">
        <v>3</v>
      </c>
      <c r="L121" s="29"/>
      <c r="M121" s="134" t="s">
        <v>3</v>
      </c>
      <c r="N121" s="135" t="s">
        <v>41</v>
      </c>
      <c r="O121" s="136">
        <v>0.28000000000000003</v>
      </c>
      <c r="P121" s="136">
        <f>O121*H121</f>
        <v>3.3600000000000003</v>
      </c>
      <c r="Q121" s="136">
        <v>1.5554E-3</v>
      </c>
      <c r="R121" s="136">
        <f>Q121*H121</f>
        <v>1.8664799999999999E-2</v>
      </c>
      <c r="S121" s="136">
        <v>0</v>
      </c>
      <c r="T121" s="137">
        <f>S121*H121</f>
        <v>0</v>
      </c>
      <c r="AR121" s="138" t="s">
        <v>162</v>
      </c>
      <c r="AT121" s="138" t="s">
        <v>157</v>
      </c>
      <c r="AU121" s="138" t="s">
        <v>175</v>
      </c>
      <c r="AY121" s="17" t="s">
        <v>155</v>
      </c>
      <c r="BE121" s="139">
        <f>IF(N121="základní",J121,0)</f>
        <v>0</v>
      </c>
      <c r="BF121" s="139">
        <f>IF(N121="snížená",J121,0)</f>
        <v>0</v>
      </c>
      <c r="BG121" s="139">
        <f>IF(N121="zákl. přenesená",J121,0)</f>
        <v>0</v>
      </c>
      <c r="BH121" s="139">
        <f>IF(N121="sníž. přenesená",J121,0)</f>
        <v>0</v>
      </c>
      <c r="BI121" s="139">
        <f>IF(N121="nulová",J121,0)</f>
        <v>0</v>
      </c>
      <c r="BJ121" s="17" t="s">
        <v>78</v>
      </c>
      <c r="BK121" s="139">
        <f>ROUND(I121*H121,2)</f>
        <v>0</v>
      </c>
      <c r="BL121" s="17" t="s">
        <v>162</v>
      </c>
      <c r="BM121" s="138" t="s">
        <v>2531</v>
      </c>
    </row>
    <row r="122" spans="2:65" s="1" customFormat="1" ht="24.2" customHeight="1">
      <c r="B122" s="127"/>
      <c r="C122" s="128" t="s">
        <v>370</v>
      </c>
      <c r="D122" s="128" t="s">
        <v>157</v>
      </c>
      <c r="E122" s="129" t="s">
        <v>2532</v>
      </c>
      <c r="F122" s="130" t="s">
        <v>2533</v>
      </c>
      <c r="G122" s="131" t="s">
        <v>2464</v>
      </c>
      <c r="H122" s="132">
        <v>6</v>
      </c>
      <c r="I122" s="133"/>
      <c r="J122" s="133">
        <f>ROUND(I122*H122,2)</f>
        <v>0</v>
      </c>
      <c r="K122" s="130" t="s">
        <v>3</v>
      </c>
      <c r="L122" s="29"/>
      <c r="M122" s="134" t="s">
        <v>3</v>
      </c>
      <c r="N122" s="135" t="s">
        <v>41</v>
      </c>
      <c r="O122" s="136">
        <v>0.28000000000000003</v>
      </c>
      <c r="P122" s="136">
        <f>O122*H122</f>
        <v>1.6800000000000002</v>
      </c>
      <c r="Q122" s="136">
        <v>1.6102E-3</v>
      </c>
      <c r="R122" s="136">
        <f>Q122*H122</f>
        <v>9.6612E-3</v>
      </c>
      <c r="S122" s="136">
        <v>0</v>
      </c>
      <c r="T122" s="137">
        <f>S122*H122</f>
        <v>0</v>
      </c>
      <c r="AR122" s="138" t="s">
        <v>162</v>
      </c>
      <c r="AT122" s="138" t="s">
        <v>157</v>
      </c>
      <c r="AU122" s="138" t="s">
        <v>175</v>
      </c>
      <c r="AY122" s="17" t="s">
        <v>155</v>
      </c>
      <c r="BE122" s="139">
        <f>IF(N122="základní",J122,0)</f>
        <v>0</v>
      </c>
      <c r="BF122" s="139">
        <f>IF(N122="snížená",J122,0)</f>
        <v>0</v>
      </c>
      <c r="BG122" s="139">
        <f>IF(N122="zákl. přenesená",J122,0)</f>
        <v>0</v>
      </c>
      <c r="BH122" s="139">
        <f>IF(N122="sníž. přenesená",J122,0)</f>
        <v>0</v>
      </c>
      <c r="BI122" s="139">
        <f>IF(N122="nulová",J122,0)</f>
        <v>0</v>
      </c>
      <c r="BJ122" s="17" t="s">
        <v>78</v>
      </c>
      <c r="BK122" s="139">
        <f>ROUND(I122*H122,2)</f>
        <v>0</v>
      </c>
      <c r="BL122" s="17" t="s">
        <v>162</v>
      </c>
      <c r="BM122" s="138" t="s">
        <v>2534</v>
      </c>
    </row>
    <row r="123" spans="2:65" s="1" customFormat="1" ht="37.9" customHeight="1">
      <c r="B123" s="127"/>
      <c r="C123" s="128" t="s">
        <v>385</v>
      </c>
      <c r="D123" s="128" t="s">
        <v>157</v>
      </c>
      <c r="E123" s="129" t="s">
        <v>2535</v>
      </c>
      <c r="F123" s="130" t="s">
        <v>2536</v>
      </c>
      <c r="G123" s="131" t="s">
        <v>160</v>
      </c>
      <c r="H123" s="132">
        <v>7</v>
      </c>
      <c r="I123" s="133"/>
      <c r="J123" s="133">
        <f>ROUND(I123*H123,2)</f>
        <v>0</v>
      </c>
      <c r="K123" s="130" t="s">
        <v>3</v>
      </c>
      <c r="L123" s="29"/>
      <c r="M123" s="134" t="s">
        <v>3</v>
      </c>
      <c r="N123" s="135" t="s">
        <v>41</v>
      </c>
      <c r="O123" s="136">
        <v>0</v>
      </c>
      <c r="P123" s="136">
        <f>O123*H123</f>
        <v>0</v>
      </c>
      <c r="Q123" s="136">
        <v>0</v>
      </c>
      <c r="R123" s="136">
        <f>Q123*H123</f>
        <v>0</v>
      </c>
      <c r="S123" s="136">
        <v>0</v>
      </c>
      <c r="T123" s="137">
        <f>S123*H123</f>
        <v>0</v>
      </c>
      <c r="AR123" s="138" t="s">
        <v>162</v>
      </c>
      <c r="AT123" s="138" t="s">
        <v>157</v>
      </c>
      <c r="AU123" s="138" t="s">
        <v>175</v>
      </c>
      <c r="AY123" s="17" t="s">
        <v>155</v>
      </c>
      <c r="BE123" s="139">
        <f>IF(N123="základní",J123,0)</f>
        <v>0</v>
      </c>
      <c r="BF123" s="139">
        <f>IF(N123="snížená",J123,0)</f>
        <v>0</v>
      </c>
      <c r="BG123" s="139">
        <f>IF(N123="zákl. přenesená",J123,0)</f>
        <v>0</v>
      </c>
      <c r="BH123" s="139">
        <f>IF(N123="sníž. přenesená",J123,0)</f>
        <v>0</v>
      </c>
      <c r="BI123" s="139">
        <f>IF(N123="nulová",J123,0)</f>
        <v>0</v>
      </c>
      <c r="BJ123" s="17" t="s">
        <v>78</v>
      </c>
      <c r="BK123" s="139">
        <f>ROUND(I123*H123,2)</f>
        <v>0</v>
      </c>
      <c r="BL123" s="17" t="s">
        <v>162</v>
      </c>
      <c r="BM123" s="138" t="s">
        <v>2537</v>
      </c>
    </row>
    <row r="124" spans="2:65" s="1" customFormat="1" ht="24.2" customHeight="1">
      <c r="B124" s="127"/>
      <c r="C124" s="128" t="s">
        <v>391</v>
      </c>
      <c r="D124" s="128" t="s">
        <v>157</v>
      </c>
      <c r="E124" s="129" t="s">
        <v>2538</v>
      </c>
      <c r="F124" s="130" t="s">
        <v>2539</v>
      </c>
      <c r="G124" s="131" t="s">
        <v>320</v>
      </c>
      <c r="H124" s="132">
        <v>4</v>
      </c>
      <c r="I124" s="133"/>
      <c r="J124" s="133">
        <f>ROUND(I124*H124,2)</f>
        <v>0</v>
      </c>
      <c r="K124" s="130" t="s">
        <v>3</v>
      </c>
      <c r="L124" s="29"/>
      <c r="M124" s="134" t="s">
        <v>3</v>
      </c>
      <c r="N124" s="135" t="s">
        <v>41</v>
      </c>
      <c r="O124" s="136">
        <v>0.8</v>
      </c>
      <c r="P124" s="136">
        <f>O124*H124</f>
        <v>3.2</v>
      </c>
      <c r="Q124" s="136">
        <v>1.3799999999999999E-3</v>
      </c>
      <c r="R124" s="136">
        <f>Q124*H124</f>
        <v>5.5199999999999997E-3</v>
      </c>
      <c r="S124" s="136">
        <v>0</v>
      </c>
      <c r="T124" s="137">
        <f>S124*H124</f>
        <v>0</v>
      </c>
      <c r="AR124" s="138" t="s">
        <v>162</v>
      </c>
      <c r="AT124" s="138" t="s">
        <v>157</v>
      </c>
      <c r="AU124" s="138" t="s">
        <v>175</v>
      </c>
      <c r="AY124" s="17" t="s">
        <v>155</v>
      </c>
      <c r="BE124" s="139">
        <f>IF(N124="základní",J124,0)</f>
        <v>0</v>
      </c>
      <c r="BF124" s="139">
        <f>IF(N124="snížená",J124,0)</f>
        <v>0</v>
      </c>
      <c r="BG124" s="139">
        <f>IF(N124="zákl. přenesená",J124,0)</f>
        <v>0</v>
      </c>
      <c r="BH124" s="139">
        <f>IF(N124="sníž. přenesená",J124,0)</f>
        <v>0</v>
      </c>
      <c r="BI124" s="139">
        <f>IF(N124="nulová",J124,0)</f>
        <v>0</v>
      </c>
      <c r="BJ124" s="17" t="s">
        <v>78</v>
      </c>
      <c r="BK124" s="139">
        <f>ROUND(I124*H124,2)</f>
        <v>0</v>
      </c>
      <c r="BL124" s="17" t="s">
        <v>162</v>
      </c>
      <c r="BM124" s="138" t="s">
        <v>2540</v>
      </c>
    </row>
    <row r="125" spans="2:65" s="1" customFormat="1" ht="39">
      <c r="B125" s="29"/>
      <c r="D125" s="144" t="s">
        <v>516</v>
      </c>
      <c r="F125" s="170" t="s">
        <v>2541</v>
      </c>
      <c r="L125" s="29"/>
      <c r="M125" s="142"/>
      <c r="T125" s="50"/>
      <c r="AT125" s="17" t="s">
        <v>516</v>
      </c>
      <c r="AU125" s="17" t="s">
        <v>175</v>
      </c>
    </row>
    <row r="126" spans="2:65" s="1" customFormat="1" ht="16.5" customHeight="1">
      <c r="B126" s="127"/>
      <c r="C126" s="161" t="s">
        <v>400</v>
      </c>
      <c r="D126" s="161" t="s">
        <v>248</v>
      </c>
      <c r="E126" s="162" t="s">
        <v>2542</v>
      </c>
      <c r="F126" s="163" t="s">
        <v>2543</v>
      </c>
      <c r="G126" s="164" t="s">
        <v>251</v>
      </c>
      <c r="H126" s="165">
        <v>10</v>
      </c>
      <c r="I126" s="166"/>
      <c r="J126" s="166">
        <f>ROUND(I126*H126,2)</f>
        <v>0</v>
      </c>
      <c r="K126" s="163" t="s">
        <v>3</v>
      </c>
      <c r="L126" s="167"/>
      <c r="M126" s="168" t="s">
        <v>3</v>
      </c>
      <c r="N126" s="169" t="s">
        <v>41</v>
      </c>
      <c r="O126" s="136">
        <v>0</v>
      </c>
      <c r="P126" s="136">
        <f>O126*H126</f>
        <v>0</v>
      </c>
      <c r="Q126" s="136">
        <v>0</v>
      </c>
      <c r="R126" s="136">
        <f>Q126*H126</f>
        <v>0</v>
      </c>
      <c r="S126" s="136">
        <v>0</v>
      </c>
      <c r="T126" s="137">
        <f>S126*H126</f>
        <v>0</v>
      </c>
      <c r="AR126" s="138" t="s">
        <v>212</v>
      </c>
      <c r="AT126" s="138" t="s">
        <v>248</v>
      </c>
      <c r="AU126" s="138" t="s">
        <v>175</v>
      </c>
      <c r="AY126" s="17" t="s">
        <v>155</v>
      </c>
      <c r="BE126" s="139">
        <f>IF(N126="základní",J126,0)</f>
        <v>0</v>
      </c>
      <c r="BF126" s="139">
        <f>IF(N126="snížená",J126,0)</f>
        <v>0</v>
      </c>
      <c r="BG126" s="139">
        <f>IF(N126="zákl. přenesená",J126,0)</f>
        <v>0</v>
      </c>
      <c r="BH126" s="139">
        <f>IF(N126="sníž. přenesená",J126,0)</f>
        <v>0</v>
      </c>
      <c r="BI126" s="139">
        <f>IF(N126="nulová",J126,0)</f>
        <v>0</v>
      </c>
      <c r="BJ126" s="17" t="s">
        <v>78</v>
      </c>
      <c r="BK126" s="139">
        <f>ROUND(I126*H126,2)</f>
        <v>0</v>
      </c>
      <c r="BL126" s="17" t="s">
        <v>162</v>
      </c>
      <c r="BM126" s="138" t="s">
        <v>2544</v>
      </c>
    </row>
    <row r="127" spans="2:65" s="1" customFormat="1" ht="16.5" customHeight="1">
      <c r="B127" s="127"/>
      <c r="C127" s="161" t="s">
        <v>407</v>
      </c>
      <c r="D127" s="161" t="s">
        <v>248</v>
      </c>
      <c r="E127" s="162" t="s">
        <v>2545</v>
      </c>
      <c r="F127" s="163" t="s">
        <v>2546</v>
      </c>
      <c r="G127" s="164" t="s">
        <v>251</v>
      </c>
      <c r="H127" s="165">
        <v>10</v>
      </c>
      <c r="I127" s="166"/>
      <c r="J127" s="166">
        <f>ROUND(I127*H127,2)</f>
        <v>0</v>
      </c>
      <c r="K127" s="163" t="s">
        <v>3</v>
      </c>
      <c r="L127" s="167"/>
      <c r="M127" s="168" t="s">
        <v>3</v>
      </c>
      <c r="N127" s="169" t="s">
        <v>41</v>
      </c>
      <c r="O127" s="136">
        <v>0</v>
      </c>
      <c r="P127" s="136">
        <f>O127*H127</f>
        <v>0</v>
      </c>
      <c r="Q127" s="136">
        <v>0</v>
      </c>
      <c r="R127" s="136">
        <f>Q127*H127</f>
        <v>0</v>
      </c>
      <c r="S127" s="136">
        <v>0</v>
      </c>
      <c r="T127" s="137">
        <f>S127*H127</f>
        <v>0</v>
      </c>
      <c r="AR127" s="138" t="s">
        <v>212</v>
      </c>
      <c r="AT127" s="138" t="s">
        <v>248</v>
      </c>
      <c r="AU127" s="138" t="s">
        <v>175</v>
      </c>
      <c r="AY127" s="17" t="s">
        <v>155</v>
      </c>
      <c r="BE127" s="139">
        <f>IF(N127="základní",J127,0)</f>
        <v>0</v>
      </c>
      <c r="BF127" s="139">
        <f>IF(N127="snížená",J127,0)</f>
        <v>0</v>
      </c>
      <c r="BG127" s="139">
        <f>IF(N127="zákl. přenesená",J127,0)</f>
        <v>0</v>
      </c>
      <c r="BH127" s="139">
        <f>IF(N127="sníž. přenesená",J127,0)</f>
        <v>0</v>
      </c>
      <c r="BI127" s="139">
        <f>IF(N127="nulová",J127,0)</f>
        <v>0</v>
      </c>
      <c r="BJ127" s="17" t="s">
        <v>78</v>
      </c>
      <c r="BK127" s="139">
        <f>ROUND(I127*H127,2)</f>
        <v>0</v>
      </c>
      <c r="BL127" s="17" t="s">
        <v>162</v>
      </c>
      <c r="BM127" s="138" t="s">
        <v>2547</v>
      </c>
    </row>
    <row r="128" spans="2:65" s="1" customFormat="1" ht="21.75" customHeight="1">
      <c r="B128" s="127"/>
      <c r="C128" s="128" t="s">
        <v>413</v>
      </c>
      <c r="D128" s="128" t="s">
        <v>157</v>
      </c>
      <c r="E128" s="129" t="s">
        <v>2548</v>
      </c>
      <c r="F128" s="130" t="s">
        <v>2549</v>
      </c>
      <c r="G128" s="131" t="s">
        <v>1166</v>
      </c>
      <c r="H128" s="132">
        <v>4</v>
      </c>
      <c r="I128" s="133"/>
      <c r="J128" s="133">
        <f>ROUND(I128*H128,2)</f>
        <v>0</v>
      </c>
      <c r="K128" s="130" t="s">
        <v>3</v>
      </c>
      <c r="L128" s="29"/>
      <c r="M128" s="134" t="s">
        <v>3</v>
      </c>
      <c r="N128" s="135" t="s">
        <v>41</v>
      </c>
      <c r="O128" s="136">
        <v>1</v>
      </c>
      <c r="P128" s="136">
        <f>O128*H128</f>
        <v>4</v>
      </c>
      <c r="Q128" s="136">
        <v>0</v>
      </c>
      <c r="R128" s="136">
        <f>Q128*H128</f>
        <v>0</v>
      </c>
      <c r="S128" s="136">
        <v>0</v>
      </c>
      <c r="T128" s="137">
        <f>S128*H128</f>
        <v>0</v>
      </c>
      <c r="AR128" s="138" t="s">
        <v>162</v>
      </c>
      <c r="AT128" s="138" t="s">
        <v>157</v>
      </c>
      <c r="AU128" s="138" t="s">
        <v>175</v>
      </c>
      <c r="AY128" s="17" t="s">
        <v>155</v>
      </c>
      <c r="BE128" s="139">
        <f>IF(N128="základní",J128,0)</f>
        <v>0</v>
      </c>
      <c r="BF128" s="139">
        <f>IF(N128="snížená",J128,0)</f>
        <v>0</v>
      </c>
      <c r="BG128" s="139">
        <f>IF(N128="zákl. přenesená",J128,0)</f>
        <v>0</v>
      </c>
      <c r="BH128" s="139">
        <f>IF(N128="sníž. přenesená",J128,0)</f>
        <v>0</v>
      </c>
      <c r="BI128" s="139">
        <f>IF(N128="nulová",J128,0)</f>
        <v>0</v>
      </c>
      <c r="BJ128" s="17" t="s">
        <v>78</v>
      </c>
      <c r="BK128" s="139">
        <f>ROUND(I128*H128,2)</f>
        <v>0</v>
      </c>
      <c r="BL128" s="17" t="s">
        <v>162</v>
      </c>
      <c r="BM128" s="138" t="s">
        <v>2550</v>
      </c>
    </row>
    <row r="129" spans="2:65" s="1" customFormat="1" ht="24.2" customHeight="1">
      <c r="B129" s="127"/>
      <c r="C129" s="128" t="s">
        <v>420</v>
      </c>
      <c r="D129" s="128" t="s">
        <v>157</v>
      </c>
      <c r="E129" s="129" t="s">
        <v>2551</v>
      </c>
      <c r="F129" s="130" t="s">
        <v>2552</v>
      </c>
      <c r="G129" s="131" t="s">
        <v>1166</v>
      </c>
      <c r="H129" s="132">
        <v>5</v>
      </c>
      <c r="I129" s="133"/>
      <c r="J129" s="133">
        <f>ROUND(I129*H129,2)</f>
        <v>0</v>
      </c>
      <c r="K129" s="130" t="s">
        <v>3</v>
      </c>
      <c r="L129" s="29"/>
      <c r="M129" s="134" t="s">
        <v>3</v>
      </c>
      <c r="N129" s="135" t="s">
        <v>41</v>
      </c>
      <c r="O129" s="136">
        <v>1</v>
      </c>
      <c r="P129" s="136">
        <f>O129*H129</f>
        <v>5</v>
      </c>
      <c r="Q129" s="136">
        <v>0</v>
      </c>
      <c r="R129" s="136">
        <f>Q129*H129</f>
        <v>0</v>
      </c>
      <c r="S129" s="136">
        <v>0</v>
      </c>
      <c r="T129" s="137">
        <f>S129*H129</f>
        <v>0</v>
      </c>
      <c r="AR129" s="138" t="s">
        <v>162</v>
      </c>
      <c r="AT129" s="138" t="s">
        <v>157</v>
      </c>
      <c r="AU129" s="138" t="s">
        <v>175</v>
      </c>
      <c r="AY129" s="17" t="s">
        <v>155</v>
      </c>
      <c r="BE129" s="139">
        <f>IF(N129="základní",J129,0)</f>
        <v>0</v>
      </c>
      <c r="BF129" s="139">
        <f>IF(N129="snížená",J129,0)</f>
        <v>0</v>
      </c>
      <c r="BG129" s="139">
        <f>IF(N129="zákl. přenesená",J129,0)</f>
        <v>0</v>
      </c>
      <c r="BH129" s="139">
        <f>IF(N129="sníž. přenesená",J129,0)</f>
        <v>0</v>
      </c>
      <c r="BI129" s="139">
        <f>IF(N129="nulová",J129,0)</f>
        <v>0</v>
      </c>
      <c r="BJ129" s="17" t="s">
        <v>78</v>
      </c>
      <c r="BK129" s="139">
        <f>ROUND(I129*H129,2)</f>
        <v>0</v>
      </c>
      <c r="BL129" s="17" t="s">
        <v>162</v>
      </c>
      <c r="BM129" s="138" t="s">
        <v>2553</v>
      </c>
    </row>
    <row r="130" spans="2:65" s="1" customFormat="1" ht="19.5">
      <c r="B130" s="29"/>
      <c r="D130" s="144" t="s">
        <v>516</v>
      </c>
      <c r="F130" s="170" t="s">
        <v>2554</v>
      </c>
      <c r="L130" s="29"/>
      <c r="M130" s="142"/>
      <c r="T130" s="50"/>
      <c r="AT130" s="17" t="s">
        <v>516</v>
      </c>
      <c r="AU130" s="17" t="s">
        <v>175</v>
      </c>
    </row>
    <row r="131" spans="2:65" s="1" customFormat="1" ht="24.2" customHeight="1">
      <c r="B131" s="127"/>
      <c r="C131" s="128" t="s">
        <v>426</v>
      </c>
      <c r="D131" s="128" t="s">
        <v>157</v>
      </c>
      <c r="E131" s="129" t="s">
        <v>2555</v>
      </c>
      <c r="F131" s="130" t="s">
        <v>2556</v>
      </c>
      <c r="G131" s="131" t="s">
        <v>301</v>
      </c>
      <c r="H131" s="132">
        <v>1.3240000000000001</v>
      </c>
      <c r="I131" s="133"/>
      <c r="J131" s="133">
        <f>ROUND(I131*H131,2)</f>
        <v>0</v>
      </c>
      <c r="K131" s="130" t="s">
        <v>3</v>
      </c>
      <c r="L131" s="29"/>
      <c r="M131" s="134" t="s">
        <v>3</v>
      </c>
      <c r="N131" s="135" t="s">
        <v>41</v>
      </c>
      <c r="O131" s="136">
        <v>8.9039999999999999</v>
      </c>
      <c r="P131" s="136">
        <f>O131*H131</f>
        <v>11.788896000000001</v>
      </c>
      <c r="Q131" s="136">
        <v>0</v>
      </c>
      <c r="R131" s="136">
        <f>Q131*H131</f>
        <v>0</v>
      </c>
      <c r="S131" s="136">
        <v>0</v>
      </c>
      <c r="T131" s="137">
        <f>S131*H131</f>
        <v>0</v>
      </c>
      <c r="AR131" s="138" t="s">
        <v>162</v>
      </c>
      <c r="AT131" s="138" t="s">
        <v>157</v>
      </c>
      <c r="AU131" s="138" t="s">
        <v>175</v>
      </c>
      <c r="AY131" s="17" t="s">
        <v>155</v>
      </c>
      <c r="BE131" s="139">
        <f>IF(N131="základní",J131,0)</f>
        <v>0</v>
      </c>
      <c r="BF131" s="139">
        <f>IF(N131="snížená",J131,0)</f>
        <v>0</v>
      </c>
      <c r="BG131" s="139">
        <f>IF(N131="zákl. přenesená",J131,0)</f>
        <v>0</v>
      </c>
      <c r="BH131" s="139">
        <f>IF(N131="sníž. přenesená",J131,0)</f>
        <v>0</v>
      </c>
      <c r="BI131" s="139">
        <f>IF(N131="nulová",J131,0)</f>
        <v>0</v>
      </c>
      <c r="BJ131" s="17" t="s">
        <v>78</v>
      </c>
      <c r="BK131" s="139">
        <f>ROUND(I131*H131,2)</f>
        <v>0</v>
      </c>
      <c r="BL131" s="17" t="s">
        <v>162</v>
      </c>
      <c r="BM131" s="138" t="s">
        <v>2557</v>
      </c>
    </row>
    <row r="132" spans="2:65" s="1" customFormat="1" ht="68.25">
      <c r="B132" s="29"/>
      <c r="D132" s="144" t="s">
        <v>516</v>
      </c>
      <c r="F132" s="170" t="s">
        <v>2558</v>
      </c>
      <c r="L132" s="29"/>
      <c r="M132" s="142"/>
      <c r="T132" s="50"/>
      <c r="AT132" s="17" t="s">
        <v>516</v>
      </c>
      <c r="AU132" s="17" t="s">
        <v>175</v>
      </c>
    </row>
    <row r="133" spans="2:65" s="11" customFormat="1" ht="20.85" customHeight="1">
      <c r="B133" s="116"/>
      <c r="D133" s="117" t="s">
        <v>69</v>
      </c>
      <c r="E133" s="125" t="s">
        <v>2559</v>
      </c>
      <c r="F133" s="125" t="s">
        <v>2560</v>
      </c>
      <c r="J133" s="126">
        <f>BK133</f>
        <v>0</v>
      </c>
      <c r="L133" s="116"/>
      <c r="M133" s="120"/>
      <c r="P133" s="121">
        <f>SUM(P134:P171)</f>
        <v>33.341815999999994</v>
      </c>
      <c r="R133" s="121">
        <f>SUM(R134:R171)</f>
        <v>6.0314400000000004E-2</v>
      </c>
      <c r="T133" s="122">
        <f>SUM(T134:T171)</f>
        <v>0</v>
      </c>
      <c r="AR133" s="117" t="s">
        <v>78</v>
      </c>
      <c r="AT133" s="123" t="s">
        <v>69</v>
      </c>
      <c r="AU133" s="123" t="s">
        <v>80</v>
      </c>
      <c r="AY133" s="117" t="s">
        <v>155</v>
      </c>
      <c r="BK133" s="124">
        <f>SUM(BK134:BK171)</f>
        <v>0</v>
      </c>
    </row>
    <row r="134" spans="2:65" s="1" customFormat="1" ht="21.75" customHeight="1">
      <c r="B134" s="127"/>
      <c r="C134" s="128" t="s">
        <v>432</v>
      </c>
      <c r="D134" s="128" t="s">
        <v>157</v>
      </c>
      <c r="E134" s="129" t="s">
        <v>2561</v>
      </c>
      <c r="F134" s="130" t="s">
        <v>2562</v>
      </c>
      <c r="G134" s="131" t="s">
        <v>320</v>
      </c>
      <c r="H134" s="132">
        <v>1</v>
      </c>
      <c r="I134" s="133"/>
      <c r="J134" s="133">
        <f>ROUND(I134*H134,2)</f>
        <v>0</v>
      </c>
      <c r="K134" s="130" t="s">
        <v>3</v>
      </c>
      <c r="L134" s="29"/>
      <c r="M134" s="134" t="s">
        <v>3</v>
      </c>
      <c r="N134" s="135" t="s">
        <v>41</v>
      </c>
      <c r="O134" s="136">
        <v>8.5</v>
      </c>
      <c r="P134" s="136">
        <f>O134*H134</f>
        <v>8.5</v>
      </c>
      <c r="Q134" s="136">
        <v>0</v>
      </c>
      <c r="R134" s="136">
        <f>Q134*H134</f>
        <v>0</v>
      </c>
      <c r="S134" s="136">
        <v>0</v>
      </c>
      <c r="T134" s="137">
        <f>S134*H134</f>
        <v>0</v>
      </c>
      <c r="AR134" s="138" t="s">
        <v>162</v>
      </c>
      <c r="AT134" s="138" t="s">
        <v>157</v>
      </c>
      <c r="AU134" s="138" t="s">
        <v>175</v>
      </c>
      <c r="AY134" s="17" t="s">
        <v>155</v>
      </c>
      <c r="BE134" s="139">
        <f>IF(N134="základní",J134,0)</f>
        <v>0</v>
      </c>
      <c r="BF134" s="139">
        <f>IF(N134="snížená",J134,0)</f>
        <v>0</v>
      </c>
      <c r="BG134" s="139">
        <f>IF(N134="zákl. přenesená",J134,0)</f>
        <v>0</v>
      </c>
      <c r="BH134" s="139">
        <f>IF(N134="sníž. přenesená",J134,0)</f>
        <v>0</v>
      </c>
      <c r="BI134" s="139">
        <f>IF(N134="nulová",J134,0)</f>
        <v>0</v>
      </c>
      <c r="BJ134" s="17" t="s">
        <v>78</v>
      </c>
      <c r="BK134" s="139">
        <f>ROUND(I134*H134,2)</f>
        <v>0</v>
      </c>
      <c r="BL134" s="17" t="s">
        <v>162</v>
      </c>
      <c r="BM134" s="138" t="s">
        <v>2563</v>
      </c>
    </row>
    <row r="135" spans="2:65" s="1" customFormat="1" ht="29.25">
      <c r="B135" s="29"/>
      <c r="D135" s="144" t="s">
        <v>516</v>
      </c>
      <c r="F135" s="170" t="s">
        <v>2444</v>
      </c>
      <c r="L135" s="29"/>
      <c r="M135" s="142"/>
      <c r="T135" s="50"/>
      <c r="AT135" s="17" t="s">
        <v>516</v>
      </c>
      <c r="AU135" s="17" t="s">
        <v>175</v>
      </c>
    </row>
    <row r="136" spans="2:65" s="1" customFormat="1" ht="37.9" customHeight="1">
      <c r="B136" s="127"/>
      <c r="C136" s="161" t="s">
        <v>438</v>
      </c>
      <c r="D136" s="161" t="s">
        <v>248</v>
      </c>
      <c r="E136" s="162" t="s">
        <v>2564</v>
      </c>
      <c r="F136" s="163" t="s">
        <v>2565</v>
      </c>
      <c r="G136" s="164" t="s">
        <v>2049</v>
      </c>
      <c r="H136" s="165">
        <v>1</v>
      </c>
      <c r="I136" s="166"/>
      <c r="J136" s="166">
        <f t="shared" ref="J136:J155" si="10">ROUND(I136*H136,2)</f>
        <v>0</v>
      </c>
      <c r="K136" s="163" t="s">
        <v>3</v>
      </c>
      <c r="L136" s="167"/>
      <c r="M136" s="168" t="s">
        <v>3</v>
      </c>
      <c r="N136" s="169" t="s">
        <v>41</v>
      </c>
      <c r="O136" s="136">
        <v>0</v>
      </c>
      <c r="P136" s="136">
        <f t="shared" ref="P136:P155" si="11">O136*H136</f>
        <v>0</v>
      </c>
      <c r="Q136" s="136">
        <v>0</v>
      </c>
      <c r="R136" s="136">
        <f t="shared" ref="R136:R155" si="12">Q136*H136</f>
        <v>0</v>
      </c>
      <c r="S136" s="136">
        <v>0</v>
      </c>
      <c r="T136" s="137">
        <f t="shared" ref="T136:T155" si="13">S136*H136</f>
        <v>0</v>
      </c>
      <c r="AR136" s="138" t="s">
        <v>212</v>
      </c>
      <c r="AT136" s="138" t="s">
        <v>248</v>
      </c>
      <c r="AU136" s="138" t="s">
        <v>175</v>
      </c>
      <c r="AY136" s="17" t="s">
        <v>155</v>
      </c>
      <c r="BE136" s="139">
        <f t="shared" ref="BE136:BE155" si="14">IF(N136="základní",J136,0)</f>
        <v>0</v>
      </c>
      <c r="BF136" s="139">
        <f t="shared" ref="BF136:BF155" si="15">IF(N136="snížená",J136,0)</f>
        <v>0</v>
      </c>
      <c r="BG136" s="139">
        <f t="shared" ref="BG136:BG155" si="16">IF(N136="zákl. přenesená",J136,0)</f>
        <v>0</v>
      </c>
      <c r="BH136" s="139">
        <f t="shared" ref="BH136:BH155" si="17">IF(N136="sníž. přenesená",J136,0)</f>
        <v>0</v>
      </c>
      <c r="BI136" s="139">
        <f t="shared" ref="BI136:BI155" si="18">IF(N136="nulová",J136,0)</f>
        <v>0</v>
      </c>
      <c r="BJ136" s="17" t="s">
        <v>78</v>
      </c>
      <c r="BK136" s="139">
        <f t="shared" ref="BK136:BK155" si="19">ROUND(I136*H136,2)</f>
        <v>0</v>
      </c>
      <c r="BL136" s="17" t="s">
        <v>162</v>
      </c>
      <c r="BM136" s="138" t="s">
        <v>2566</v>
      </c>
    </row>
    <row r="137" spans="2:65" s="1" customFormat="1" ht="37.9" customHeight="1">
      <c r="B137" s="127"/>
      <c r="C137" s="128" t="s">
        <v>453</v>
      </c>
      <c r="D137" s="128" t="s">
        <v>157</v>
      </c>
      <c r="E137" s="129" t="s">
        <v>2567</v>
      </c>
      <c r="F137" s="130" t="s">
        <v>2568</v>
      </c>
      <c r="G137" s="131" t="s">
        <v>2049</v>
      </c>
      <c r="H137" s="132">
        <v>1</v>
      </c>
      <c r="I137" s="133"/>
      <c r="J137" s="133">
        <f t="shared" si="10"/>
        <v>0</v>
      </c>
      <c r="K137" s="130" t="s">
        <v>3</v>
      </c>
      <c r="L137" s="29"/>
      <c r="M137" s="134" t="s">
        <v>3</v>
      </c>
      <c r="N137" s="135" t="s">
        <v>41</v>
      </c>
      <c r="O137" s="136">
        <v>0</v>
      </c>
      <c r="P137" s="136">
        <f t="shared" si="11"/>
        <v>0</v>
      </c>
      <c r="Q137" s="136">
        <v>0</v>
      </c>
      <c r="R137" s="136">
        <f t="shared" si="12"/>
        <v>0</v>
      </c>
      <c r="S137" s="136">
        <v>0</v>
      </c>
      <c r="T137" s="137">
        <f t="shared" si="13"/>
        <v>0</v>
      </c>
      <c r="AR137" s="138" t="s">
        <v>162</v>
      </c>
      <c r="AT137" s="138" t="s">
        <v>157</v>
      </c>
      <c r="AU137" s="138" t="s">
        <v>175</v>
      </c>
      <c r="AY137" s="17" t="s">
        <v>155</v>
      </c>
      <c r="BE137" s="139">
        <f t="shared" si="14"/>
        <v>0</v>
      </c>
      <c r="BF137" s="139">
        <f t="shared" si="15"/>
        <v>0</v>
      </c>
      <c r="BG137" s="139">
        <f t="shared" si="16"/>
        <v>0</v>
      </c>
      <c r="BH137" s="139">
        <f t="shared" si="17"/>
        <v>0</v>
      </c>
      <c r="BI137" s="139">
        <f t="shared" si="18"/>
        <v>0</v>
      </c>
      <c r="BJ137" s="17" t="s">
        <v>78</v>
      </c>
      <c r="BK137" s="139">
        <f t="shared" si="19"/>
        <v>0</v>
      </c>
      <c r="BL137" s="17" t="s">
        <v>162</v>
      </c>
      <c r="BM137" s="138" t="s">
        <v>2569</v>
      </c>
    </row>
    <row r="138" spans="2:65" s="1" customFormat="1" ht="16.5" customHeight="1">
      <c r="B138" s="127"/>
      <c r="C138" s="128" t="s">
        <v>469</v>
      </c>
      <c r="D138" s="128" t="s">
        <v>157</v>
      </c>
      <c r="E138" s="129" t="s">
        <v>2570</v>
      </c>
      <c r="F138" s="130" t="s">
        <v>2571</v>
      </c>
      <c r="G138" s="131" t="s">
        <v>320</v>
      </c>
      <c r="H138" s="132">
        <v>1</v>
      </c>
      <c r="I138" s="133"/>
      <c r="J138" s="133">
        <f t="shared" si="10"/>
        <v>0</v>
      </c>
      <c r="K138" s="130" t="s">
        <v>3</v>
      </c>
      <c r="L138" s="29"/>
      <c r="M138" s="134" t="s">
        <v>3</v>
      </c>
      <c r="N138" s="135" t="s">
        <v>41</v>
      </c>
      <c r="O138" s="136">
        <v>0.33800000000000002</v>
      </c>
      <c r="P138" s="136">
        <f t="shared" si="11"/>
        <v>0.33800000000000002</v>
      </c>
      <c r="Q138" s="136">
        <v>0</v>
      </c>
      <c r="R138" s="136">
        <f t="shared" si="12"/>
        <v>0</v>
      </c>
      <c r="S138" s="136">
        <v>0</v>
      </c>
      <c r="T138" s="137">
        <f t="shared" si="13"/>
        <v>0</v>
      </c>
      <c r="AR138" s="138" t="s">
        <v>162</v>
      </c>
      <c r="AT138" s="138" t="s">
        <v>157</v>
      </c>
      <c r="AU138" s="138" t="s">
        <v>175</v>
      </c>
      <c r="AY138" s="17" t="s">
        <v>155</v>
      </c>
      <c r="BE138" s="139">
        <f t="shared" si="14"/>
        <v>0</v>
      </c>
      <c r="BF138" s="139">
        <f t="shared" si="15"/>
        <v>0</v>
      </c>
      <c r="BG138" s="139">
        <f t="shared" si="16"/>
        <v>0</v>
      </c>
      <c r="BH138" s="139">
        <f t="shared" si="17"/>
        <v>0</v>
      </c>
      <c r="BI138" s="139">
        <f t="shared" si="18"/>
        <v>0</v>
      </c>
      <c r="BJ138" s="17" t="s">
        <v>78</v>
      </c>
      <c r="BK138" s="139">
        <f t="shared" si="19"/>
        <v>0</v>
      </c>
      <c r="BL138" s="17" t="s">
        <v>162</v>
      </c>
      <c r="BM138" s="138" t="s">
        <v>2572</v>
      </c>
    </row>
    <row r="139" spans="2:65" s="1" customFormat="1" ht="37.9" customHeight="1">
      <c r="B139" s="127"/>
      <c r="C139" s="161" t="s">
        <v>480</v>
      </c>
      <c r="D139" s="161" t="s">
        <v>248</v>
      </c>
      <c r="E139" s="162" t="s">
        <v>2573</v>
      </c>
      <c r="F139" s="163" t="s">
        <v>2574</v>
      </c>
      <c r="G139" s="164" t="s">
        <v>2464</v>
      </c>
      <c r="H139" s="165">
        <v>1</v>
      </c>
      <c r="I139" s="166"/>
      <c r="J139" s="166">
        <f t="shared" si="10"/>
        <v>0</v>
      </c>
      <c r="K139" s="163" t="s">
        <v>3</v>
      </c>
      <c r="L139" s="167"/>
      <c r="M139" s="168" t="s">
        <v>3</v>
      </c>
      <c r="N139" s="169" t="s">
        <v>41</v>
      </c>
      <c r="O139" s="136">
        <v>0</v>
      </c>
      <c r="P139" s="136">
        <f t="shared" si="11"/>
        <v>0</v>
      </c>
      <c r="Q139" s="136">
        <v>0</v>
      </c>
      <c r="R139" s="136">
        <f t="shared" si="12"/>
        <v>0</v>
      </c>
      <c r="S139" s="136">
        <v>0</v>
      </c>
      <c r="T139" s="137">
        <f t="shared" si="13"/>
        <v>0</v>
      </c>
      <c r="AR139" s="138" t="s">
        <v>212</v>
      </c>
      <c r="AT139" s="138" t="s">
        <v>248</v>
      </c>
      <c r="AU139" s="138" t="s">
        <v>175</v>
      </c>
      <c r="AY139" s="17" t="s">
        <v>155</v>
      </c>
      <c r="BE139" s="139">
        <f t="shared" si="14"/>
        <v>0</v>
      </c>
      <c r="BF139" s="139">
        <f t="shared" si="15"/>
        <v>0</v>
      </c>
      <c r="BG139" s="139">
        <f t="shared" si="16"/>
        <v>0</v>
      </c>
      <c r="BH139" s="139">
        <f t="shared" si="17"/>
        <v>0</v>
      </c>
      <c r="BI139" s="139">
        <f t="shared" si="18"/>
        <v>0</v>
      </c>
      <c r="BJ139" s="17" t="s">
        <v>78</v>
      </c>
      <c r="BK139" s="139">
        <f t="shared" si="19"/>
        <v>0</v>
      </c>
      <c r="BL139" s="17" t="s">
        <v>162</v>
      </c>
      <c r="BM139" s="138" t="s">
        <v>2575</v>
      </c>
    </row>
    <row r="140" spans="2:65" s="1" customFormat="1" ht="16.5" customHeight="1">
      <c r="B140" s="127"/>
      <c r="C140" s="161" t="s">
        <v>485</v>
      </c>
      <c r="D140" s="161" t="s">
        <v>248</v>
      </c>
      <c r="E140" s="162" t="s">
        <v>2576</v>
      </c>
      <c r="F140" s="163" t="s">
        <v>2577</v>
      </c>
      <c r="G140" s="164" t="s">
        <v>2464</v>
      </c>
      <c r="H140" s="165">
        <v>1</v>
      </c>
      <c r="I140" s="166"/>
      <c r="J140" s="166">
        <f t="shared" si="10"/>
        <v>0</v>
      </c>
      <c r="K140" s="163" t="s">
        <v>3</v>
      </c>
      <c r="L140" s="167"/>
      <c r="M140" s="168" t="s">
        <v>3</v>
      </c>
      <c r="N140" s="169" t="s">
        <v>41</v>
      </c>
      <c r="O140" s="136">
        <v>0</v>
      </c>
      <c r="P140" s="136">
        <f t="shared" si="11"/>
        <v>0</v>
      </c>
      <c r="Q140" s="136">
        <v>0</v>
      </c>
      <c r="R140" s="136">
        <f t="shared" si="12"/>
        <v>0</v>
      </c>
      <c r="S140" s="136">
        <v>0</v>
      </c>
      <c r="T140" s="137">
        <f t="shared" si="13"/>
        <v>0</v>
      </c>
      <c r="AR140" s="138" t="s">
        <v>212</v>
      </c>
      <c r="AT140" s="138" t="s">
        <v>248</v>
      </c>
      <c r="AU140" s="138" t="s">
        <v>175</v>
      </c>
      <c r="AY140" s="17" t="s">
        <v>155</v>
      </c>
      <c r="BE140" s="139">
        <f t="shared" si="14"/>
        <v>0</v>
      </c>
      <c r="BF140" s="139">
        <f t="shared" si="15"/>
        <v>0</v>
      </c>
      <c r="BG140" s="139">
        <f t="shared" si="16"/>
        <v>0</v>
      </c>
      <c r="BH140" s="139">
        <f t="shared" si="17"/>
        <v>0</v>
      </c>
      <c r="BI140" s="139">
        <f t="shared" si="18"/>
        <v>0</v>
      </c>
      <c r="BJ140" s="17" t="s">
        <v>78</v>
      </c>
      <c r="BK140" s="139">
        <f t="shared" si="19"/>
        <v>0</v>
      </c>
      <c r="BL140" s="17" t="s">
        <v>162</v>
      </c>
      <c r="BM140" s="138" t="s">
        <v>2578</v>
      </c>
    </row>
    <row r="141" spans="2:65" s="1" customFormat="1" ht="16.5" customHeight="1">
      <c r="B141" s="127"/>
      <c r="C141" s="128" t="s">
        <v>491</v>
      </c>
      <c r="D141" s="128" t="s">
        <v>157</v>
      </c>
      <c r="E141" s="129" t="s">
        <v>2579</v>
      </c>
      <c r="F141" s="130" t="s">
        <v>2580</v>
      </c>
      <c r="G141" s="131" t="s">
        <v>320</v>
      </c>
      <c r="H141" s="132">
        <v>2</v>
      </c>
      <c r="I141" s="133"/>
      <c r="J141" s="133">
        <f t="shared" si="10"/>
        <v>0</v>
      </c>
      <c r="K141" s="130" t="s">
        <v>3</v>
      </c>
      <c r="L141" s="29"/>
      <c r="M141" s="134" t="s">
        <v>3</v>
      </c>
      <c r="N141" s="135" t="s">
        <v>41</v>
      </c>
      <c r="O141" s="136">
        <v>0.50800000000000001</v>
      </c>
      <c r="P141" s="136">
        <f t="shared" si="11"/>
        <v>1.016</v>
      </c>
      <c r="Q141" s="136">
        <v>0</v>
      </c>
      <c r="R141" s="136">
        <f t="shared" si="12"/>
        <v>0</v>
      </c>
      <c r="S141" s="136">
        <v>0</v>
      </c>
      <c r="T141" s="137">
        <f t="shared" si="13"/>
        <v>0</v>
      </c>
      <c r="AR141" s="138" t="s">
        <v>162</v>
      </c>
      <c r="AT141" s="138" t="s">
        <v>157</v>
      </c>
      <c r="AU141" s="138" t="s">
        <v>175</v>
      </c>
      <c r="AY141" s="17" t="s">
        <v>155</v>
      </c>
      <c r="BE141" s="139">
        <f t="shared" si="14"/>
        <v>0</v>
      </c>
      <c r="BF141" s="139">
        <f t="shared" si="15"/>
        <v>0</v>
      </c>
      <c r="BG141" s="139">
        <f t="shared" si="16"/>
        <v>0</v>
      </c>
      <c r="BH141" s="139">
        <f t="shared" si="17"/>
        <v>0</v>
      </c>
      <c r="BI141" s="139">
        <f t="shared" si="18"/>
        <v>0</v>
      </c>
      <c r="BJ141" s="17" t="s">
        <v>78</v>
      </c>
      <c r="BK141" s="139">
        <f t="shared" si="19"/>
        <v>0</v>
      </c>
      <c r="BL141" s="17" t="s">
        <v>162</v>
      </c>
      <c r="BM141" s="138" t="s">
        <v>2581</v>
      </c>
    </row>
    <row r="142" spans="2:65" s="1" customFormat="1" ht="37.9" customHeight="1">
      <c r="B142" s="127"/>
      <c r="C142" s="161" t="s">
        <v>512</v>
      </c>
      <c r="D142" s="161" t="s">
        <v>248</v>
      </c>
      <c r="E142" s="162" t="s">
        <v>2582</v>
      </c>
      <c r="F142" s="163" t="s">
        <v>2583</v>
      </c>
      <c r="G142" s="164" t="s">
        <v>2464</v>
      </c>
      <c r="H142" s="165">
        <v>2</v>
      </c>
      <c r="I142" s="166"/>
      <c r="J142" s="166">
        <f t="shared" si="10"/>
        <v>0</v>
      </c>
      <c r="K142" s="163" t="s">
        <v>3</v>
      </c>
      <c r="L142" s="167"/>
      <c r="M142" s="168" t="s">
        <v>3</v>
      </c>
      <c r="N142" s="169" t="s">
        <v>41</v>
      </c>
      <c r="O142" s="136">
        <v>0</v>
      </c>
      <c r="P142" s="136">
        <f t="shared" si="11"/>
        <v>0</v>
      </c>
      <c r="Q142" s="136">
        <v>0</v>
      </c>
      <c r="R142" s="136">
        <f t="shared" si="12"/>
        <v>0</v>
      </c>
      <c r="S142" s="136">
        <v>0</v>
      </c>
      <c r="T142" s="137">
        <f t="shared" si="13"/>
        <v>0</v>
      </c>
      <c r="AR142" s="138" t="s">
        <v>212</v>
      </c>
      <c r="AT142" s="138" t="s">
        <v>248</v>
      </c>
      <c r="AU142" s="138" t="s">
        <v>175</v>
      </c>
      <c r="AY142" s="17" t="s">
        <v>155</v>
      </c>
      <c r="BE142" s="139">
        <f t="shared" si="14"/>
        <v>0</v>
      </c>
      <c r="BF142" s="139">
        <f t="shared" si="15"/>
        <v>0</v>
      </c>
      <c r="BG142" s="139">
        <f t="shared" si="16"/>
        <v>0</v>
      </c>
      <c r="BH142" s="139">
        <f t="shared" si="17"/>
        <v>0</v>
      </c>
      <c r="BI142" s="139">
        <f t="shared" si="18"/>
        <v>0</v>
      </c>
      <c r="BJ142" s="17" t="s">
        <v>78</v>
      </c>
      <c r="BK142" s="139">
        <f t="shared" si="19"/>
        <v>0</v>
      </c>
      <c r="BL142" s="17" t="s">
        <v>162</v>
      </c>
      <c r="BM142" s="138" t="s">
        <v>2584</v>
      </c>
    </row>
    <row r="143" spans="2:65" s="1" customFormat="1" ht="16.5" customHeight="1">
      <c r="B143" s="127"/>
      <c r="C143" s="128" t="s">
        <v>519</v>
      </c>
      <c r="D143" s="128" t="s">
        <v>157</v>
      </c>
      <c r="E143" s="129" t="s">
        <v>2585</v>
      </c>
      <c r="F143" s="130" t="s">
        <v>2586</v>
      </c>
      <c r="G143" s="131" t="s">
        <v>320</v>
      </c>
      <c r="H143" s="132">
        <v>3</v>
      </c>
      <c r="I143" s="133"/>
      <c r="J143" s="133">
        <f t="shared" si="10"/>
        <v>0</v>
      </c>
      <c r="K143" s="130" t="s">
        <v>3</v>
      </c>
      <c r="L143" s="29"/>
      <c r="M143" s="134" t="s">
        <v>3</v>
      </c>
      <c r="N143" s="135" t="s">
        <v>41</v>
      </c>
      <c r="O143" s="136">
        <v>0.11</v>
      </c>
      <c r="P143" s="136">
        <f t="shared" si="11"/>
        <v>0.33</v>
      </c>
      <c r="Q143" s="136">
        <v>0</v>
      </c>
      <c r="R143" s="136">
        <f t="shared" si="12"/>
        <v>0</v>
      </c>
      <c r="S143" s="136">
        <v>0</v>
      </c>
      <c r="T143" s="137">
        <f t="shared" si="13"/>
        <v>0</v>
      </c>
      <c r="AR143" s="138" t="s">
        <v>162</v>
      </c>
      <c r="AT143" s="138" t="s">
        <v>157</v>
      </c>
      <c r="AU143" s="138" t="s">
        <v>175</v>
      </c>
      <c r="AY143" s="17" t="s">
        <v>155</v>
      </c>
      <c r="BE143" s="139">
        <f t="shared" si="14"/>
        <v>0</v>
      </c>
      <c r="BF143" s="139">
        <f t="shared" si="15"/>
        <v>0</v>
      </c>
      <c r="BG143" s="139">
        <f t="shared" si="16"/>
        <v>0</v>
      </c>
      <c r="BH143" s="139">
        <f t="shared" si="17"/>
        <v>0</v>
      </c>
      <c r="BI143" s="139">
        <f t="shared" si="18"/>
        <v>0</v>
      </c>
      <c r="BJ143" s="17" t="s">
        <v>78</v>
      </c>
      <c r="BK143" s="139">
        <f t="shared" si="19"/>
        <v>0</v>
      </c>
      <c r="BL143" s="17" t="s">
        <v>162</v>
      </c>
      <c r="BM143" s="138" t="s">
        <v>2587</v>
      </c>
    </row>
    <row r="144" spans="2:65" s="1" customFormat="1" ht="21.75" customHeight="1">
      <c r="B144" s="127"/>
      <c r="C144" s="128" t="s">
        <v>524</v>
      </c>
      <c r="D144" s="128" t="s">
        <v>157</v>
      </c>
      <c r="E144" s="129" t="s">
        <v>2588</v>
      </c>
      <c r="F144" s="130" t="s">
        <v>2589</v>
      </c>
      <c r="G144" s="131" t="s">
        <v>320</v>
      </c>
      <c r="H144" s="132">
        <v>2</v>
      </c>
      <c r="I144" s="133"/>
      <c r="J144" s="133">
        <f t="shared" si="10"/>
        <v>0</v>
      </c>
      <c r="K144" s="130" t="s">
        <v>3</v>
      </c>
      <c r="L144" s="29"/>
      <c r="M144" s="134" t="s">
        <v>3</v>
      </c>
      <c r="N144" s="135" t="s">
        <v>41</v>
      </c>
      <c r="O144" s="136">
        <v>0.67700000000000005</v>
      </c>
      <c r="P144" s="136">
        <f t="shared" si="11"/>
        <v>1.3540000000000001</v>
      </c>
      <c r="Q144" s="136">
        <v>0</v>
      </c>
      <c r="R144" s="136">
        <f t="shared" si="12"/>
        <v>0</v>
      </c>
      <c r="S144" s="136">
        <v>0</v>
      </c>
      <c r="T144" s="137">
        <f t="shared" si="13"/>
        <v>0</v>
      </c>
      <c r="AR144" s="138" t="s">
        <v>162</v>
      </c>
      <c r="AT144" s="138" t="s">
        <v>157</v>
      </c>
      <c r="AU144" s="138" t="s">
        <v>175</v>
      </c>
      <c r="AY144" s="17" t="s">
        <v>155</v>
      </c>
      <c r="BE144" s="139">
        <f t="shared" si="14"/>
        <v>0</v>
      </c>
      <c r="BF144" s="139">
        <f t="shared" si="15"/>
        <v>0</v>
      </c>
      <c r="BG144" s="139">
        <f t="shared" si="16"/>
        <v>0</v>
      </c>
      <c r="BH144" s="139">
        <f t="shared" si="17"/>
        <v>0</v>
      </c>
      <c r="BI144" s="139">
        <f t="shared" si="18"/>
        <v>0</v>
      </c>
      <c r="BJ144" s="17" t="s">
        <v>78</v>
      </c>
      <c r="BK144" s="139">
        <f t="shared" si="19"/>
        <v>0</v>
      </c>
      <c r="BL144" s="17" t="s">
        <v>162</v>
      </c>
      <c r="BM144" s="138" t="s">
        <v>2590</v>
      </c>
    </row>
    <row r="145" spans="2:65" s="1" customFormat="1" ht="16.5" customHeight="1">
      <c r="B145" s="127"/>
      <c r="C145" s="161" t="s">
        <v>530</v>
      </c>
      <c r="D145" s="161" t="s">
        <v>248</v>
      </c>
      <c r="E145" s="162" t="s">
        <v>2591</v>
      </c>
      <c r="F145" s="163" t="s">
        <v>2592</v>
      </c>
      <c r="G145" s="164" t="s">
        <v>2464</v>
      </c>
      <c r="H145" s="165">
        <v>1</v>
      </c>
      <c r="I145" s="166"/>
      <c r="J145" s="166">
        <f t="shared" si="10"/>
        <v>0</v>
      </c>
      <c r="K145" s="163" t="s">
        <v>3</v>
      </c>
      <c r="L145" s="167"/>
      <c r="M145" s="168" t="s">
        <v>3</v>
      </c>
      <c r="N145" s="169" t="s">
        <v>41</v>
      </c>
      <c r="O145" s="136">
        <v>0</v>
      </c>
      <c r="P145" s="136">
        <f t="shared" si="11"/>
        <v>0</v>
      </c>
      <c r="Q145" s="136">
        <v>0</v>
      </c>
      <c r="R145" s="136">
        <f t="shared" si="12"/>
        <v>0</v>
      </c>
      <c r="S145" s="136">
        <v>0</v>
      </c>
      <c r="T145" s="137">
        <f t="shared" si="13"/>
        <v>0</v>
      </c>
      <c r="AR145" s="138" t="s">
        <v>212</v>
      </c>
      <c r="AT145" s="138" t="s">
        <v>248</v>
      </c>
      <c r="AU145" s="138" t="s">
        <v>175</v>
      </c>
      <c r="AY145" s="17" t="s">
        <v>155</v>
      </c>
      <c r="BE145" s="139">
        <f t="shared" si="14"/>
        <v>0</v>
      </c>
      <c r="BF145" s="139">
        <f t="shared" si="15"/>
        <v>0</v>
      </c>
      <c r="BG145" s="139">
        <f t="shared" si="16"/>
        <v>0</v>
      </c>
      <c r="BH145" s="139">
        <f t="shared" si="17"/>
        <v>0</v>
      </c>
      <c r="BI145" s="139">
        <f t="shared" si="18"/>
        <v>0</v>
      </c>
      <c r="BJ145" s="17" t="s">
        <v>78</v>
      </c>
      <c r="BK145" s="139">
        <f t="shared" si="19"/>
        <v>0</v>
      </c>
      <c r="BL145" s="17" t="s">
        <v>162</v>
      </c>
      <c r="BM145" s="138" t="s">
        <v>2593</v>
      </c>
    </row>
    <row r="146" spans="2:65" s="1" customFormat="1" ht="16.5" customHeight="1">
      <c r="B146" s="127"/>
      <c r="C146" s="161" t="s">
        <v>536</v>
      </c>
      <c r="D146" s="161" t="s">
        <v>248</v>
      </c>
      <c r="E146" s="162" t="s">
        <v>2594</v>
      </c>
      <c r="F146" s="163" t="s">
        <v>2595</v>
      </c>
      <c r="G146" s="164" t="s">
        <v>2464</v>
      </c>
      <c r="H146" s="165">
        <v>1</v>
      </c>
      <c r="I146" s="166"/>
      <c r="J146" s="166">
        <f t="shared" si="10"/>
        <v>0</v>
      </c>
      <c r="K146" s="163" t="s">
        <v>3</v>
      </c>
      <c r="L146" s="167"/>
      <c r="M146" s="168" t="s">
        <v>3</v>
      </c>
      <c r="N146" s="169" t="s">
        <v>41</v>
      </c>
      <c r="O146" s="136">
        <v>0</v>
      </c>
      <c r="P146" s="136">
        <f t="shared" si="11"/>
        <v>0</v>
      </c>
      <c r="Q146" s="136">
        <v>0</v>
      </c>
      <c r="R146" s="136">
        <f t="shared" si="12"/>
        <v>0</v>
      </c>
      <c r="S146" s="136">
        <v>0</v>
      </c>
      <c r="T146" s="137">
        <f t="shared" si="13"/>
        <v>0</v>
      </c>
      <c r="AR146" s="138" t="s">
        <v>212</v>
      </c>
      <c r="AT146" s="138" t="s">
        <v>248</v>
      </c>
      <c r="AU146" s="138" t="s">
        <v>175</v>
      </c>
      <c r="AY146" s="17" t="s">
        <v>155</v>
      </c>
      <c r="BE146" s="139">
        <f t="shared" si="14"/>
        <v>0</v>
      </c>
      <c r="BF146" s="139">
        <f t="shared" si="15"/>
        <v>0</v>
      </c>
      <c r="BG146" s="139">
        <f t="shared" si="16"/>
        <v>0</v>
      </c>
      <c r="BH146" s="139">
        <f t="shared" si="17"/>
        <v>0</v>
      </c>
      <c r="BI146" s="139">
        <f t="shared" si="18"/>
        <v>0</v>
      </c>
      <c r="BJ146" s="17" t="s">
        <v>78</v>
      </c>
      <c r="BK146" s="139">
        <f t="shared" si="19"/>
        <v>0</v>
      </c>
      <c r="BL146" s="17" t="s">
        <v>162</v>
      </c>
      <c r="BM146" s="138" t="s">
        <v>2596</v>
      </c>
    </row>
    <row r="147" spans="2:65" s="1" customFormat="1" ht="16.5" customHeight="1">
      <c r="B147" s="127"/>
      <c r="C147" s="128" t="s">
        <v>541</v>
      </c>
      <c r="D147" s="128" t="s">
        <v>157</v>
      </c>
      <c r="E147" s="129" t="s">
        <v>2597</v>
      </c>
      <c r="F147" s="130" t="s">
        <v>2598</v>
      </c>
      <c r="G147" s="131" t="s">
        <v>320</v>
      </c>
      <c r="H147" s="132">
        <v>1</v>
      </c>
      <c r="I147" s="133"/>
      <c r="J147" s="133">
        <f t="shared" si="10"/>
        <v>0</v>
      </c>
      <c r="K147" s="130" t="s">
        <v>3</v>
      </c>
      <c r="L147" s="29"/>
      <c r="M147" s="134" t="s">
        <v>3</v>
      </c>
      <c r="N147" s="135" t="s">
        <v>41</v>
      </c>
      <c r="O147" s="136">
        <v>0.84599999999999997</v>
      </c>
      <c r="P147" s="136">
        <f t="shared" si="11"/>
        <v>0.84599999999999997</v>
      </c>
      <c r="Q147" s="136">
        <v>0</v>
      </c>
      <c r="R147" s="136">
        <f t="shared" si="12"/>
        <v>0</v>
      </c>
      <c r="S147" s="136">
        <v>0</v>
      </c>
      <c r="T147" s="137">
        <f t="shared" si="13"/>
        <v>0</v>
      </c>
      <c r="AR147" s="138" t="s">
        <v>162</v>
      </c>
      <c r="AT147" s="138" t="s">
        <v>157</v>
      </c>
      <c r="AU147" s="138" t="s">
        <v>175</v>
      </c>
      <c r="AY147" s="17" t="s">
        <v>155</v>
      </c>
      <c r="BE147" s="139">
        <f t="shared" si="14"/>
        <v>0</v>
      </c>
      <c r="BF147" s="139">
        <f t="shared" si="15"/>
        <v>0</v>
      </c>
      <c r="BG147" s="139">
        <f t="shared" si="16"/>
        <v>0</v>
      </c>
      <c r="BH147" s="139">
        <f t="shared" si="17"/>
        <v>0</v>
      </c>
      <c r="BI147" s="139">
        <f t="shared" si="18"/>
        <v>0</v>
      </c>
      <c r="BJ147" s="17" t="s">
        <v>78</v>
      </c>
      <c r="BK147" s="139">
        <f t="shared" si="19"/>
        <v>0</v>
      </c>
      <c r="BL147" s="17" t="s">
        <v>162</v>
      </c>
      <c r="BM147" s="138" t="s">
        <v>2599</v>
      </c>
    </row>
    <row r="148" spans="2:65" s="1" customFormat="1" ht="24.2" customHeight="1">
      <c r="B148" s="127"/>
      <c r="C148" s="161" t="s">
        <v>548</v>
      </c>
      <c r="D148" s="161" t="s">
        <v>248</v>
      </c>
      <c r="E148" s="162" t="s">
        <v>2600</v>
      </c>
      <c r="F148" s="163" t="s">
        <v>2601</v>
      </c>
      <c r="G148" s="164" t="s">
        <v>2464</v>
      </c>
      <c r="H148" s="165">
        <v>1</v>
      </c>
      <c r="I148" s="166"/>
      <c r="J148" s="166">
        <f t="shared" si="10"/>
        <v>0</v>
      </c>
      <c r="K148" s="163" t="s">
        <v>3</v>
      </c>
      <c r="L148" s="167"/>
      <c r="M148" s="168" t="s">
        <v>3</v>
      </c>
      <c r="N148" s="169" t="s">
        <v>41</v>
      </c>
      <c r="O148" s="136">
        <v>0</v>
      </c>
      <c r="P148" s="136">
        <f t="shared" si="11"/>
        <v>0</v>
      </c>
      <c r="Q148" s="136">
        <v>0</v>
      </c>
      <c r="R148" s="136">
        <f t="shared" si="12"/>
        <v>0</v>
      </c>
      <c r="S148" s="136">
        <v>0</v>
      </c>
      <c r="T148" s="137">
        <f t="shared" si="13"/>
        <v>0</v>
      </c>
      <c r="AR148" s="138" t="s">
        <v>212</v>
      </c>
      <c r="AT148" s="138" t="s">
        <v>248</v>
      </c>
      <c r="AU148" s="138" t="s">
        <v>175</v>
      </c>
      <c r="AY148" s="17" t="s">
        <v>155</v>
      </c>
      <c r="BE148" s="139">
        <f t="shared" si="14"/>
        <v>0</v>
      </c>
      <c r="BF148" s="139">
        <f t="shared" si="15"/>
        <v>0</v>
      </c>
      <c r="BG148" s="139">
        <f t="shared" si="16"/>
        <v>0</v>
      </c>
      <c r="BH148" s="139">
        <f t="shared" si="17"/>
        <v>0</v>
      </c>
      <c r="BI148" s="139">
        <f t="shared" si="18"/>
        <v>0</v>
      </c>
      <c r="BJ148" s="17" t="s">
        <v>78</v>
      </c>
      <c r="BK148" s="139">
        <f t="shared" si="19"/>
        <v>0</v>
      </c>
      <c r="BL148" s="17" t="s">
        <v>162</v>
      </c>
      <c r="BM148" s="138" t="s">
        <v>2602</v>
      </c>
    </row>
    <row r="149" spans="2:65" s="1" customFormat="1" ht="16.5" customHeight="1">
      <c r="B149" s="127"/>
      <c r="C149" s="128" t="s">
        <v>555</v>
      </c>
      <c r="D149" s="128" t="s">
        <v>157</v>
      </c>
      <c r="E149" s="129" t="s">
        <v>2603</v>
      </c>
      <c r="F149" s="130" t="s">
        <v>2604</v>
      </c>
      <c r="G149" s="131" t="s">
        <v>320</v>
      </c>
      <c r="H149" s="132">
        <v>2</v>
      </c>
      <c r="I149" s="133"/>
      <c r="J149" s="133">
        <f t="shared" si="10"/>
        <v>0</v>
      </c>
      <c r="K149" s="130" t="s">
        <v>3</v>
      </c>
      <c r="L149" s="29"/>
      <c r="M149" s="134" t="s">
        <v>3</v>
      </c>
      <c r="N149" s="135" t="s">
        <v>41</v>
      </c>
      <c r="O149" s="136">
        <v>0.93</v>
      </c>
      <c r="P149" s="136">
        <f t="shared" si="11"/>
        <v>1.86</v>
      </c>
      <c r="Q149" s="136">
        <v>0</v>
      </c>
      <c r="R149" s="136">
        <f t="shared" si="12"/>
        <v>0</v>
      </c>
      <c r="S149" s="136">
        <v>0</v>
      </c>
      <c r="T149" s="137">
        <f t="shared" si="13"/>
        <v>0</v>
      </c>
      <c r="AR149" s="138" t="s">
        <v>162</v>
      </c>
      <c r="AT149" s="138" t="s">
        <v>157</v>
      </c>
      <c r="AU149" s="138" t="s">
        <v>175</v>
      </c>
      <c r="AY149" s="17" t="s">
        <v>155</v>
      </c>
      <c r="BE149" s="139">
        <f t="shared" si="14"/>
        <v>0</v>
      </c>
      <c r="BF149" s="139">
        <f t="shared" si="15"/>
        <v>0</v>
      </c>
      <c r="BG149" s="139">
        <f t="shared" si="16"/>
        <v>0</v>
      </c>
      <c r="BH149" s="139">
        <f t="shared" si="17"/>
        <v>0</v>
      </c>
      <c r="BI149" s="139">
        <f t="shared" si="18"/>
        <v>0</v>
      </c>
      <c r="BJ149" s="17" t="s">
        <v>78</v>
      </c>
      <c r="BK149" s="139">
        <f t="shared" si="19"/>
        <v>0</v>
      </c>
      <c r="BL149" s="17" t="s">
        <v>162</v>
      </c>
      <c r="BM149" s="138" t="s">
        <v>2605</v>
      </c>
    </row>
    <row r="150" spans="2:65" s="1" customFormat="1" ht="37.9" customHeight="1">
      <c r="B150" s="127"/>
      <c r="C150" s="161" t="s">
        <v>571</v>
      </c>
      <c r="D150" s="161" t="s">
        <v>248</v>
      </c>
      <c r="E150" s="162" t="s">
        <v>2606</v>
      </c>
      <c r="F150" s="163" t="s">
        <v>2607</v>
      </c>
      <c r="G150" s="164" t="s">
        <v>2464</v>
      </c>
      <c r="H150" s="165">
        <v>2</v>
      </c>
      <c r="I150" s="166"/>
      <c r="J150" s="166">
        <f t="shared" si="10"/>
        <v>0</v>
      </c>
      <c r="K150" s="163" t="s">
        <v>3</v>
      </c>
      <c r="L150" s="167"/>
      <c r="M150" s="168" t="s">
        <v>3</v>
      </c>
      <c r="N150" s="169" t="s">
        <v>41</v>
      </c>
      <c r="O150" s="136">
        <v>0</v>
      </c>
      <c r="P150" s="136">
        <f t="shared" si="11"/>
        <v>0</v>
      </c>
      <c r="Q150" s="136">
        <v>0</v>
      </c>
      <c r="R150" s="136">
        <f t="shared" si="12"/>
        <v>0</v>
      </c>
      <c r="S150" s="136">
        <v>0</v>
      </c>
      <c r="T150" s="137">
        <f t="shared" si="13"/>
        <v>0</v>
      </c>
      <c r="AR150" s="138" t="s">
        <v>212</v>
      </c>
      <c r="AT150" s="138" t="s">
        <v>248</v>
      </c>
      <c r="AU150" s="138" t="s">
        <v>175</v>
      </c>
      <c r="AY150" s="17" t="s">
        <v>155</v>
      </c>
      <c r="BE150" s="139">
        <f t="shared" si="14"/>
        <v>0</v>
      </c>
      <c r="BF150" s="139">
        <f t="shared" si="15"/>
        <v>0</v>
      </c>
      <c r="BG150" s="139">
        <f t="shared" si="16"/>
        <v>0</v>
      </c>
      <c r="BH150" s="139">
        <f t="shared" si="17"/>
        <v>0</v>
      </c>
      <c r="BI150" s="139">
        <f t="shared" si="18"/>
        <v>0</v>
      </c>
      <c r="BJ150" s="17" t="s">
        <v>78</v>
      </c>
      <c r="BK150" s="139">
        <f t="shared" si="19"/>
        <v>0</v>
      </c>
      <c r="BL150" s="17" t="s">
        <v>162</v>
      </c>
      <c r="BM150" s="138" t="s">
        <v>2608</v>
      </c>
    </row>
    <row r="151" spans="2:65" s="1" customFormat="1" ht="21.75" customHeight="1">
      <c r="B151" s="127"/>
      <c r="C151" s="128" t="s">
        <v>576</v>
      </c>
      <c r="D151" s="128" t="s">
        <v>157</v>
      </c>
      <c r="E151" s="129" t="s">
        <v>2609</v>
      </c>
      <c r="F151" s="130" t="s">
        <v>2610</v>
      </c>
      <c r="G151" s="131" t="s">
        <v>178</v>
      </c>
      <c r="H151" s="132">
        <v>2</v>
      </c>
      <c r="I151" s="133"/>
      <c r="J151" s="133">
        <f t="shared" si="10"/>
        <v>0</v>
      </c>
      <c r="K151" s="130" t="s">
        <v>3</v>
      </c>
      <c r="L151" s="29"/>
      <c r="M151" s="134" t="s">
        <v>3</v>
      </c>
      <c r="N151" s="135" t="s">
        <v>41</v>
      </c>
      <c r="O151" s="136">
        <v>0.39400000000000002</v>
      </c>
      <c r="P151" s="136">
        <f t="shared" si="11"/>
        <v>0.78800000000000003</v>
      </c>
      <c r="Q151" s="136">
        <v>0</v>
      </c>
      <c r="R151" s="136">
        <f t="shared" si="12"/>
        <v>0</v>
      </c>
      <c r="S151" s="136">
        <v>0</v>
      </c>
      <c r="T151" s="137">
        <f t="shared" si="13"/>
        <v>0</v>
      </c>
      <c r="AR151" s="138" t="s">
        <v>162</v>
      </c>
      <c r="AT151" s="138" t="s">
        <v>157</v>
      </c>
      <c r="AU151" s="138" t="s">
        <v>175</v>
      </c>
      <c r="AY151" s="17" t="s">
        <v>155</v>
      </c>
      <c r="BE151" s="139">
        <f t="shared" si="14"/>
        <v>0</v>
      </c>
      <c r="BF151" s="139">
        <f t="shared" si="15"/>
        <v>0</v>
      </c>
      <c r="BG151" s="139">
        <f t="shared" si="16"/>
        <v>0</v>
      </c>
      <c r="BH151" s="139">
        <f t="shared" si="17"/>
        <v>0</v>
      </c>
      <c r="BI151" s="139">
        <f t="shared" si="18"/>
        <v>0</v>
      </c>
      <c r="BJ151" s="17" t="s">
        <v>78</v>
      </c>
      <c r="BK151" s="139">
        <f t="shared" si="19"/>
        <v>0</v>
      </c>
      <c r="BL151" s="17" t="s">
        <v>162</v>
      </c>
      <c r="BM151" s="138" t="s">
        <v>2611</v>
      </c>
    </row>
    <row r="152" spans="2:65" s="1" customFormat="1" ht="37.9" customHeight="1">
      <c r="B152" s="127"/>
      <c r="C152" s="161" t="s">
        <v>581</v>
      </c>
      <c r="D152" s="161" t="s">
        <v>248</v>
      </c>
      <c r="E152" s="162" t="s">
        <v>2612</v>
      </c>
      <c r="F152" s="163" t="s">
        <v>2613</v>
      </c>
      <c r="G152" s="164" t="s">
        <v>2614</v>
      </c>
      <c r="H152" s="165">
        <v>2</v>
      </c>
      <c r="I152" s="166"/>
      <c r="J152" s="166">
        <f t="shared" si="10"/>
        <v>0</v>
      </c>
      <c r="K152" s="163" t="s">
        <v>3</v>
      </c>
      <c r="L152" s="167"/>
      <c r="M152" s="168" t="s">
        <v>3</v>
      </c>
      <c r="N152" s="169" t="s">
        <v>41</v>
      </c>
      <c r="O152" s="136">
        <v>0</v>
      </c>
      <c r="P152" s="136">
        <f t="shared" si="11"/>
        <v>0</v>
      </c>
      <c r="Q152" s="136">
        <v>0</v>
      </c>
      <c r="R152" s="136">
        <f t="shared" si="12"/>
        <v>0</v>
      </c>
      <c r="S152" s="136">
        <v>0</v>
      </c>
      <c r="T152" s="137">
        <f t="shared" si="13"/>
        <v>0</v>
      </c>
      <c r="AR152" s="138" t="s">
        <v>212</v>
      </c>
      <c r="AT152" s="138" t="s">
        <v>248</v>
      </c>
      <c r="AU152" s="138" t="s">
        <v>175</v>
      </c>
      <c r="AY152" s="17" t="s">
        <v>155</v>
      </c>
      <c r="BE152" s="139">
        <f t="shared" si="14"/>
        <v>0</v>
      </c>
      <c r="BF152" s="139">
        <f t="shared" si="15"/>
        <v>0</v>
      </c>
      <c r="BG152" s="139">
        <f t="shared" si="16"/>
        <v>0</v>
      </c>
      <c r="BH152" s="139">
        <f t="shared" si="17"/>
        <v>0</v>
      </c>
      <c r="BI152" s="139">
        <f t="shared" si="18"/>
        <v>0</v>
      </c>
      <c r="BJ152" s="17" t="s">
        <v>78</v>
      </c>
      <c r="BK152" s="139">
        <f t="shared" si="19"/>
        <v>0</v>
      </c>
      <c r="BL152" s="17" t="s">
        <v>162</v>
      </c>
      <c r="BM152" s="138" t="s">
        <v>2615</v>
      </c>
    </row>
    <row r="153" spans="2:65" s="1" customFormat="1" ht="24.2" customHeight="1">
      <c r="B153" s="127"/>
      <c r="C153" s="128" t="s">
        <v>587</v>
      </c>
      <c r="D153" s="128" t="s">
        <v>157</v>
      </c>
      <c r="E153" s="129" t="s">
        <v>2616</v>
      </c>
      <c r="F153" s="130" t="s">
        <v>2617</v>
      </c>
      <c r="G153" s="131" t="s">
        <v>320</v>
      </c>
      <c r="H153" s="132">
        <v>1</v>
      </c>
      <c r="I153" s="133"/>
      <c r="J153" s="133">
        <f t="shared" si="10"/>
        <v>0</v>
      </c>
      <c r="K153" s="130" t="s">
        <v>3</v>
      </c>
      <c r="L153" s="29"/>
      <c r="M153" s="134" t="s">
        <v>3</v>
      </c>
      <c r="N153" s="135" t="s">
        <v>41</v>
      </c>
      <c r="O153" s="136">
        <v>0.39400000000000002</v>
      </c>
      <c r="P153" s="136">
        <f t="shared" si="11"/>
        <v>0.39400000000000002</v>
      </c>
      <c r="Q153" s="136">
        <v>0</v>
      </c>
      <c r="R153" s="136">
        <f t="shared" si="12"/>
        <v>0</v>
      </c>
      <c r="S153" s="136">
        <v>0</v>
      </c>
      <c r="T153" s="137">
        <f t="shared" si="13"/>
        <v>0</v>
      </c>
      <c r="AR153" s="138" t="s">
        <v>162</v>
      </c>
      <c r="AT153" s="138" t="s">
        <v>157</v>
      </c>
      <c r="AU153" s="138" t="s">
        <v>175</v>
      </c>
      <c r="AY153" s="17" t="s">
        <v>155</v>
      </c>
      <c r="BE153" s="139">
        <f t="shared" si="14"/>
        <v>0</v>
      </c>
      <c r="BF153" s="139">
        <f t="shared" si="15"/>
        <v>0</v>
      </c>
      <c r="BG153" s="139">
        <f t="shared" si="16"/>
        <v>0</v>
      </c>
      <c r="BH153" s="139">
        <f t="shared" si="17"/>
        <v>0</v>
      </c>
      <c r="BI153" s="139">
        <f t="shared" si="18"/>
        <v>0</v>
      </c>
      <c r="BJ153" s="17" t="s">
        <v>78</v>
      </c>
      <c r="BK153" s="139">
        <f t="shared" si="19"/>
        <v>0</v>
      </c>
      <c r="BL153" s="17" t="s">
        <v>162</v>
      </c>
      <c r="BM153" s="138" t="s">
        <v>2618</v>
      </c>
    </row>
    <row r="154" spans="2:65" s="1" customFormat="1" ht="33" customHeight="1">
      <c r="B154" s="127"/>
      <c r="C154" s="161" t="s">
        <v>593</v>
      </c>
      <c r="D154" s="161" t="s">
        <v>248</v>
      </c>
      <c r="E154" s="162" t="s">
        <v>2619</v>
      </c>
      <c r="F154" s="163" t="s">
        <v>2620</v>
      </c>
      <c r="G154" s="164" t="s">
        <v>320</v>
      </c>
      <c r="H154" s="165">
        <v>1</v>
      </c>
      <c r="I154" s="166"/>
      <c r="J154" s="166">
        <f t="shared" si="10"/>
        <v>0</v>
      </c>
      <c r="K154" s="163" t="s">
        <v>3</v>
      </c>
      <c r="L154" s="167"/>
      <c r="M154" s="168" t="s">
        <v>3</v>
      </c>
      <c r="N154" s="169" t="s">
        <v>41</v>
      </c>
      <c r="O154" s="136">
        <v>0</v>
      </c>
      <c r="P154" s="136">
        <f t="shared" si="11"/>
        <v>0</v>
      </c>
      <c r="Q154" s="136">
        <v>0</v>
      </c>
      <c r="R154" s="136">
        <f t="shared" si="12"/>
        <v>0</v>
      </c>
      <c r="S154" s="136">
        <v>0</v>
      </c>
      <c r="T154" s="137">
        <f t="shared" si="13"/>
        <v>0</v>
      </c>
      <c r="AR154" s="138" t="s">
        <v>212</v>
      </c>
      <c r="AT154" s="138" t="s">
        <v>248</v>
      </c>
      <c r="AU154" s="138" t="s">
        <v>175</v>
      </c>
      <c r="AY154" s="17" t="s">
        <v>155</v>
      </c>
      <c r="BE154" s="139">
        <f t="shared" si="14"/>
        <v>0</v>
      </c>
      <c r="BF154" s="139">
        <f t="shared" si="15"/>
        <v>0</v>
      </c>
      <c r="BG154" s="139">
        <f t="shared" si="16"/>
        <v>0</v>
      </c>
      <c r="BH154" s="139">
        <f t="shared" si="17"/>
        <v>0</v>
      </c>
      <c r="BI154" s="139">
        <f t="shared" si="18"/>
        <v>0</v>
      </c>
      <c r="BJ154" s="17" t="s">
        <v>78</v>
      </c>
      <c r="BK154" s="139">
        <f t="shared" si="19"/>
        <v>0</v>
      </c>
      <c r="BL154" s="17" t="s">
        <v>162</v>
      </c>
      <c r="BM154" s="138" t="s">
        <v>2621</v>
      </c>
    </row>
    <row r="155" spans="2:65" s="1" customFormat="1" ht="21.75" customHeight="1">
      <c r="B155" s="127"/>
      <c r="C155" s="128" t="s">
        <v>599</v>
      </c>
      <c r="D155" s="128" t="s">
        <v>157</v>
      </c>
      <c r="E155" s="129" t="s">
        <v>2622</v>
      </c>
      <c r="F155" s="130" t="s">
        <v>2623</v>
      </c>
      <c r="G155" s="131" t="s">
        <v>178</v>
      </c>
      <c r="H155" s="132">
        <v>1.5</v>
      </c>
      <c r="I155" s="133"/>
      <c r="J155" s="133">
        <f t="shared" si="10"/>
        <v>0</v>
      </c>
      <c r="K155" s="130" t="s">
        <v>3</v>
      </c>
      <c r="L155" s="29"/>
      <c r="M155" s="134" t="s">
        <v>3</v>
      </c>
      <c r="N155" s="135" t="s">
        <v>41</v>
      </c>
      <c r="O155" s="136">
        <v>0.75600000000000001</v>
      </c>
      <c r="P155" s="136">
        <f t="shared" si="11"/>
        <v>1.1339999999999999</v>
      </c>
      <c r="Q155" s="136">
        <v>8.3955999999999996E-3</v>
      </c>
      <c r="R155" s="136">
        <f t="shared" si="12"/>
        <v>1.2593399999999999E-2</v>
      </c>
      <c r="S155" s="136">
        <v>0</v>
      </c>
      <c r="T155" s="137">
        <f t="shared" si="13"/>
        <v>0</v>
      </c>
      <c r="AR155" s="138" t="s">
        <v>162</v>
      </c>
      <c r="AT155" s="138" t="s">
        <v>157</v>
      </c>
      <c r="AU155" s="138" t="s">
        <v>175</v>
      </c>
      <c r="AY155" s="17" t="s">
        <v>155</v>
      </c>
      <c r="BE155" s="139">
        <f t="shared" si="14"/>
        <v>0</v>
      </c>
      <c r="BF155" s="139">
        <f t="shared" si="15"/>
        <v>0</v>
      </c>
      <c r="BG155" s="139">
        <f t="shared" si="16"/>
        <v>0</v>
      </c>
      <c r="BH155" s="139">
        <f t="shared" si="17"/>
        <v>0</v>
      </c>
      <c r="BI155" s="139">
        <f t="shared" si="18"/>
        <v>0</v>
      </c>
      <c r="BJ155" s="17" t="s">
        <v>78</v>
      </c>
      <c r="BK155" s="139">
        <f t="shared" si="19"/>
        <v>0</v>
      </c>
      <c r="BL155" s="17" t="s">
        <v>162</v>
      </c>
      <c r="BM155" s="138" t="s">
        <v>2624</v>
      </c>
    </row>
    <row r="156" spans="2:65" s="1" customFormat="1" ht="39">
      <c r="B156" s="29"/>
      <c r="D156" s="144" t="s">
        <v>516</v>
      </c>
      <c r="F156" s="170" t="s">
        <v>2525</v>
      </c>
      <c r="L156" s="29"/>
      <c r="M156" s="142"/>
      <c r="T156" s="50"/>
      <c r="AT156" s="17" t="s">
        <v>516</v>
      </c>
      <c r="AU156" s="17" t="s">
        <v>175</v>
      </c>
    </row>
    <row r="157" spans="2:65" s="1" customFormat="1" ht="24.2" customHeight="1">
      <c r="B157" s="127"/>
      <c r="C157" s="128" t="s">
        <v>606</v>
      </c>
      <c r="D157" s="128" t="s">
        <v>157</v>
      </c>
      <c r="E157" s="129" t="s">
        <v>2625</v>
      </c>
      <c r="F157" s="130" t="s">
        <v>2626</v>
      </c>
      <c r="G157" s="131" t="s">
        <v>178</v>
      </c>
      <c r="H157" s="132">
        <v>7</v>
      </c>
      <c r="I157" s="133"/>
      <c r="J157" s="133">
        <f>ROUND(I157*H157,2)</f>
        <v>0</v>
      </c>
      <c r="K157" s="130" t="s">
        <v>3</v>
      </c>
      <c r="L157" s="29"/>
      <c r="M157" s="134" t="s">
        <v>3</v>
      </c>
      <c r="N157" s="135" t="s">
        <v>41</v>
      </c>
      <c r="O157" s="136">
        <v>0.434</v>
      </c>
      <c r="P157" s="136">
        <f>O157*H157</f>
        <v>3.0379999999999998</v>
      </c>
      <c r="Q157" s="136">
        <v>1.665E-3</v>
      </c>
      <c r="R157" s="136">
        <f>Q157*H157</f>
        <v>1.1655E-2</v>
      </c>
      <c r="S157" s="136">
        <v>0</v>
      </c>
      <c r="T157" s="137">
        <f>S157*H157</f>
        <v>0</v>
      </c>
      <c r="AR157" s="138" t="s">
        <v>162</v>
      </c>
      <c r="AT157" s="138" t="s">
        <v>157</v>
      </c>
      <c r="AU157" s="138" t="s">
        <v>175</v>
      </c>
      <c r="AY157" s="17" t="s">
        <v>155</v>
      </c>
      <c r="BE157" s="139">
        <f>IF(N157="základní",J157,0)</f>
        <v>0</v>
      </c>
      <c r="BF157" s="139">
        <f>IF(N157="snížená",J157,0)</f>
        <v>0</v>
      </c>
      <c r="BG157" s="139">
        <f>IF(N157="zákl. přenesená",J157,0)</f>
        <v>0</v>
      </c>
      <c r="BH157" s="139">
        <f>IF(N157="sníž. přenesená",J157,0)</f>
        <v>0</v>
      </c>
      <c r="BI157" s="139">
        <f>IF(N157="nulová",J157,0)</f>
        <v>0</v>
      </c>
      <c r="BJ157" s="17" t="s">
        <v>78</v>
      </c>
      <c r="BK157" s="139">
        <f>ROUND(I157*H157,2)</f>
        <v>0</v>
      </c>
      <c r="BL157" s="17" t="s">
        <v>162</v>
      </c>
      <c r="BM157" s="138" t="s">
        <v>2627</v>
      </c>
    </row>
    <row r="158" spans="2:65" s="1" customFormat="1" ht="39">
      <c r="B158" s="29"/>
      <c r="D158" s="144" t="s">
        <v>516</v>
      </c>
      <c r="F158" s="170" t="s">
        <v>2525</v>
      </c>
      <c r="L158" s="29"/>
      <c r="M158" s="142"/>
      <c r="T158" s="50"/>
      <c r="AT158" s="17" t="s">
        <v>516</v>
      </c>
      <c r="AU158" s="17" t="s">
        <v>175</v>
      </c>
    </row>
    <row r="159" spans="2:65" s="1" customFormat="1" ht="24.2" customHeight="1">
      <c r="B159" s="127"/>
      <c r="C159" s="128" t="s">
        <v>615</v>
      </c>
      <c r="D159" s="128" t="s">
        <v>157</v>
      </c>
      <c r="E159" s="129" t="s">
        <v>2628</v>
      </c>
      <c r="F159" s="130" t="s">
        <v>2629</v>
      </c>
      <c r="G159" s="131" t="s">
        <v>178</v>
      </c>
      <c r="H159" s="132">
        <v>10</v>
      </c>
      <c r="I159" s="133"/>
      <c r="J159" s="133">
        <f>ROUND(I159*H159,2)</f>
        <v>0</v>
      </c>
      <c r="K159" s="130" t="s">
        <v>3</v>
      </c>
      <c r="L159" s="29"/>
      <c r="M159" s="134" t="s">
        <v>3</v>
      </c>
      <c r="N159" s="135" t="s">
        <v>41</v>
      </c>
      <c r="O159" s="136">
        <v>0.52300000000000002</v>
      </c>
      <c r="P159" s="136">
        <f>O159*H159</f>
        <v>5.23</v>
      </c>
      <c r="Q159" s="136">
        <v>3.4429999999999999E-3</v>
      </c>
      <c r="R159" s="136">
        <f>Q159*H159</f>
        <v>3.4430000000000002E-2</v>
      </c>
      <c r="S159" s="136">
        <v>0</v>
      </c>
      <c r="T159" s="137">
        <f>S159*H159</f>
        <v>0</v>
      </c>
      <c r="AR159" s="138" t="s">
        <v>162</v>
      </c>
      <c r="AT159" s="138" t="s">
        <v>157</v>
      </c>
      <c r="AU159" s="138" t="s">
        <v>175</v>
      </c>
      <c r="AY159" s="17" t="s">
        <v>155</v>
      </c>
      <c r="BE159" s="139">
        <f>IF(N159="základní",J159,0)</f>
        <v>0</v>
      </c>
      <c r="BF159" s="139">
        <f>IF(N159="snížená",J159,0)</f>
        <v>0</v>
      </c>
      <c r="BG159" s="139">
        <f>IF(N159="zákl. přenesená",J159,0)</f>
        <v>0</v>
      </c>
      <c r="BH159" s="139">
        <f>IF(N159="sníž. přenesená",J159,0)</f>
        <v>0</v>
      </c>
      <c r="BI159" s="139">
        <f>IF(N159="nulová",J159,0)</f>
        <v>0</v>
      </c>
      <c r="BJ159" s="17" t="s">
        <v>78</v>
      </c>
      <c r="BK159" s="139">
        <f>ROUND(I159*H159,2)</f>
        <v>0</v>
      </c>
      <c r="BL159" s="17" t="s">
        <v>162</v>
      </c>
      <c r="BM159" s="138" t="s">
        <v>2630</v>
      </c>
    </row>
    <row r="160" spans="2:65" s="1" customFormat="1" ht="39">
      <c r="B160" s="29"/>
      <c r="D160" s="144" t="s">
        <v>516</v>
      </c>
      <c r="F160" s="170" t="s">
        <v>2525</v>
      </c>
      <c r="L160" s="29"/>
      <c r="M160" s="142"/>
      <c r="T160" s="50"/>
      <c r="AT160" s="17" t="s">
        <v>516</v>
      </c>
      <c r="AU160" s="17" t="s">
        <v>175</v>
      </c>
    </row>
    <row r="161" spans="2:65" s="1" customFormat="1" ht="16.5" customHeight="1">
      <c r="B161" s="127"/>
      <c r="C161" s="128" t="s">
        <v>622</v>
      </c>
      <c r="D161" s="128" t="s">
        <v>157</v>
      </c>
      <c r="E161" s="129" t="s">
        <v>2631</v>
      </c>
      <c r="F161" s="130" t="s">
        <v>2632</v>
      </c>
      <c r="G161" s="131" t="s">
        <v>2464</v>
      </c>
      <c r="H161" s="132">
        <v>3</v>
      </c>
      <c r="I161" s="133"/>
      <c r="J161" s="133">
        <f t="shared" ref="J161:J168" si="20">ROUND(I161*H161,2)</f>
        <v>0</v>
      </c>
      <c r="K161" s="130" t="s">
        <v>3</v>
      </c>
      <c r="L161" s="29"/>
      <c r="M161" s="134" t="s">
        <v>3</v>
      </c>
      <c r="N161" s="135" t="s">
        <v>41</v>
      </c>
      <c r="O161" s="136">
        <v>0.24</v>
      </c>
      <c r="P161" s="136">
        <f t="shared" ref="P161:P168" si="21">O161*H161</f>
        <v>0.72</v>
      </c>
      <c r="Q161" s="136">
        <v>1.7149999999999999E-4</v>
      </c>
      <c r="R161" s="136">
        <f t="shared" ref="R161:R168" si="22">Q161*H161</f>
        <v>5.1449999999999998E-4</v>
      </c>
      <c r="S161" s="136">
        <v>0</v>
      </c>
      <c r="T161" s="137">
        <f t="shared" ref="T161:T168" si="23">S161*H161</f>
        <v>0</v>
      </c>
      <c r="AR161" s="138" t="s">
        <v>162</v>
      </c>
      <c r="AT161" s="138" t="s">
        <v>157</v>
      </c>
      <c r="AU161" s="138" t="s">
        <v>175</v>
      </c>
      <c r="AY161" s="17" t="s">
        <v>155</v>
      </c>
      <c r="BE161" s="139">
        <f t="shared" ref="BE161:BE168" si="24">IF(N161="základní",J161,0)</f>
        <v>0</v>
      </c>
      <c r="BF161" s="139">
        <f t="shared" ref="BF161:BF168" si="25">IF(N161="snížená",J161,0)</f>
        <v>0</v>
      </c>
      <c r="BG161" s="139">
        <f t="shared" ref="BG161:BG168" si="26">IF(N161="zákl. přenesená",J161,0)</f>
        <v>0</v>
      </c>
      <c r="BH161" s="139">
        <f t="shared" ref="BH161:BH168" si="27">IF(N161="sníž. přenesená",J161,0)</f>
        <v>0</v>
      </c>
      <c r="BI161" s="139">
        <f t="shared" ref="BI161:BI168" si="28">IF(N161="nulová",J161,0)</f>
        <v>0</v>
      </c>
      <c r="BJ161" s="17" t="s">
        <v>78</v>
      </c>
      <c r="BK161" s="139">
        <f t="shared" ref="BK161:BK168" si="29">ROUND(I161*H161,2)</f>
        <v>0</v>
      </c>
      <c r="BL161" s="17" t="s">
        <v>162</v>
      </c>
      <c r="BM161" s="138" t="s">
        <v>2633</v>
      </c>
    </row>
    <row r="162" spans="2:65" s="1" customFormat="1" ht="21.75" customHeight="1">
      <c r="B162" s="127"/>
      <c r="C162" s="128" t="s">
        <v>627</v>
      </c>
      <c r="D162" s="128" t="s">
        <v>157</v>
      </c>
      <c r="E162" s="129" t="s">
        <v>2634</v>
      </c>
      <c r="F162" s="130" t="s">
        <v>2635</v>
      </c>
      <c r="G162" s="131" t="s">
        <v>2464</v>
      </c>
      <c r="H162" s="132">
        <v>5</v>
      </c>
      <c r="I162" s="133"/>
      <c r="J162" s="133">
        <f t="shared" si="20"/>
        <v>0</v>
      </c>
      <c r="K162" s="130" t="s">
        <v>3</v>
      </c>
      <c r="L162" s="29"/>
      <c r="M162" s="134" t="s">
        <v>3</v>
      </c>
      <c r="N162" s="135" t="s">
        <v>41</v>
      </c>
      <c r="O162" s="136">
        <v>0.24</v>
      </c>
      <c r="P162" s="136">
        <f t="shared" si="21"/>
        <v>1.2</v>
      </c>
      <c r="Q162" s="136">
        <v>2.243E-4</v>
      </c>
      <c r="R162" s="136">
        <f t="shared" si="22"/>
        <v>1.1215000000000001E-3</v>
      </c>
      <c r="S162" s="136">
        <v>0</v>
      </c>
      <c r="T162" s="137">
        <f t="shared" si="23"/>
        <v>0</v>
      </c>
      <c r="AR162" s="138" t="s">
        <v>162</v>
      </c>
      <c r="AT162" s="138" t="s">
        <v>157</v>
      </c>
      <c r="AU162" s="138" t="s">
        <v>175</v>
      </c>
      <c r="AY162" s="17" t="s">
        <v>155</v>
      </c>
      <c r="BE162" s="139">
        <f t="shared" si="24"/>
        <v>0</v>
      </c>
      <c r="BF162" s="139">
        <f t="shared" si="25"/>
        <v>0</v>
      </c>
      <c r="BG162" s="139">
        <f t="shared" si="26"/>
        <v>0</v>
      </c>
      <c r="BH162" s="139">
        <f t="shared" si="27"/>
        <v>0</v>
      </c>
      <c r="BI162" s="139">
        <f t="shared" si="28"/>
        <v>0</v>
      </c>
      <c r="BJ162" s="17" t="s">
        <v>78</v>
      </c>
      <c r="BK162" s="139">
        <f t="shared" si="29"/>
        <v>0</v>
      </c>
      <c r="BL162" s="17" t="s">
        <v>162</v>
      </c>
      <c r="BM162" s="138" t="s">
        <v>2636</v>
      </c>
    </row>
    <row r="163" spans="2:65" s="1" customFormat="1" ht="16.5" customHeight="1">
      <c r="B163" s="127"/>
      <c r="C163" s="128" t="s">
        <v>634</v>
      </c>
      <c r="D163" s="128" t="s">
        <v>157</v>
      </c>
      <c r="E163" s="129" t="s">
        <v>2637</v>
      </c>
      <c r="F163" s="130" t="s">
        <v>2638</v>
      </c>
      <c r="G163" s="131" t="s">
        <v>2614</v>
      </c>
      <c r="H163" s="132">
        <v>3</v>
      </c>
      <c r="I163" s="133"/>
      <c r="J163" s="133">
        <f t="shared" si="20"/>
        <v>0</v>
      </c>
      <c r="K163" s="130" t="s">
        <v>3</v>
      </c>
      <c r="L163" s="29"/>
      <c r="M163" s="134" t="s">
        <v>3</v>
      </c>
      <c r="N163" s="135" t="s">
        <v>41</v>
      </c>
      <c r="O163" s="136">
        <v>0</v>
      </c>
      <c r="P163" s="136">
        <f t="shared" si="21"/>
        <v>0</v>
      </c>
      <c r="Q163" s="136">
        <v>0</v>
      </c>
      <c r="R163" s="136">
        <f t="shared" si="22"/>
        <v>0</v>
      </c>
      <c r="S163" s="136">
        <v>0</v>
      </c>
      <c r="T163" s="137">
        <f t="shared" si="23"/>
        <v>0</v>
      </c>
      <c r="AR163" s="138" t="s">
        <v>162</v>
      </c>
      <c r="AT163" s="138" t="s">
        <v>157</v>
      </c>
      <c r="AU163" s="138" t="s">
        <v>175</v>
      </c>
      <c r="AY163" s="17" t="s">
        <v>155</v>
      </c>
      <c r="BE163" s="139">
        <f t="shared" si="24"/>
        <v>0</v>
      </c>
      <c r="BF163" s="139">
        <f t="shared" si="25"/>
        <v>0</v>
      </c>
      <c r="BG163" s="139">
        <f t="shared" si="26"/>
        <v>0</v>
      </c>
      <c r="BH163" s="139">
        <f t="shared" si="27"/>
        <v>0</v>
      </c>
      <c r="BI163" s="139">
        <f t="shared" si="28"/>
        <v>0</v>
      </c>
      <c r="BJ163" s="17" t="s">
        <v>78</v>
      </c>
      <c r="BK163" s="139">
        <f t="shared" si="29"/>
        <v>0</v>
      </c>
      <c r="BL163" s="17" t="s">
        <v>162</v>
      </c>
      <c r="BM163" s="138" t="s">
        <v>2639</v>
      </c>
    </row>
    <row r="164" spans="2:65" s="1" customFormat="1" ht="24.2" customHeight="1">
      <c r="B164" s="127"/>
      <c r="C164" s="161" t="s">
        <v>646</v>
      </c>
      <c r="D164" s="161" t="s">
        <v>248</v>
      </c>
      <c r="E164" s="162" t="s">
        <v>2640</v>
      </c>
      <c r="F164" s="163" t="s">
        <v>2641</v>
      </c>
      <c r="G164" s="164" t="s">
        <v>2614</v>
      </c>
      <c r="H164" s="165">
        <v>3</v>
      </c>
      <c r="I164" s="166"/>
      <c r="J164" s="166">
        <f t="shared" si="20"/>
        <v>0</v>
      </c>
      <c r="K164" s="163" t="s">
        <v>3</v>
      </c>
      <c r="L164" s="167"/>
      <c r="M164" s="168" t="s">
        <v>3</v>
      </c>
      <c r="N164" s="169" t="s">
        <v>41</v>
      </c>
      <c r="O164" s="136">
        <v>0</v>
      </c>
      <c r="P164" s="136">
        <f t="shared" si="21"/>
        <v>0</v>
      </c>
      <c r="Q164" s="136">
        <v>0</v>
      </c>
      <c r="R164" s="136">
        <f t="shared" si="22"/>
        <v>0</v>
      </c>
      <c r="S164" s="136">
        <v>0</v>
      </c>
      <c r="T164" s="137">
        <f t="shared" si="23"/>
        <v>0</v>
      </c>
      <c r="AR164" s="138" t="s">
        <v>212</v>
      </c>
      <c r="AT164" s="138" t="s">
        <v>248</v>
      </c>
      <c r="AU164" s="138" t="s">
        <v>175</v>
      </c>
      <c r="AY164" s="17" t="s">
        <v>155</v>
      </c>
      <c r="BE164" s="139">
        <f t="shared" si="24"/>
        <v>0</v>
      </c>
      <c r="BF164" s="139">
        <f t="shared" si="25"/>
        <v>0</v>
      </c>
      <c r="BG164" s="139">
        <f t="shared" si="26"/>
        <v>0</v>
      </c>
      <c r="BH164" s="139">
        <f t="shared" si="27"/>
        <v>0</v>
      </c>
      <c r="BI164" s="139">
        <f t="shared" si="28"/>
        <v>0</v>
      </c>
      <c r="BJ164" s="17" t="s">
        <v>78</v>
      </c>
      <c r="BK164" s="139">
        <f t="shared" si="29"/>
        <v>0</v>
      </c>
      <c r="BL164" s="17" t="s">
        <v>162</v>
      </c>
      <c r="BM164" s="138" t="s">
        <v>2642</v>
      </c>
    </row>
    <row r="165" spans="2:65" s="1" customFormat="1" ht="16.5" customHeight="1">
      <c r="B165" s="127"/>
      <c r="C165" s="161" t="s">
        <v>652</v>
      </c>
      <c r="D165" s="161" t="s">
        <v>248</v>
      </c>
      <c r="E165" s="162" t="s">
        <v>2545</v>
      </c>
      <c r="F165" s="163" t="s">
        <v>2546</v>
      </c>
      <c r="G165" s="164" t="s">
        <v>251</v>
      </c>
      <c r="H165" s="165">
        <v>2</v>
      </c>
      <c r="I165" s="166"/>
      <c r="J165" s="166">
        <f t="shared" si="20"/>
        <v>0</v>
      </c>
      <c r="K165" s="163" t="s">
        <v>3</v>
      </c>
      <c r="L165" s="167"/>
      <c r="M165" s="168" t="s">
        <v>3</v>
      </c>
      <c r="N165" s="169" t="s">
        <v>41</v>
      </c>
      <c r="O165" s="136">
        <v>0</v>
      </c>
      <c r="P165" s="136">
        <f t="shared" si="21"/>
        <v>0</v>
      </c>
      <c r="Q165" s="136">
        <v>0</v>
      </c>
      <c r="R165" s="136">
        <f t="shared" si="22"/>
        <v>0</v>
      </c>
      <c r="S165" s="136">
        <v>0</v>
      </c>
      <c r="T165" s="137">
        <f t="shared" si="23"/>
        <v>0</v>
      </c>
      <c r="AR165" s="138" t="s">
        <v>212</v>
      </c>
      <c r="AT165" s="138" t="s">
        <v>248</v>
      </c>
      <c r="AU165" s="138" t="s">
        <v>175</v>
      </c>
      <c r="AY165" s="17" t="s">
        <v>155</v>
      </c>
      <c r="BE165" s="139">
        <f t="shared" si="24"/>
        <v>0</v>
      </c>
      <c r="BF165" s="139">
        <f t="shared" si="25"/>
        <v>0</v>
      </c>
      <c r="BG165" s="139">
        <f t="shared" si="26"/>
        <v>0</v>
      </c>
      <c r="BH165" s="139">
        <f t="shared" si="27"/>
        <v>0</v>
      </c>
      <c r="BI165" s="139">
        <f t="shared" si="28"/>
        <v>0</v>
      </c>
      <c r="BJ165" s="17" t="s">
        <v>78</v>
      </c>
      <c r="BK165" s="139">
        <f t="shared" si="29"/>
        <v>0</v>
      </c>
      <c r="BL165" s="17" t="s">
        <v>162</v>
      </c>
      <c r="BM165" s="138" t="s">
        <v>2643</v>
      </c>
    </row>
    <row r="166" spans="2:65" s="1" customFormat="1" ht="24.2" customHeight="1">
      <c r="B166" s="127"/>
      <c r="C166" s="161" t="s">
        <v>658</v>
      </c>
      <c r="D166" s="161" t="s">
        <v>248</v>
      </c>
      <c r="E166" s="162" t="s">
        <v>2644</v>
      </c>
      <c r="F166" s="163" t="s">
        <v>2645</v>
      </c>
      <c r="G166" s="164" t="s">
        <v>2464</v>
      </c>
      <c r="H166" s="165">
        <v>4</v>
      </c>
      <c r="I166" s="166"/>
      <c r="J166" s="166">
        <f t="shared" si="20"/>
        <v>0</v>
      </c>
      <c r="K166" s="163" t="s">
        <v>3</v>
      </c>
      <c r="L166" s="167"/>
      <c r="M166" s="168" t="s">
        <v>3</v>
      </c>
      <c r="N166" s="169" t="s">
        <v>41</v>
      </c>
      <c r="O166" s="136">
        <v>0</v>
      </c>
      <c r="P166" s="136">
        <f t="shared" si="21"/>
        <v>0</v>
      </c>
      <c r="Q166" s="136">
        <v>0</v>
      </c>
      <c r="R166" s="136">
        <f t="shared" si="22"/>
        <v>0</v>
      </c>
      <c r="S166" s="136">
        <v>0</v>
      </c>
      <c r="T166" s="137">
        <f t="shared" si="23"/>
        <v>0</v>
      </c>
      <c r="AR166" s="138" t="s">
        <v>212</v>
      </c>
      <c r="AT166" s="138" t="s">
        <v>248</v>
      </c>
      <c r="AU166" s="138" t="s">
        <v>175</v>
      </c>
      <c r="AY166" s="17" t="s">
        <v>155</v>
      </c>
      <c r="BE166" s="139">
        <f t="shared" si="24"/>
        <v>0</v>
      </c>
      <c r="BF166" s="139">
        <f t="shared" si="25"/>
        <v>0</v>
      </c>
      <c r="BG166" s="139">
        <f t="shared" si="26"/>
        <v>0</v>
      </c>
      <c r="BH166" s="139">
        <f t="shared" si="27"/>
        <v>0</v>
      </c>
      <c r="BI166" s="139">
        <f t="shared" si="28"/>
        <v>0</v>
      </c>
      <c r="BJ166" s="17" t="s">
        <v>78</v>
      </c>
      <c r="BK166" s="139">
        <f t="shared" si="29"/>
        <v>0</v>
      </c>
      <c r="BL166" s="17" t="s">
        <v>162</v>
      </c>
      <c r="BM166" s="138" t="s">
        <v>2646</v>
      </c>
    </row>
    <row r="167" spans="2:65" s="1" customFormat="1" ht="21.75" customHeight="1">
      <c r="B167" s="127"/>
      <c r="C167" s="128" t="s">
        <v>665</v>
      </c>
      <c r="D167" s="128" t="s">
        <v>157</v>
      </c>
      <c r="E167" s="129" t="s">
        <v>2548</v>
      </c>
      <c r="F167" s="130" t="s">
        <v>2549</v>
      </c>
      <c r="G167" s="131" t="s">
        <v>1166</v>
      </c>
      <c r="H167" s="132">
        <v>2</v>
      </c>
      <c r="I167" s="133"/>
      <c r="J167" s="133">
        <f t="shared" si="20"/>
        <v>0</v>
      </c>
      <c r="K167" s="130" t="s">
        <v>3</v>
      </c>
      <c r="L167" s="29"/>
      <c r="M167" s="134" t="s">
        <v>3</v>
      </c>
      <c r="N167" s="135" t="s">
        <v>41</v>
      </c>
      <c r="O167" s="136">
        <v>1</v>
      </c>
      <c r="P167" s="136">
        <f t="shared" si="21"/>
        <v>2</v>
      </c>
      <c r="Q167" s="136">
        <v>0</v>
      </c>
      <c r="R167" s="136">
        <f t="shared" si="22"/>
        <v>0</v>
      </c>
      <c r="S167" s="136">
        <v>0</v>
      </c>
      <c r="T167" s="137">
        <f t="shared" si="23"/>
        <v>0</v>
      </c>
      <c r="AR167" s="138" t="s">
        <v>162</v>
      </c>
      <c r="AT167" s="138" t="s">
        <v>157</v>
      </c>
      <c r="AU167" s="138" t="s">
        <v>175</v>
      </c>
      <c r="AY167" s="17" t="s">
        <v>155</v>
      </c>
      <c r="BE167" s="139">
        <f t="shared" si="24"/>
        <v>0</v>
      </c>
      <c r="BF167" s="139">
        <f t="shared" si="25"/>
        <v>0</v>
      </c>
      <c r="BG167" s="139">
        <f t="shared" si="26"/>
        <v>0</v>
      </c>
      <c r="BH167" s="139">
        <f t="shared" si="27"/>
        <v>0</v>
      </c>
      <c r="BI167" s="139">
        <f t="shared" si="28"/>
        <v>0</v>
      </c>
      <c r="BJ167" s="17" t="s">
        <v>78</v>
      </c>
      <c r="BK167" s="139">
        <f t="shared" si="29"/>
        <v>0</v>
      </c>
      <c r="BL167" s="17" t="s">
        <v>162</v>
      </c>
      <c r="BM167" s="138" t="s">
        <v>2647</v>
      </c>
    </row>
    <row r="168" spans="2:65" s="1" customFormat="1" ht="24.2" customHeight="1">
      <c r="B168" s="127"/>
      <c r="C168" s="128" t="s">
        <v>670</v>
      </c>
      <c r="D168" s="128" t="s">
        <v>157</v>
      </c>
      <c r="E168" s="129" t="s">
        <v>2551</v>
      </c>
      <c r="F168" s="130" t="s">
        <v>2552</v>
      </c>
      <c r="G168" s="131" t="s">
        <v>1166</v>
      </c>
      <c r="H168" s="132">
        <v>3</v>
      </c>
      <c r="I168" s="133"/>
      <c r="J168" s="133">
        <f t="shared" si="20"/>
        <v>0</v>
      </c>
      <c r="K168" s="130" t="s">
        <v>3</v>
      </c>
      <c r="L168" s="29"/>
      <c r="M168" s="134" t="s">
        <v>3</v>
      </c>
      <c r="N168" s="135" t="s">
        <v>41</v>
      </c>
      <c r="O168" s="136">
        <v>1</v>
      </c>
      <c r="P168" s="136">
        <f t="shared" si="21"/>
        <v>3</v>
      </c>
      <c r="Q168" s="136">
        <v>0</v>
      </c>
      <c r="R168" s="136">
        <f t="shared" si="22"/>
        <v>0</v>
      </c>
      <c r="S168" s="136">
        <v>0</v>
      </c>
      <c r="T168" s="137">
        <f t="shared" si="23"/>
        <v>0</v>
      </c>
      <c r="AR168" s="138" t="s">
        <v>162</v>
      </c>
      <c r="AT168" s="138" t="s">
        <v>157</v>
      </c>
      <c r="AU168" s="138" t="s">
        <v>175</v>
      </c>
      <c r="AY168" s="17" t="s">
        <v>155</v>
      </c>
      <c r="BE168" s="139">
        <f t="shared" si="24"/>
        <v>0</v>
      </c>
      <c r="BF168" s="139">
        <f t="shared" si="25"/>
        <v>0</v>
      </c>
      <c r="BG168" s="139">
        <f t="shared" si="26"/>
        <v>0</v>
      </c>
      <c r="BH168" s="139">
        <f t="shared" si="27"/>
        <v>0</v>
      </c>
      <c r="BI168" s="139">
        <f t="shared" si="28"/>
        <v>0</v>
      </c>
      <c r="BJ168" s="17" t="s">
        <v>78</v>
      </c>
      <c r="BK168" s="139">
        <f t="shared" si="29"/>
        <v>0</v>
      </c>
      <c r="BL168" s="17" t="s">
        <v>162</v>
      </c>
      <c r="BM168" s="138" t="s">
        <v>2648</v>
      </c>
    </row>
    <row r="169" spans="2:65" s="1" customFormat="1" ht="19.5">
      <c r="B169" s="29"/>
      <c r="D169" s="144" t="s">
        <v>516</v>
      </c>
      <c r="F169" s="170" t="s">
        <v>2554</v>
      </c>
      <c r="L169" s="29"/>
      <c r="M169" s="142"/>
      <c r="T169" s="50"/>
      <c r="AT169" s="17" t="s">
        <v>516</v>
      </c>
      <c r="AU169" s="17" t="s">
        <v>175</v>
      </c>
    </row>
    <row r="170" spans="2:65" s="1" customFormat="1" ht="24.2" customHeight="1">
      <c r="B170" s="127"/>
      <c r="C170" s="128" t="s">
        <v>679</v>
      </c>
      <c r="D170" s="128" t="s">
        <v>157</v>
      </c>
      <c r="E170" s="129" t="s">
        <v>2555</v>
      </c>
      <c r="F170" s="130" t="s">
        <v>2556</v>
      </c>
      <c r="G170" s="131" t="s">
        <v>301</v>
      </c>
      <c r="H170" s="132">
        <v>0.17899999999999999</v>
      </c>
      <c r="I170" s="133"/>
      <c r="J170" s="133">
        <f>ROUND(I170*H170,2)</f>
        <v>0</v>
      </c>
      <c r="K170" s="130" t="s">
        <v>3</v>
      </c>
      <c r="L170" s="29"/>
      <c r="M170" s="134" t="s">
        <v>3</v>
      </c>
      <c r="N170" s="135" t="s">
        <v>41</v>
      </c>
      <c r="O170" s="136">
        <v>8.9039999999999999</v>
      </c>
      <c r="P170" s="136">
        <f>O170*H170</f>
        <v>1.5938159999999999</v>
      </c>
      <c r="Q170" s="136">
        <v>0</v>
      </c>
      <c r="R170" s="136">
        <f>Q170*H170</f>
        <v>0</v>
      </c>
      <c r="S170" s="136">
        <v>0</v>
      </c>
      <c r="T170" s="137">
        <f>S170*H170</f>
        <v>0</v>
      </c>
      <c r="AR170" s="138" t="s">
        <v>162</v>
      </c>
      <c r="AT170" s="138" t="s">
        <v>157</v>
      </c>
      <c r="AU170" s="138" t="s">
        <v>175</v>
      </c>
      <c r="AY170" s="17" t="s">
        <v>155</v>
      </c>
      <c r="BE170" s="139">
        <f>IF(N170="základní",J170,0)</f>
        <v>0</v>
      </c>
      <c r="BF170" s="139">
        <f>IF(N170="snížená",J170,0)</f>
        <v>0</v>
      </c>
      <c r="BG170" s="139">
        <f>IF(N170="zákl. přenesená",J170,0)</f>
        <v>0</v>
      </c>
      <c r="BH170" s="139">
        <f>IF(N170="sníž. přenesená",J170,0)</f>
        <v>0</v>
      </c>
      <c r="BI170" s="139">
        <f>IF(N170="nulová",J170,0)</f>
        <v>0</v>
      </c>
      <c r="BJ170" s="17" t="s">
        <v>78</v>
      </c>
      <c r="BK170" s="139">
        <f>ROUND(I170*H170,2)</f>
        <v>0</v>
      </c>
      <c r="BL170" s="17" t="s">
        <v>162</v>
      </c>
      <c r="BM170" s="138" t="s">
        <v>2649</v>
      </c>
    </row>
    <row r="171" spans="2:65" s="1" customFormat="1" ht="68.25">
      <c r="B171" s="29"/>
      <c r="D171" s="144" t="s">
        <v>516</v>
      </c>
      <c r="F171" s="170" t="s">
        <v>2558</v>
      </c>
      <c r="L171" s="29"/>
      <c r="M171" s="142"/>
      <c r="T171" s="50"/>
      <c r="AT171" s="17" t="s">
        <v>516</v>
      </c>
      <c r="AU171" s="17" t="s">
        <v>175</v>
      </c>
    </row>
    <row r="172" spans="2:65" s="11" customFormat="1" ht="20.85" customHeight="1">
      <c r="B172" s="116"/>
      <c r="D172" s="117" t="s">
        <v>69</v>
      </c>
      <c r="E172" s="125" t="s">
        <v>2650</v>
      </c>
      <c r="F172" s="125" t="s">
        <v>2651</v>
      </c>
      <c r="J172" s="126">
        <f>BK172</f>
        <v>0</v>
      </c>
      <c r="L172" s="116"/>
      <c r="M172" s="120"/>
      <c r="P172" s="121">
        <f>SUM(P173:P192)</f>
        <v>13.889391999999999</v>
      </c>
      <c r="R172" s="121">
        <f>SUM(R173:R192)</f>
        <v>3.5775800000000003E-2</v>
      </c>
      <c r="T172" s="122">
        <f>SUM(T173:T192)</f>
        <v>0</v>
      </c>
      <c r="AR172" s="117" t="s">
        <v>78</v>
      </c>
      <c r="AT172" s="123" t="s">
        <v>69</v>
      </c>
      <c r="AU172" s="123" t="s">
        <v>80</v>
      </c>
      <c r="AY172" s="117" t="s">
        <v>155</v>
      </c>
      <c r="BK172" s="124">
        <f>SUM(BK173:BK192)</f>
        <v>0</v>
      </c>
    </row>
    <row r="173" spans="2:65" s="1" customFormat="1" ht="16.5" customHeight="1">
      <c r="B173" s="127"/>
      <c r="C173" s="128" t="s">
        <v>686</v>
      </c>
      <c r="D173" s="128" t="s">
        <v>157</v>
      </c>
      <c r="E173" s="129" t="s">
        <v>2652</v>
      </c>
      <c r="F173" s="130" t="s">
        <v>2653</v>
      </c>
      <c r="G173" s="131" t="s">
        <v>320</v>
      </c>
      <c r="H173" s="132">
        <v>1</v>
      </c>
      <c r="I173" s="133"/>
      <c r="J173" s="133">
        <f t="shared" ref="J173:J184" si="30">ROUND(I173*H173,2)</f>
        <v>0</v>
      </c>
      <c r="K173" s="130" t="s">
        <v>3</v>
      </c>
      <c r="L173" s="29"/>
      <c r="M173" s="134" t="s">
        <v>3</v>
      </c>
      <c r="N173" s="135" t="s">
        <v>41</v>
      </c>
      <c r="O173" s="136">
        <v>0.621</v>
      </c>
      <c r="P173" s="136">
        <f t="shared" ref="P173:P184" si="31">O173*H173</f>
        <v>0.621</v>
      </c>
      <c r="Q173" s="136">
        <v>0</v>
      </c>
      <c r="R173" s="136">
        <f t="shared" ref="R173:R184" si="32">Q173*H173</f>
        <v>0</v>
      </c>
      <c r="S173" s="136">
        <v>0</v>
      </c>
      <c r="T173" s="137">
        <f t="shared" ref="T173:T184" si="33">S173*H173</f>
        <v>0</v>
      </c>
      <c r="AR173" s="138" t="s">
        <v>162</v>
      </c>
      <c r="AT173" s="138" t="s">
        <v>157</v>
      </c>
      <c r="AU173" s="138" t="s">
        <v>175</v>
      </c>
      <c r="AY173" s="17" t="s">
        <v>155</v>
      </c>
      <c r="BE173" s="139">
        <f t="shared" ref="BE173:BE184" si="34">IF(N173="základní",J173,0)</f>
        <v>0</v>
      </c>
      <c r="BF173" s="139">
        <f t="shared" ref="BF173:BF184" si="35">IF(N173="snížená",J173,0)</f>
        <v>0</v>
      </c>
      <c r="BG173" s="139">
        <f t="shared" ref="BG173:BG184" si="36">IF(N173="zákl. přenesená",J173,0)</f>
        <v>0</v>
      </c>
      <c r="BH173" s="139">
        <f t="shared" ref="BH173:BH184" si="37">IF(N173="sníž. přenesená",J173,0)</f>
        <v>0</v>
      </c>
      <c r="BI173" s="139">
        <f t="shared" ref="BI173:BI184" si="38">IF(N173="nulová",J173,0)</f>
        <v>0</v>
      </c>
      <c r="BJ173" s="17" t="s">
        <v>78</v>
      </c>
      <c r="BK173" s="139">
        <f t="shared" ref="BK173:BK184" si="39">ROUND(I173*H173,2)</f>
        <v>0</v>
      </c>
      <c r="BL173" s="17" t="s">
        <v>162</v>
      </c>
      <c r="BM173" s="138" t="s">
        <v>2654</v>
      </c>
    </row>
    <row r="174" spans="2:65" s="1" customFormat="1" ht="37.9" customHeight="1">
      <c r="B174" s="127"/>
      <c r="C174" s="161" t="s">
        <v>693</v>
      </c>
      <c r="D174" s="161" t="s">
        <v>248</v>
      </c>
      <c r="E174" s="162" t="s">
        <v>2655</v>
      </c>
      <c r="F174" s="163" t="s">
        <v>2656</v>
      </c>
      <c r="G174" s="164" t="s">
        <v>2464</v>
      </c>
      <c r="H174" s="165">
        <v>1</v>
      </c>
      <c r="I174" s="166"/>
      <c r="J174" s="166">
        <f t="shared" si="30"/>
        <v>0</v>
      </c>
      <c r="K174" s="163" t="s">
        <v>3</v>
      </c>
      <c r="L174" s="167"/>
      <c r="M174" s="168" t="s">
        <v>3</v>
      </c>
      <c r="N174" s="169" t="s">
        <v>41</v>
      </c>
      <c r="O174" s="136">
        <v>0</v>
      </c>
      <c r="P174" s="136">
        <f t="shared" si="31"/>
        <v>0</v>
      </c>
      <c r="Q174" s="136">
        <v>0</v>
      </c>
      <c r="R174" s="136">
        <f t="shared" si="32"/>
        <v>0</v>
      </c>
      <c r="S174" s="136">
        <v>0</v>
      </c>
      <c r="T174" s="137">
        <f t="shared" si="33"/>
        <v>0</v>
      </c>
      <c r="AR174" s="138" t="s">
        <v>212</v>
      </c>
      <c r="AT174" s="138" t="s">
        <v>248</v>
      </c>
      <c r="AU174" s="138" t="s">
        <v>175</v>
      </c>
      <c r="AY174" s="17" t="s">
        <v>155</v>
      </c>
      <c r="BE174" s="139">
        <f t="shared" si="34"/>
        <v>0</v>
      </c>
      <c r="BF174" s="139">
        <f t="shared" si="35"/>
        <v>0</v>
      </c>
      <c r="BG174" s="139">
        <f t="shared" si="36"/>
        <v>0</v>
      </c>
      <c r="BH174" s="139">
        <f t="shared" si="37"/>
        <v>0</v>
      </c>
      <c r="BI174" s="139">
        <f t="shared" si="38"/>
        <v>0</v>
      </c>
      <c r="BJ174" s="17" t="s">
        <v>78</v>
      </c>
      <c r="BK174" s="139">
        <f t="shared" si="39"/>
        <v>0</v>
      </c>
      <c r="BL174" s="17" t="s">
        <v>162</v>
      </c>
      <c r="BM174" s="138" t="s">
        <v>2657</v>
      </c>
    </row>
    <row r="175" spans="2:65" s="1" customFormat="1" ht="16.5" customHeight="1">
      <c r="B175" s="127"/>
      <c r="C175" s="128" t="s">
        <v>700</v>
      </c>
      <c r="D175" s="128" t="s">
        <v>157</v>
      </c>
      <c r="E175" s="129" t="s">
        <v>2570</v>
      </c>
      <c r="F175" s="130" t="s">
        <v>2571</v>
      </c>
      <c r="G175" s="131" t="s">
        <v>320</v>
      </c>
      <c r="H175" s="132">
        <v>1</v>
      </c>
      <c r="I175" s="133"/>
      <c r="J175" s="133">
        <f t="shared" si="30"/>
        <v>0</v>
      </c>
      <c r="K175" s="130" t="s">
        <v>3</v>
      </c>
      <c r="L175" s="29"/>
      <c r="M175" s="134" t="s">
        <v>3</v>
      </c>
      <c r="N175" s="135" t="s">
        <v>41</v>
      </c>
      <c r="O175" s="136">
        <v>0.33800000000000002</v>
      </c>
      <c r="P175" s="136">
        <f t="shared" si="31"/>
        <v>0.33800000000000002</v>
      </c>
      <c r="Q175" s="136">
        <v>0</v>
      </c>
      <c r="R175" s="136">
        <f t="shared" si="32"/>
        <v>0</v>
      </c>
      <c r="S175" s="136">
        <v>0</v>
      </c>
      <c r="T175" s="137">
        <f t="shared" si="33"/>
        <v>0</v>
      </c>
      <c r="AR175" s="138" t="s">
        <v>162</v>
      </c>
      <c r="AT175" s="138" t="s">
        <v>157</v>
      </c>
      <c r="AU175" s="138" t="s">
        <v>175</v>
      </c>
      <c r="AY175" s="17" t="s">
        <v>155</v>
      </c>
      <c r="BE175" s="139">
        <f t="shared" si="34"/>
        <v>0</v>
      </c>
      <c r="BF175" s="139">
        <f t="shared" si="35"/>
        <v>0</v>
      </c>
      <c r="BG175" s="139">
        <f t="shared" si="36"/>
        <v>0</v>
      </c>
      <c r="BH175" s="139">
        <f t="shared" si="37"/>
        <v>0</v>
      </c>
      <c r="BI175" s="139">
        <f t="shared" si="38"/>
        <v>0</v>
      </c>
      <c r="BJ175" s="17" t="s">
        <v>78</v>
      </c>
      <c r="BK175" s="139">
        <f t="shared" si="39"/>
        <v>0</v>
      </c>
      <c r="BL175" s="17" t="s">
        <v>162</v>
      </c>
      <c r="BM175" s="138" t="s">
        <v>2658</v>
      </c>
    </row>
    <row r="176" spans="2:65" s="1" customFormat="1" ht="16.5" customHeight="1">
      <c r="B176" s="127"/>
      <c r="C176" s="161" t="s">
        <v>711</v>
      </c>
      <c r="D176" s="161" t="s">
        <v>248</v>
      </c>
      <c r="E176" s="162" t="s">
        <v>2659</v>
      </c>
      <c r="F176" s="163" t="s">
        <v>2660</v>
      </c>
      <c r="G176" s="164" t="s">
        <v>2464</v>
      </c>
      <c r="H176" s="165">
        <v>1</v>
      </c>
      <c r="I176" s="166"/>
      <c r="J176" s="166">
        <f t="shared" si="30"/>
        <v>0</v>
      </c>
      <c r="K176" s="163" t="s">
        <v>3</v>
      </c>
      <c r="L176" s="167"/>
      <c r="M176" s="168" t="s">
        <v>3</v>
      </c>
      <c r="N176" s="169" t="s">
        <v>41</v>
      </c>
      <c r="O176" s="136">
        <v>0</v>
      </c>
      <c r="P176" s="136">
        <f t="shared" si="31"/>
        <v>0</v>
      </c>
      <c r="Q176" s="136">
        <v>0</v>
      </c>
      <c r="R176" s="136">
        <f t="shared" si="32"/>
        <v>0</v>
      </c>
      <c r="S176" s="136">
        <v>0</v>
      </c>
      <c r="T176" s="137">
        <f t="shared" si="33"/>
        <v>0</v>
      </c>
      <c r="AR176" s="138" t="s">
        <v>212</v>
      </c>
      <c r="AT176" s="138" t="s">
        <v>248</v>
      </c>
      <c r="AU176" s="138" t="s">
        <v>175</v>
      </c>
      <c r="AY176" s="17" t="s">
        <v>155</v>
      </c>
      <c r="BE176" s="139">
        <f t="shared" si="34"/>
        <v>0</v>
      </c>
      <c r="BF176" s="139">
        <f t="shared" si="35"/>
        <v>0</v>
      </c>
      <c r="BG176" s="139">
        <f t="shared" si="36"/>
        <v>0</v>
      </c>
      <c r="BH176" s="139">
        <f t="shared" si="37"/>
        <v>0</v>
      </c>
      <c r="BI176" s="139">
        <f t="shared" si="38"/>
        <v>0</v>
      </c>
      <c r="BJ176" s="17" t="s">
        <v>78</v>
      </c>
      <c r="BK176" s="139">
        <f t="shared" si="39"/>
        <v>0</v>
      </c>
      <c r="BL176" s="17" t="s">
        <v>162</v>
      </c>
      <c r="BM176" s="138" t="s">
        <v>2661</v>
      </c>
    </row>
    <row r="177" spans="2:65" s="1" customFormat="1" ht="16.5" customHeight="1">
      <c r="B177" s="127"/>
      <c r="C177" s="128" t="s">
        <v>716</v>
      </c>
      <c r="D177" s="128" t="s">
        <v>157</v>
      </c>
      <c r="E177" s="129" t="s">
        <v>2662</v>
      </c>
      <c r="F177" s="130" t="s">
        <v>2663</v>
      </c>
      <c r="G177" s="131" t="s">
        <v>320</v>
      </c>
      <c r="H177" s="132">
        <v>2</v>
      </c>
      <c r="I177" s="133"/>
      <c r="J177" s="133">
        <f t="shared" si="30"/>
        <v>0</v>
      </c>
      <c r="K177" s="130" t="s">
        <v>3</v>
      </c>
      <c r="L177" s="29"/>
      <c r="M177" s="134" t="s">
        <v>3</v>
      </c>
      <c r="N177" s="135" t="s">
        <v>41</v>
      </c>
      <c r="O177" s="136">
        <v>0.42299999999999999</v>
      </c>
      <c r="P177" s="136">
        <f t="shared" si="31"/>
        <v>0.84599999999999997</v>
      </c>
      <c r="Q177" s="136">
        <v>0</v>
      </c>
      <c r="R177" s="136">
        <f t="shared" si="32"/>
        <v>0</v>
      </c>
      <c r="S177" s="136">
        <v>0</v>
      </c>
      <c r="T177" s="137">
        <f t="shared" si="33"/>
        <v>0</v>
      </c>
      <c r="AR177" s="138" t="s">
        <v>162</v>
      </c>
      <c r="AT177" s="138" t="s">
        <v>157</v>
      </c>
      <c r="AU177" s="138" t="s">
        <v>175</v>
      </c>
      <c r="AY177" s="17" t="s">
        <v>155</v>
      </c>
      <c r="BE177" s="139">
        <f t="shared" si="34"/>
        <v>0</v>
      </c>
      <c r="BF177" s="139">
        <f t="shared" si="35"/>
        <v>0</v>
      </c>
      <c r="BG177" s="139">
        <f t="shared" si="36"/>
        <v>0</v>
      </c>
      <c r="BH177" s="139">
        <f t="shared" si="37"/>
        <v>0</v>
      </c>
      <c r="BI177" s="139">
        <f t="shared" si="38"/>
        <v>0</v>
      </c>
      <c r="BJ177" s="17" t="s">
        <v>78</v>
      </c>
      <c r="BK177" s="139">
        <f t="shared" si="39"/>
        <v>0</v>
      </c>
      <c r="BL177" s="17" t="s">
        <v>162</v>
      </c>
      <c r="BM177" s="138" t="s">
        <v>2664</v>
      </c>
    </row>
    <row r="178" spans="2:65" s="1" customFormat="1" ht="16.5" customHeight="1">
      <c r="B178" s="127"/>
      <c r="C178" s="161" t="s">
        <v>721</v>
      </c>
      <c r="D178" s="161" t="s">
        <v>248</v>
      </c>
      <c r="E178" s="162" t="s">
        <v>2665</v>
      </c>
      <c r="F178" s="163" t="s">
        <v>2666</v>
      </c>
      <c r="G178" s="164" t="s">
        <v>2464</v>
      </c>
      <c r="H178" s="165">
        <v>2</v>
      </c>
      <c r="I178" s="166"/>
      <c r="J178" s="166">
        <f t="shared" si="30"/>
        <v>0</v>
      </c>
      <c r="K178" s="163" t="s">
        <v>3</v>
      </c>
      <c r="L178" s="167"/>
      <c r="M178" s="168" t="s">
        <v>3</v>
      </c>
      <c r="N178" s="169" t="s">
        <v>41</v>
      </c>
      <c r="O178" s="136">
        <v>0</v>
      </c>
      <c r="P178" s="136">
        <f t="shared" si="31"/>
        <v>0</v>
      </c>
      <c r="Q178" s="136">
        <v>0</v>
      </c>
      <c r="R178" s="136">
        <f t="shared" si="32"/>
        <v>0</v>
      </c>
      <c r="S178" s="136">
        <v>0</v>
      </c>
      <c r="T178" s="137">
        <f t="shared" si="33"/>
        <v>0</v>
      </c>
      <c r="AR178" s="138" t="s">
        <v>212</v>
      </c>
      <c r="AT178" s="138" t="s">
        <v>248</v>
      </c>
      <c r="AU178" s="138" t="s">
        <v>175</v>
      </c>
      <c r="AY178" s="17" t="s">
        <v>155</v>
      </c>
      <c r="BE178" s="139">
        <f t="shared" si="34"/>
        <v>0</v>
      </c>
      <c r="BF178" s="139">
        <f t="shared" si="35"/>
        <v>0</v>
      </c>
      <c r="BG178" s="139">
        <f t="shared" si="36"/>
        <v>0</v>
      </c>
      <c r="BH178" s="139">
        <f t="shared" si="37"/>
        <v>0</v>
      </c>
      <c r="BI178" s="139">
        <f t="shared" si="38"/>
        <v>0</v>
      </c>
      <c r="BJ178" s="17" t="s">
        <v>78</v>
      </c>
      <c r="BK178" s="139">
        <f t="shared" si="39"/>
        <v>0</v>
      </c>
      <c r="BL178" s="17" t="s">
        <v>162</v>
      </c>
      <c r="BM178" s="138" t="s">
        <v>2667</v>
      </c>
    </row>
    <row r="179" spans="2:65" s="1" customFormat="1" ht="16.5" customHeight="1">
      <c r="B179" s="127"/>
      <c r="C179" s="128" t="s">
        <v>726</v>
      </c>
      <c r="D179" s="128" t="s">
        <v>157</v>
      </c>
      <c r="E179" s="129" t="s">
        <v>2585</v>
      </c>
      <c r="F179" s="130" t="s">
        <v>2586</v>
      </c>
      <c r="G179" s="131" t="s">
        <v>320</v>
      </c>
      <c r="H179" s="132">
        <v>3</v>
      </c>
      <c r="I179" s="133"/>
      <c r="J179" s="133">
        <f t="shared" si="30"/>
        <v>0</v>
      </c>
      <c r="K179" s="130" t="s">
        <v>3</v>
      </c>
      <c r="L179" s="29"/>
      <c r="M179" s="134" t="s">
        <v>3</v>
      </c>
      <c r="N179" s="135" t="s">
        <v>41</v>
      </c>
      <c r="O179" s="136">
        <v>0.11</v>
      </c>
      <c r="P179" s="136">
        <f t="shared" si="31"/>
        <v>0.33</v>
      </c>
      <c r="Q179" s="136">
        <v>0</v>
      </c>
      <c r="R179" s="136">
        <f t="shared" si="32"/>
        <v>0</v>
      </c>
      <c r="S179" s="136">
        <v>0</v>
      </c>
      <c r="T179" s="137">
        <f t="shared" si="33"/>
        <v>0</v>
      </c>
      <c r="AR179" s="138" t="s">
        <v>162</v>
      </c>
      <c r="AT179" s="138" t="s">
        <v>157</v>
      </c>
      <c r="AU179" s="138" t="s">
        <v>175</v>
      </c>
      <c r="AY179" s="17" t="s">
        <v>155</v>
      </c>
      <c r="BE179" s="139">
        <f t="shared" si="34"/>
        <v>0</v>
      </c>
      <c r="BF179" s="139">
        <f t="shared" si="35"/>
        <v>0</v>
      </c>
      <c r="BG179" s="139">
        <f t="shared" si="36"/>
        <v>0</v>
      </c>
      <c r="BH179" s="139">
        <f t="shared" si="37"/>
        <v>0</v>
      </c>
      <c r="BI179" s="139">
        <f t="shared" si="38"/>
        <v>0</v>
      </c>
      <c r="BJ179" s="17" t="s">
        <v>78</v>
      </c>
      <c r="BK179" s="139">
        <f t="shared" si="39"/>
        <v>0</v>
      </c>
      <c r="BL179" s="17" t="s">
        <v>162</v>
      </c>
      <c r="BM179" s="138" t="s">
        <v>2668</v>
      </c>
    </row>
    <row r="180" spans="2:65" s="1" customFormat="1" ht="24.2" customHeight="1">
      <c r="B180" s="127"/>
      <c r="C180" s="128" t="s">
        <v>732</v>
      </c>
      <c r="D180" s="128" t="s">
        <v>157</v>
      </c>
      <c r="E180" s="129" t="s">
        <v>2669</v>
      </c>
      <c r="F180" s="130" t="s">
        <v>2670</v>
      </c>
      <c r="G180" s="131" t="s">
        <v>320</v>
      </c>
      <c r="H180" s="132">
        <v>1</v>
      </c>
      <c r="I180" s="133"/>
      <c r="J180" s="133">
        <f t="shared" si="30"/>
        <v>0</v>
      </c>
      <c r="K180" s="130" t="s">
        <v>3</v>
      </c>
      <c r="L180" s="29"/>
      <c r="M180" s="134" t="s">
        <v>3</v>
      </c>
      <c r="N180" s="135" t="s">
        <v>41</v>
      </c>
      <c r="O180" s="136">
        <v>0.65700000000000003</v>
      </c>
      <c r="P180" s="136">
        <f t="shared" si="31"/>
        <v>0.65700000000000003</v>
      </c>
      <c r="Q180" s="136">
        <v>0</v>
      </c>
      <c r="R180" s="136">
        <f t="shared" si="32"/>
        <v>0</v>
      </c>
      <c r="S180" s="136">
        <v>0</v>
      </c>
      <c r="T180" s="137">
        <f t="shared" si="33"/>
        <v>0</v>
      </c>
      <c r="AR180" s="138" t="s">
        <v>162</v>
      </c>
      <c r="AT180" s="138" t="s">
        <v>157</v>
      </c>
      <c r="AU180" s="138" t="s">
        <v>175</v>
      </c>
      <c r="AY180" s="17" t="s">
        <v>155</v>
      </c>
      <c r="BE180" s="139">
        <f t="shared" si="34"/>
        <v>0</v>
      </c>
      <c r="BF180" s="139">
        <f t="shared" si="35"/>
        <v>0</v>
      </c>
      <c r="BG180" s="139">
        <f t="shared" si="36"/>
        <v>0</v>
      </c>
      <c r="BH180" s="139">
        <f t="shared" si="37"/>
        <v>0</v>
      </c>
      <c r="BI180" s="139">
        <f t="shared" si="38"/>
        <v>0</v>
      </c>
      <c r="BJ180" s="17" t="s">
        <v>78</v>
      </c>
      <c r="BK180" s="139">
        <f t="shared" si="39"/>
        <v>0</v>
      </c>
      <c r="BL180" s="17" t="s">
        <v>162</v>
      </c>
      <c r="BM180" s="138" t="s">
        <v>2671</v>
      </c>
    </row>
    <row r="181" spans="2:65" s="1" customFormat="1" ht="24.2" customHeight="1">
      <c r="B181" s="127"/>
      <c r="C181" s="161" t="s">
        <v>737</v>
      </c>
      <c r="D181" s="161" t="s">
        <v>248</v>
      </c>
      <c r="E181" s="162" t="s">
        <v>2672</v>
      </c>
      <c r="F181" s="163" t="s">
        <v>2673</v>
      </c>
      <c r="G181" s="164" t="s">
        <v>2464</v>
      </c>
      <c r="H181" s="165">
        <v>1</v>
      </c>
      <c r="I181" s="166"/>
      <c r="J181" s="166">
        <f t="shared" si="30"/>
        <v>0</v>
      </c>
      <c r="K181" s="163" t="s">
        <v>3</v>
      </c>
      <c r="L181" s="167"/>
      <c r="M181" s="168" t="s">
        <v>3</v>
      </c>
      <c r="N181" s="169" t="s">
        <v>41</v>
      </c>
      <c r="O181" s="136">
        <v>0</v>
      </c>
      <c r="P181" s="136">
        <f t="shared" si="31"/>
        <v>0</v>
      </c>
      <c r="Q181" s="136">
        <v>0</v>
      </c>
      <c r="R181" s="136">
        <f t="shared" si="32"/>
        <v>0</v>
      </c>
      <c r="S181" s="136">
        <v>0</v>
      </c>
      <c r="T181" s="137">
        <f t="shared" si="33"/>
        <v>0</v>
      </c>
      <c r="AR181" s="138" t="s">
        <v>212</v>
      </c>
      <c r="AT181" s="138" t="s">
        <v>248</v>
      </c>
      <c r="AU181" s="138" t="s">
        <v>175</v>
      </c>
      <c r="AY181" s="17" t="s">
        <v>155</v>
      </c>
      <c r="BE181" s="139">
        <f t="shared" si="34"/>
        <v>0</v>
      </c>
      <c r="BF181" s="139">
        <f t="shared" si="35"/>
        <v>0</v>
      </c>
      <c r="BG181" s="139">
        <f t="shared" si="36"/>
        <v>0</v>
      </c>
      <c r="BH181" s="139">
        <f t="shared" si="37"/>
        <v>0</v>
      </c>
      <c r="BI181" s="139">
        <f t="shared" si="38"/>
        <v>0</v>
      </c>
      <c r="BJ181" s="17" t="s">
        <v>78</v>
      </c>
      <c r="BK181" s="139">
        <f t="shared" si="39"/>
        <v>0</v>
      </c>
      <c r="BL181" s="17" t="s">
        <v>162</v>
      </c>
      <c r="BM181" s="138" t="s">
        <v>2674</v>
      </c>
    </row>
    <row r="182" spans="2:65" s="1" customFormat="1" ht="24.2" customHeight="1">
      <c r="B182" s="127"/>
      <c r="C182" s="128" t="s">
        <v>747</v>
      </c>
      <c r="D182" s="128" t="s">
        <v>157</v>
      </c>
      <c r="E182" s="129" t="s">
        <v>2675</v>
      </c>
      <c r="F182" s="130" t="s">
        <v>2676</v>
      </c>
      <c r="G182" s="131" t="s">
        <v>320</v>
      </c>
      <c r="H182" s="132">
        <v>1</v>
      </c>
      <c r="I182" s="133"/>
      <c r="J182" s="133">
        <f t="shared" si="30"/>
        <v>0</v>
      </c>
      <c r="K182" s="130" t="s">
        <v>3</v>
      </c>
      <c r="L182" s="29"/>
      <c r="M182" s="134" t="s">
        <v>3</v>
      </c>
      <c r="N182" s="135" t="s">
        <v>41</v>
      </c>
      <c r="O182" s="136">
        <v>0</v>
      </c>
      <c r="P182" s="136">
        <f t="shared" si="31"/>
        <v>0</v>
      </c>
      <c r="Q182" s="136">
        <v>0</v>
      </c>
      <c r="R182" s="136">
        <f t="shared" si="32"/>
        <v>0</v>
      </c>
      <c r="S182" s="136">
        <v>0</v>
      </c>
      <c r="T182" s="137">
        <f t="shared" si="33"/>
        <v>0</v>
      </c>
      <c r="AR182" s="138" t="s">
        <v>162</v>
      </c>
      <c r="AT182" s="138" t="s">
        <v>157</v>
      </c>
      <c r="AU182" s="138" t="s">
        <v>175</v>
      </c>
      <c r="AY182" s="17" t="s">
        <v>155</v>
      </c>
      <c r="BE182" s="139">
        <f t="shared" si="34"/>
        <v>0</v>
      </c>
      <c r="BF182" s="139">
        <f t="shared" si="35"/>
        <v>0</v>
      </c>
      <c r="BG182" s="139">
        <f t="shared" si="36"/>
        <v>0</v>
      </c>
      <c r="BH182" s="139">
        <f t="shared" si="37"/>
        <v>0</v>
      </c>
      <c r="BI182" s="139">
        <f t="shared" si="38"/>
        <v>0</v>
      </c>
      <c r="BJ182" s="17" t="s">
        <v>78</v>
      </c>
      <c r="BK182" s="139">
        <f t="shared" si="39"/>
        <v>0</v>
      </c>
      <c r="BL182" s="17" t="s">
        <v>162</v>
      </c>
      <c r="BM182" s="138" t="s">
        <v>2677</v>
      </c>
    </row>
    <row r="183" spans="2:65" s="1" customFormat="1" ht="24.2" customHeight="1">
      <c r="B183" s="127"/>
      <c r="C183" s="161" t="s">
        <v>756</v>
      </c>
      <c r="D183" s="161" t="s">
        <v>248</v>
      </c>
      <c r="E183" s="162" t="s">
        <v>2678</v>
      </c>
      <c r="F183" s="163" t="s">
        <v>2679</v>
      </c>
      <c r="G183" s="164" t="s">
        <v>2464</v>
      </c>
      <c r="H183" s="165">
        <v>1</v>
      </c>
      <c r="I183" s="166"/>
      <c r="J183" s="166">
        <f t="shared" si="30"/>
        <v>0</v>
      </c>
      <c r="K183" s="163" t="s">
        <v>3</v>
      </c>
      <c r="L183" s="167"/>
      <c r="M183" s="168" t="s">
        <v>3</v>
      </c>
      <c r="N183" s="169" t="s">
        <v>41</v>
      </c>
      <c r="O183" s="136">
        <v>0</v>
      </c>
      <c r="P183" s="136">
        <f t="shared" si="31"/>
        <v>0</v>
      </c>
      <c r="Q183" s="136">
        <v>0</v>
      </c>
      <c r="R183" s="136">
        <f t="shared" si="32"/>
        <v>0</v>
      </c>
      <c r="S183" s="136">
        <v>0</v>
      </c>
      <c r="T183" s="137">
        <f t="shared" si="33"/>
        <v>0</v>
      </c>
      <c r="AR183" s="138" t="s">
        <v>212</v>
      </c>
      <c r="AT183" s="138" t="s">
        <v>248</v>
      </c>
      <c r="AU183" s="138" t="s">
        <v>175</v>
      </c>
      <c r="AY183" s="17" t="s">
        <v>155</v>
      </c>
      <c r="BE183" s="139">
        <f t="shared" si="34"/>
        <v>0</v>
      </c>
      <c r="BF183" s="139">
        <f t="shared" si="35"/>
        <v>0</v>
      </c>
      <c r="BG183" s="139">
        <f t="shared" si="36"/>
        <v>0</v>
      </c>
      <c r="BH183" s="139">
        <f t="shared" si="37"/>
        <v>0</v>
      </c>
      <c r="BI183" s="139">
        <f t="shared" si="38"/>
        <v>0</v>
      </c>
      <c r="BJ183" s="17" t="s">
        <v>78</v>
      </c>
      <c r="BK183" s="139">
        <f t="shared" si="39"/>
        <v>0</v>
      </c>
      <c r="BL183" s="17" t="s">
        <v>162</v>
      </c>
      <c r="BM183" s="138" t="s">
        <v>2680</v>
      </c>
    </row>
    <row r="184" spans="2:65" s="1" customFormat="1" ht="24.2" customHeight="1">
      <c r="B184" s="127"/>
      <c r="C184" s="128" t="s">
        <v>761</v>
      </c>
      <c r="D184" s="128" t="s">
        <v>157</v>
      </c>
      <c r="E184" s="129" t="s">
        <v>2628</v>
      </c>
      <c r="F184" s="130" t="s">
        <v>2629</v>
      </c>
      <c r="G184" s="131" t="s">
        <v>178</v>
      </c>
      <c r="H184" s="132">
        <v>10</v>
      </c>
      <c r="I184" s="133"/>
      <c r="J184" s="133">
        <f t="shared" si="30"/>
        <v>0</v>
      </c>
      <c r="K184" s="130" t="s">
        <v>3</v>
      </c>
      <c r="L184" s="29"/>
      <c r="M184" s="134" t="s">
        <v>3</v>
      </c>
      <c r="N184" s="135" t="s">
        <v>41</v>
      </c>
      <c r="O184" s="136">
        <v>0.52300000000000002</v>
      </c>
      <c r="P184" s="136">
        <f t="shared" si="31"/>
        <v>5.23</v>
      </c>
      <c r="Q184" s="136">
        <v>3.4429999999999999E-3</v>
      </c>
      <c r="R184" s="136">
        <f t="shared" si="32"/>
        <v>3.4430000000000002E-2</v>
      </c>
      <c r="S184" s="136">
        <v>0</v>
      </c>
      <c r="T184" s="137">
        <f t="shared" si="33"/>
        <v>0</v>
      </c>
      <c r="AR184" s="138" t="s">
        <v>162</v>
      </c>
      <c r="AT184" s="138" t="s">
        <v>157</v>
      </c>
      <c r="AU184" s="138" t="s">
        <v>175</v>
      </c>
      <c r="AY184" s="17" t="s">
        <v>155</v>
      </c>
      <c r="BE184" s="139">
        <f t="shared" si="34"/>
        <v>0</v>
      </c>
      <c r="BF184" s="139">
        <f t="shared" si="35"/>
        <v>0</v>
      </c>
      <c r="BG184" s="139">
        <f t="shared" si="36"/>
        <v>0</v>
      </c>
      <c r="BH184" s="139">
        <f t="shared" si="37"/>
        <v>0</v>
      </c>
      <c r="BI184" s="139">
        <f t="shared" si="38"/>
        <v>0</v>
      </c>
      <c r="BJ184" s="17" t="s">
        <v>78</v>
      </c>
      <c r="BK184" s="139">
        <f t="shared" si="39"/>
        <v>0</v>
      </c>
      <c r="BL184" s="17" t="s">
        <v>162</v>
      </c>
      <c r="BM184" s="138" t="s">
        <v>2681</v>
      </c>
    </row>
    <row r="185" spans="2:65" s="1" customFormat="1" ht="39">
      <c r="B185" s="29"/>
      <c r="D185" s="144" t="s">
        <v>516</v>
      </c>
      <c r="F185" s="170" t="s">
        <v>2525</v>
      </c>
      <c r="L185" s="29"/>
      <c r="M185" s="142"/>
      <c r="T185" s="50"/>
      <c r="AT185" s="17" t="s">
        <v>516</v>
      </c>
      <c r="AU185" s="17" t="s">
        <v>175</v>
      </c>
    </row>
    <row r="186" spans="2:65" s="1" customFormat="1" ht="21.75" customHeight="1">
      <c r="B186" s="127"/>
      <c r="C186" s="128" t="s">
        <v>772</v>
      </c>
      <c r="D186" s="128" t="s">
        <v>157</v>
      </c>
      <c r="E186" s="129" t="s">
        <v>2634</v>
      </c>
      <c r="F186" s="130" t="s">
        <v>2635</v>
      </c>
      <c r="G186" s="131" t="s">
        <v>2464</v>
      </c>
      <c r="H186" s="132">
        <v>6</v>
      </c>
      <c r="I186" s="133"/>
      <c r="J186" s="133">
        <f>ROUND(I186*H186,2)</f>
        <v>0</v>
      </c>
      <c r="K186" s="130" t="s">
        <v>3</v>
      </c>
      <c r="L186" s="29"/>
      <c r="M186" s="134" t="s">
        <v>3</v>
      </c>
      <c r="N186" s="135" t="s">
        <v>41</v>
      </c>
      <c r="O186" s="136">
        <v>0.24</v>
      </c>
      <c r="P186" s="136">
        <f>O186*H186</f>
        <v>1.44</v>
      </c>
      <c r="Q186" s="136">
        <v>2.243E-4</v>
      </c>
      <c r="R186" s="136">
        <f>Q186*H186</f>
        <v>1.3458000000000001E-3</v>
      </c>
      <c r="S186" s="136">
        <v>0</v>
      </c>
      <c r="T186" s="137">
        <f>S186*H186</f>
        <v>0</v>
      </c>
      <c r="AR186" s="138" t="s">
        <v>162</v>
      </c>
      <c r="AT186" s="138" t="s">
        <v>157</v>
      </c>
      <c r="AU186" s="138" t="s">
        <v>175</v>
      </c>
      <c r="AY186" s="17" t="s">
        <v>155</v>
      </c>
      <c r="BE186" s="139">
        <f>IF(N186="základní",J186,0)</f>
        <v>0</v>
      </c>
      <c r="BF186" s="139">
        <f>IF(N186="snížená",J186,0)</f>
        <v>0</v>
      </c>
      <c r="BG186" s="139">
        <f>IF(N186="zákl. přenesená",J186,0)</f>
        <v>0</v>
      </c>
      <c r="BH186" s="139">
        <f>IF(N186="sníž. přenesená",J186,0)</f>
        <v>0</v>
      </c>
      <c r="BI186" s="139">
        <f>IF(N186="nulová",J186,0)</f>
        <v>0</v>
      </c>
      <c r="BJ186" s="17" t="s">
        <v>78</v>
      </c>
      <c r="BK186" s="139">
        <f>ROUND(I186*H186,2)</f>
        <v>0</v>
      </c>
      <c r="BL186" s="17" t="s">
        <v>162</v>
      </c>
      <c r="BM186" s="138" t="s">
        <v>2682</v>
      </c>
    </row>
    <row r="187" spans="2:65" s="1" customFormat="1" ht="16.5" customHeight="1">
      <c r="B187" s="127"/>
      <c r="C187" s="161" t="s">
        <v>780</v>
      </c>
      <c r="D187" s="161" t="s">
        <v>248</v>
      </c>
      <c r="E187" s="162" t="s">
        <v>2545</v>
      </c>
      <c r="F187" s="163" t="s">
        <v>2546</v>
      </c>
      <c r="G187" s="164" t="s">
        <v>251</v>
      </c>
      <c r="H187" s="165">
        <v>1</v>
      </c>
      <c r="I187" s="166"/>
      <c r="J187" s="166">
        <f>ROUND(I187*H187,2)</f>
        <v>0</v>
      </c>
      <c r="K187" s="163" t="s">
        <v>3</v>
      </c>
      <c r="L187" s="167"/>
      <c r="M187" s="168" t="s">
        <v>3</v>
      </c>
      <c r="N187" s="169" t="s">
        <v>41</v>
      </c>
      <c r="O187" s="136">
        <v>0</v>
      </c>
      <c r="P187" s="136">
        <f>O187*H187</f>
        <v>0</v>
      </c>
      <c r="Q187" s="136">
        <v>0</v>
      </c>
      <c r="R187" s="136">
        <f>Q187*H187</f>
        <v>0</v>
      </c>
      <c r="S187" s="136">
        <v>0</v>
      </c>
      <c r="T187" s="137">
        <f>S187*H187</f>
        <v>0</v>
      </c>
      <c r="AR187" s="138" t="s">
        <v>212</v>
      </c>
      <c r="AT187" s="138" t="s">
        <v>248</v>
      </c>
      <c r="AU187" s="138" t="s">
        <v>175</v>
      </c>
      <c r="AY187" s="17" t="s">
        <v>155</v>
      </c>
      <c r="BE187" s="139">
        <f>IF(N187="základní",J187,0)</f>
        <v>0</v>
      </c>
      <c r="BF187" s="139">
        <f>IF(N187="snížená",J187,0)</f>
        <v>0</v>
      </c>
      <c r="BG187" s="139">
        <f>IF(N187="zákl. přenesená",J187,0)</f>
        <v>0</v>
      </c>
      <c r="BH187" s="139">
        <f>IF(N187="sníž. přenesená",J187,0)</f>
        <v>0</v>
      </c>
      <c r="BI187" s="139">
        <f>IF(N187="nulová",J187,0)</f>
        <v>0</v>
      </c>
      <c r="BJ187" s="17" t="s">
        <v>78</v>
      </c>
      <c r="BK187" s="139">
        <f>ROUND(I187*H187,2)</f>
        <v>0</v>
      </c>
      <c r="BL187" s="17" t="s">
        <v>162</v>
      </c>
      <c r="BM187" s="138" t="s">
        <v>2683</v>
      </c>
    </row>
    <row r="188" spans="2:65" s="1" customFormat="1" ht="21.75" customHeight="1">
      <c r="B188" s="127"/>
      <c r="C188" s="128" t="s">
        <v>785</v>
      </c>
      <c r="D188" s="128" t="s">
        <v>157</v>
      </c>
      <c r="E188" s="129" t="s">
        <v>2548</v>
      </c>
      <c r="F188" s="130" t="s">
        <v>2549</v>
      </c>
      <c r="G188" s="131" t="s">
        <v>1166</v>
      </c>
      <c r="H188" s="132">
        <v>2</v>
      </c>
      <c r="I188" s="133"/>
      <c r="J188" s="133">
        <f>ROUND(I188*H188,2)</f>
        <v>0</v>
      </c>
      <c r="K188" s="130" t="s">
        <v>3</v>
      </c>
      <c r="L188" s="29"/>
      <c r="M188" s="134" t="s">
        <v>3</v>
      </c>
      <c r="N188" s="135" t="s">
        <v>41</v>
      </c>
      <c r="O188" s="136">
        <v>1</v>
      </c>
      <c r="P188" s="136">
        <f>O188*H188</f>
        <v>2</v>
      </c>
      <c r="Q188" s="136">
        <v>0</v>
      </c>
      <c r="R188" s="136">
        <f>Q188*H188</f>
        <v>0</v>
      </c>
      <c r="S188" s="136">
        <v>0</v>
      </c>
      <c r="T188" s="137">
        <f>S188*H188</f>
        <v>0</v>
      </c>
      <c r="AR188" s="138" t="s">
        <v>162</v>
      </c>
      <c r="AT188" s="138" t="s">
        <v>157</v>
      </c>
      <c r="AU188" s="138" t="s">
        <v>175</v>
      </c>
      <c r="AY188" s="17" t="s">
        <v>155</v>
      </c>
      <c r="BE188" s="139">
        <f>IF(N188="základní",J188,0)</f>
        <v>0</v>
      </c>
      <c r="BF188" s="139">
        <f>IF(N188="snížená",J188,0)</f>
        <v>0</v>
      </c>
      <c r="BG188" s="139">
        <f>IF(N188="zákl. přenesená",J188,0)</f>
        <v>0</v>
      </c>
      <c r="BH188" s="139">
        <f>IF(N188="sníž. přenesená",J188,0)</f>
        <v>0</v>
      </c>
      <c r="BI188" s="139">
        <f>IF(N188="nulová",J188,0)</f>
        <v>0</v>
      </c>
      <c r="BJ188" s="17" t="s">
        <v>78</v>
      </c>
      <c r="BK188" s="139">
        <f>ROUND(I188*H188,2)</f>
        <v>0</v>
      </c>
      <c r="BL188" s="17" t="s">
        <v>162</v>
      </c>
      <c r="BM188" s="138" t="s">
        <v>2684</v>
      </c>
    </row>
    <row r="189" spans="2:65" s="1" customFormat="1" ht="24.2" customHeight="1">
      <c r="B189" s="127"/>
      <c r="C189" s="128" t="s">
        <v>790</v>
      </c>
      <c r="D189" s="128" t="s">
        <v>157</v>
      </c>
      <c r="E189" s="129" t="s">
        <v>2551</v>
      </c>
      <c r="F189" s="130" t="s">
        <v>2552</v>
      </c>
      <c r="G189" s="131" t="s">
        <v>1166</v>
      </c>
      <c r="H189" s="132">
        <v>2</v>
      </c>
      <c r="I189" s="133"/>
      <c r="J189" s="133">
        <f>ROUND(I189*H189,2)</f>
        <v>0</v>
      </c>
      <c r="K189" s="130" t="s">
        <v>3</v>
      </c>
      <c r="L189" s="29"/>
      <c r="M189" s="134" t="s">
        <v>3</v>
      </c>
      <c r="N189" s="135" t="s">
        <v>41</v>
      </c>
      <c r="O189" s="136">
        <v>1</v>
      </c>
      <c r="P189" s="136">
        <f>O189*H189</f>
        <v>2</v>
      </c>
      <c r="Q189" s="136">
        <v>0</v>
      </c>
      <c r="R189" s="136">
        <f>Q189*H189</f>
        <v>0</v>
      </c>
      <c r="S189" s="136">
        <v>0</v>
      </c>
      <c r="T189" s="137">
        <f>S189*H189</f>
        <v>0</v>
      </c>
      <c r="AR189" s="138" t="s">
        <v>162</v>
      </c>
      <c r="AT189" s="138" t="s">
        <v>157</v>
      </c>
      <c r="AU189" s="138" t="s">
        <v>175</v>
      </c>
      <c r="AY189" s="17" t="s">
        <v>155</v>
      </c>
      <c r="BE189" s="139">
        <f>IF(N189="základní",J189,0)</f>
        <v>0</v>
      </c>
      <c r="BF189" s="139">
        <f>IF(N189="snížená",J189,0)</f>
        <v>0</v>
      </c>
      <c r="BG189" s="139">
        <f>IF(N189="zákl. přenesená",J189,0)</f>
        <v>0</v>
      </c>
      <c r="BH189" s="139">
        <f>IF(N189="sníž. přenesená",J189,0)</f>
        <v>0</v>
      </c>
      <c r="BI189" s="139">
        <f>IF(N189="nulová",J189,0)</f>
        <v>0</v>
      </c>
      <c r="BJ189" s="17" t="s">
        <v>78</v>
      </c>
      <c r="BK189" s="139">
        <f>ROUND(I189*H189,2)</f>
        <v>0</v>
      </c>
      <c r="BL189" s="17" t="s">
        <v>162</v>
      </c>
      <c r="BM189" s="138" t="s">
        <v>2685</v>
      </c>
    </row>
    <row r="190" spans="2:65" s="1" customFormat="1" ht="19.5">
      <c r="B190" s="29"/>
      <c r="D190" s="144" t="s">
        <v>516</v>
      </c>
      <c r="F190" s="170" t="s">
        <v>2554</v>
      </c>
      <c r="L190" s="29"/>
      <c r="M190" s="142"/>
      <c r="T190" s="50"/>
      <c r="AT190" s="17" t="s">
        <v>516</v>
      </c>
      <c r="AU190" s="17" t="s">
        <v>175</v>
      </c>
    </row>
    <row r="191" spans="2:65" s="1" customFormat="1" ht="24.2" customHeight="1">
      <c r="B191" s="127"/>
      <c r="C191" s="128" t="s">
        <v>796</v>
      </c>
      <c r="D191" s="128" t="s">
        <v>157</v>
      </c>
      <c r="E191" s="129" t="s">
        <v>2555</v>
      </c>
      <c r="F191" s="130" t="s">
        <v>2556</v>
      </c>
      <c r="G191" s="131" t="s">
        <v>301</v>
      </c>
      <c r="H191" s="132">
        <v>4.8000000000000001E-2</v>
      </c>
      <c r="I191" s="133"/>
      <c r="J191" s="133">
        <f>ROUND(I191*H191,2)</f>
        <v>0</v>
      </c>
      <c r="K191" s="130" t="s">
        <v>3</v>
      </c>
      <c r="L191" s="29"/>
      <c r="M191" s="134" t="s">
        <v>3</v>
      </c>
      <c r="N191" s="135" t="s">
        <v>41</v>
      </c>
      <c r="O191" s="136">
        <v>8.9039999999999999</v>
      </c>
      <c r="P191" s="136">
        <f>O191*H191</f>
        <v>0.42739199999999999</v>
      </c>
      <c r="Q191" s="136">
        <v>0</v>
      </c>
      <c r="R191" s="136">
        <f>Q191*H191</f>
        <v>0</v>
      </c>
      <c r="S191" s="136">
        <v>0</v>
      </c>
      <c r="T191" s="137">
        <f>S191*H191</f>
        <v>0</v>
      </c>
      <c r="AR191" s="138" t="s">
        <v>162</v>
      </c>
      <c r="AT191" s="138" t="s">
        <v>157</v>
      </c>
      <c r="AU191" s="138" t="s">
        <v>175</v>
      </c>
      <c r="AY191" s="17" t="s">
        <v>155</v>
      </c>
      <c r="BE191" s="139">
        <f>IF(N191="základní",J191,0)</f>
        <v>0</v>
      </c>
      <c r="BF191" s="139">
        <f>IF(N191="snížená",J191,0)</f>
        <v>0</v>
      </c>
      <c r="BG191" s="139">
        <f>IF(N191="zákl. přenesená",J191,0)</f>
        <v>0</v>
      </c>
      <c r="BH191" s="139">
        <f>IF(N191="sníž. přenesená",J191,0)</f>
        <v>0</v>
      </c>
      <c r="BI191" s="139">
        <f>IF(N191="nulová",J191,0)</f>
        <v>0</v>
      </c>
      <c r="BJ191" s="17" t="s">
        <v>78</v>
      </c>
      <c r="BK191" s="139">
        <f>ROUND(I191*H191,2)</f>
        <v>0</v>
      </c>
      <c r="BL191" s="17" t="s">
        <v>162</v>
      </c>
      <c r="BM191" s="138" t="s">
        <v>2686</v>
      </c>
    </row>
    <row r="192" spans="2:65" s="1" customFormat="1" ht="68.25">
      <c r="B192" s="29"/>
      <c r="D192" s="144" t="s">
        <v>516</v>
      </c>
      <c r="F192" s="170" t="s">
        <v>2558</v>
      </c>
      <c r="L192" s="29"/>
      <c r="M192" s="174"/>
      <c r="N192" s="175"/>
      <c r="O192" s="175"/>
      <c r="P192" s="175"/>
      <c r="Q192" s="175"/>
      <c r="R192" s="175"/>
      <c r="S192" s="175"/>
      <c r="T192" s="176"/>
      <c r="AT192" s="17" t="s">
        <v>516</v>
      </c>
      <c r="AU192" s="17" t="s">
        <v>175</v>
      </c>
    </row>
    <row r="193" spans="2:12" s="1" customFormat="1" ht="6.95" customHeight="1">
      <c r="B193" s="38"/>
      <c r="C193" s="39"/>
      <c r="D193" s="39"/>
      <c r="E193" s="39"/>
      <c r="F193" s="39"/>
      <c r="G193" s="39"/>
      <c r="H193" s="39"/>
      <c r="I193" s="39"/>
      <c r="J193" s="39"/>
      <c r="K193" s="39"/>
      <c r="L193" s="29"/>
    </row>
  </sheetData>
  <autoFilter ref="C83:K192" xr:uid="{00000000-0009-0000-0000-000002000000}"/>
  <mergeCells count="8">
    <mergeCell ref="E74:H74"/>
    <mergeCell ref="E76:H76"/>
    <mergeCell ref="L2:V2"/>
    <mergeCell ref="E7:H7"/>
    <mergeCell ref="E9:H9"/>
    <mergeCell ref="E27:H27"/>
    <mergeCell ref="E48:H48"/>
    <mergeCell ref="E50:H50"/>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53"/>
  <sheetViews>
    <sheetView showGridLines="0" topLeftCell="A16" workbookViewId="0">
      <selection activeCell="J156" sqref="J156"/>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2:46" ht="11.25"/>
    <row r="2" spans="2:46" ht="36.950000000000003" customHeight="1">
      <c r="L2" s="299" t="s">
        <v>6</v>
      </c>
      <c r="M2" s="286"/>
      <c r="N2" s="286"/>
      <c r="O2" s="286"/>
      <c r="P2" s="286"/>
      <c r="Q2" s="286"/>
      <c r="R2" s="286"/>
      <c r="S2" s="286"/>
      <c r="T2" s="286"/>
      <c r="U2" s="286"/>
      <c r="V2" s="286"/>
      <c r="AT2" s="17" t="s">
        <v>86</v>
      </c>
    </row>
    <row r="3" spans="2:46" ht="6.95" customHeight="1">
      <c r="B3" s="18"/>
      <c r="C3" s="19"/>
      <c r="D3" s="19"/>
      <c r="E3" s="19"/>
      <c r="F3" s="19"/>
      <c r="G3" s="19"/>
      <c r="H3" s="19"/>
      <c r="I3" s="19"/>
      <c r="J3" s="19"/>
      <c r="K3" s="19"/>
      <c r="L3" s="20"/>
      <c r="AT3" s="17" t="s">
        <v>80</v>
      </c>
    </row>
    <row r="4" spans="2:46" ht="24.95" customHeight="1">
      <c r="B4" s="20"/>
      <c r="D4" s="21" t="s">
        <v>107</v>
      </c>
      <c r="L4" s="20"/>
      <c r="M4" s="87" t="s">
        <v>11</v>
      </c>
      <c r="AT4" s="17" t="s">
        <v>4</v>
      </c>
    </row>
    <row r="5" spans="2:46" ht="6.95" customHeight="1">
      <c r="B5" s="20"/>
      <c r="L5" s="20"/>
    </row>
    <row r="6" spans="2:46" ht="12" customHeight="1">
      <c r="B6" s="20"/>
      <c r="D6" s="26" t="s">
        <v>15</v>
      </c>
      <c r="L6" s="20"/>
    </row>
    <row r="7" spans="2:46" ht="16.5" customHeight="1">
      <c r="B7" s="20"/>
      <c r="E7" s="300" t="str">
        <f>'Rekapitulace stavby'!K6</f>
        <v>Přístavba odborné učebny pro výuku přípravy pokrmů pro I. II. stupeň ZŠ Dub nad Moravou</v>
      </c>
      <c r="F7" s="301"/>
      <c r="G7" s="301"/>
      <c r="H7" s="301"/>
      <c r="L7" s="20"/>
    </row>
    <row r="8" spans="2:46" s="1" customFormat="1" ht="12" customHeight="1">
      <c r="B8" s="29"/>
      <c r="D8" s="26" t="s">
        <v>108</v>
      </c>
      <c r="L8" s="29"/>
    </row>
    <row r="9" spans="2:46" s="1" customFormat="1" ht="16.5" customHeight="1">
      <c r="B9" s="29"/>
      <c r="E9" s="263" t="s">
        <v>2687</v>
      </c>
      <c r="F9" s="302"/>
      <c r="G9" s="302"/>
      <c r="H9" s="302"/>
      <c r="L9" s="29"/>
    </row>
    <row r="10" spans="2:46" s="1" customFormat="1" ht="11.25">
      <c r="B10" s="29"/>
      <c r="L10" s="29"/>
    </row>
    <row r="11" spans="2:46" s="1" customFormat="1" ht="12" customHeight="1">
      <c r="B11" s="29"/>
      <c r="D11" s="26" t="s">
        <v>17</v>
      </c>
      <c r="F11" s="24" t="s">
        <v>3</v>
      </c>
      <c r="I11" s="26" t="s">
        <v>19</v>
      </c>
      <c r="J11" s="24" t="s">
        <v>3</v>
      </c>
      <c r="L11" s="29"/>
    </row>
    <row r="12" spans="2:46" s="1" customFormat="1" ht="12" customHeight="1">
      <c r="B12" s="29"/>
      <c r="D12" s="26" t="s">
        <v>20</v>
      </c>
      <c r="F12" s="24" t="s">
        <v>29</v>
      </c>
      <c r="I12" s="26" t="s">
        <v>22</v>
      </c>
      <c r="J12" s="46" t="str">
        <f>'Rekapitulace stavby'!AN8</f>
        <v>7. 9. 2022</v>
      </c>
      <c r="L12" s="29"/>
    </row>
    <row r="13" spans="2:46" s="1" customFormat="1" ht="10.9" customHeight="1">
      <c r="B13" s="29"/>
      <c r="L13" s="29"/>
    </row>
    <row r="14" spans="2:46" s="1" customFormat="1" ht="12" customHeight="1">
      <c r="B14" s="29"/>
      <c r="D14" s="26" t="s">
        <v>24</v>
      </c>
      <c r="I14" s="26" t="s">
        <v>25</v>
      </c>
      <c r="J14" s="24" t="s">
        <v>3</v>
      </c>
      <c r="L14" s="29"/>
    </row>
    <row r="15" spans="2:46" s="1" customFormat="1" ht="18" customHeight="1">
      <c r="B15" s="29"/>
      <c r="E15" s="24" t="s">
        <v>26</v>
      </c>
      <c r="I15" s="26" t="s">
        <v>27</v>
      </c>
      <c r="J15" s="24" t="s">
        <v>3</v>
      </c>
      <c r="L15" s="29"/>
    </row>
    <row r="16" spans="2:46" s="1" customFormat="1" ht="6.95" customHeight="1">
      <c r="B16" s="29"/>
      <c r="L16" s="29"/>
    </row>
    <row r="17" spans="2:12" s="1" customFormat="1" ht="12" customHeight="1">
      <c r="B17" s="29"/>
      <c r="D17" s="26" t="s">
        <v>28</v>
      </c>
      <c r="I17" s="26" t="s">
        <v>25</v>
      </c>
      <c r="J17" s="24" t="s">
        <v>3</v>
      </c>
      <c r="L17" s="29"/>
    </row>
    <row r="18" spans="2:12" s="1" customFormat="1" ht="18" customHeight="1">
      <c r="B18" s="29"/>
      <c r="E18" s="24" t="s">
        <v>29</v>
      </c>
      <c r="I18" s="26" t="s">
        <v>27</v>
      </c>
      <c r="J18" s="24" t="s">
        <v>3</v>
      </c>
      <c r="L18" s="29"/>
    </row>
    <row r="19" spans="2:12" s="1" customFormat="1" ht="6.95" customHeight="1">
      <c r="B19" s="29"/>
      <c r="L19" s="29"/>
    </row>
    <row r="20" spans="2:12" s="1" customFormat="1" ht="12" customHeight="1">
      <c r="B20" s="29"/>
      <c r="D20" s="26" t="s">
        <v>30</v>
      </c>
      <c r="I20" s="26" t="s">
        <v>25</v>
      </c>
      <c r="J20" s="24" t="s">
        <v>3</v>
      </c>
      <c r="L20" s="29"/>
    </row>
    <row r="21" spans="2:12" s="1" customFormat="1" ht="18" customHeight="1">
      <c r="B21" s="29"/>
      <c r="E21" s="24" t="s">
        <v>31</v>
      </c>
      <c r="I21" s="26" t="s">
        <v>27</v>
      </c>
      <c r="J21" s="24" t="s">
        <v>3</v>
      </c>
      <c r="L21" s="29"/>
    </row>
    <row r="22" spans="2:12" s="1" customFormat="1" ht="6.95" customHeight="1">
      <c r="B22" s="29"/>
      <c r="L22" s="29"/>
    </row>
    <row r="23" spans="2:12" s="1" customFormat="1" ht="12" customHeight="1">
      <c r="B23" s="29"/>
      <c r="D23" s="26" t="s">
        <v>33</v>
      </c>
      <c r="I23" s="26" t="s">
        <v>25</v>
      </c>
      <c r="J23" s="24" t="s">
        <v>3</v>
      </c>
      <c r="L23" s="29"/>
    </row>
    <row r="24" spans="2:12" s="1" customFormat="1" ht="18" customHeight="1">
      <c r="B24" s="29"/>
      <c r="E24" s="24" t="s">
        <v>2688</v>
      </c>
      <c r="I24" s="26" t="s">
        <v>27</v>
      </c>
      <c r="J24" s="24" t="s">
        <v>3</v>
      </c>
      <c r="L24" s="29"/>
    </row>
    <row r="25" spans="2:12" s="1" customFormat="1" ht="6.95" customHeight="1">
      <c r="B25" s="29"/>
      <c r="L25" s="29"/>
    </row>
    <row r="26" spans="2:12" s="1" customFormat="1" ht="12" customHeight="1">
      <c r="B26" s="29"/>
      <c r="D26" s="26" t="s">
        <v>34</v>
      </c>
      <c r="L26" s="29"/>
    </row>
    <row r="27" spans="2:12" s="7" customFormat="1" ht="16.5" customHeight="1">
      <c r="B27" s="88"/>
      <c r="E27" s="288" t="s">
        <v>3</v>
      </c>
      <c r="F27" s="288"/>
      <c r="G27" s="288"/>
      <c r="H27" s="288"/>
      <c r="L27" s="88"/>
    </row>
    <row r="28" spans="2:12" s="1" customFormat="1" ht="6.95" customHeight="1">
      <c r="B28" s="29"/>
      <c r="L28" s="29"/>
    </row>
    <row r="29" spans="2:12" s="1" customFormat="1" ht="6.95" customHeight="1">
      <c r="B29" s="29"/>
      <c r="D29" s="47"/>
      <c r="E29" s="47"/>
      <c r="F29" s="47"/>
      <c r="G29" s="47"/>
      <c r="H29" s="47"/>
      <c r="I29" s="47"/>
      <c r="J29" s="47"/>
      <c r="K29" s="47"/>
      <c r="L29" s="29"/>
    </row>
    <row r="30" spans="2:12" s="1" customFormat="1" ht="25.35" customHeight="1">
      <c r="B30" s="29"/>
      <c r="D30" s="89" t="s">
        <v>36</v>
      </c>
      <c r="J30" s="60">
        <f>ROUND(J84, 2)</f>
        <v>0</v>
      </c>
      <c r="L30" s="29"/>
    </row>
    <row r="31" spans="2:12" s="1" customFormat="1" ht="6.95" customHeight="1">
      <c r="B31" s="29"/>
      <c r="D31" s="47"/>
      <c r="E31" s="47"/>
      <c r="F31" s="47"/>
      <c r="G31" s="47"/>
      <c r="H31" s="47"/>
      <c r="I31" s="47"/>
      <c r="J31" s="47"/>
      <c r="K31" s="47"/>
      <c r="L31" s="29"/>
    </row>
    <row r="32" spans="2:12" s="1" customFormat="1" ht="14.45" customHeight="1">
      <c r="B32" s="29"/>
      <c r="F32" s="32" t="s">
        <v>38</v>
      </c>
      <c r="I32" s="32" t="s">
        <v>37</v>
      </c>
      <c r="J32" s="32" t="s">
        <v>39</v>
      </c>
      <c r="L32" s="29"/>
    </row>
    <row r="33" spans="2:12" s="1" customFormat="1" ht="14.45" customHeight="1">
      <c r="B33" s="29"/>
      <c r="D33" s="49" t="s">
        <v>40</v>
      </c>
      <c r="E33" s="26" t="s">
        <v>41</v>
      </c>
      <c r="F33" s="80">
        <f>ROUND((SUM(BE84:BE152)),  2)</f>
        <v>0</v>
      </c>
      <c r="I33" s="90">
        <v>0.21</v>
      </c>
      <c r="J33" s="80">
        <f>ROUND(((SUM(BE84:BE152))*I33),  2)</f>
        <v>0</v>
      </c>
      <c r="L33" s="29"/>
    </row>
    <row r="34" spans="2:12" s="1" customFormat="1" ht="14.45" customHeight="1">
      <c r="B34" s="29"/>
      <c r="E34" s="26" t="s">
        <v>42</v>
      </c>
      <c r="F34" s="80">
        <f>ROUND((SUM(BF84:BF152)),  2)</f>
        <v>0</v>
      </c>
      <c r="I34" s="90">
        <v>0.15</v>
      </c>
      <c r="J34" s="80">
        <f>ROUND(((SUM(BF84:BF152))*I34),  2)</f>
        <v>0</v>
      </c>
      <c r="L34" s="29"/>
    </row>
    <row r="35" spans="2:12" s="1" customFormat="1" ht="14.45" hidden="1" customHeight="1">
      <c r="B35" s="29"/>
      <c r="E35" s="26" t="s">
        <v>43</v>
      </c>
      <c r="F35" s="80">
        <f>ROUND((SUM(BG84:BG152)),  2)</f>
        <v>0</v>
      </c>
      <c r="I35" s="90">
        <v>0.21</v>
      </c>
      <c r="J35" s="80">
        <f>0</f>
        <v>0</v>
      </c>
      <c r="L35" s="29"/>
    </row>
    <row r="36" spans="2:12" s="1" customFormat="1" ht="14.45" hidden="1" customHeight="1">
      <c r="B36" s="29"/>
      <c r="E36" s="26" t="s">
        <v>44</v>
      </c>
      <c r="F36" s="80">
        <f>ROUND((SUM(BH84:BH152)),  2)</f>
        <v>0</v>
      </c>
      <c r="I36" s="90">
        <v>0.15</v>
      </c>
      <c r="J36" s="80">
        <f>0</f>
        <v>0</v>
      </c>
      <c r="L36" s="29"/>
    </row>
    <row r="37" spans="2:12" s="1" customFormat="1" ht="14.45" hidden="1" customHeight="1">
      <c r="B37" s="29"/>
      <c r="E37" s="26" t="s">
        <v>45</v>
      </c>
      <c r="F37" s="80">
        <f>ROUND((SUM(BI84:BI152)),  2)</f>
        <v>0</v>
      </c>
      <c r="I37" s="90">
        <v>0</v>
      </c>
      <c r="J37" s="80">
        <f>0</f>
        <v>0</v>
      </c>
      <c r="L37" s="29"/>
    </row>
    <row r="38" spans="2:12" s="1" customFormat="1" ht="6.95" customHeight="1">
      <c r="B38" s="29"/>
      <c r="L38" s="29"/>
    </row>
    <row r="39" spans="2:12" s="1" customFormat="1" ht="25.35" customHeight="1">
      <c r="B39" s="29"/>
      <c r="C39" s="91"/>
      <c r="D39" s="92" t="s">
        <v>46</v>
      </c>
      <c r="E39" s="51"/>
      <c r="F39" s="51"/>
      <c r="G39" s="93" t="s">
        <v>47</v>
      </c>
      <c r="H39" s="94" t="s">
        <v>48</v>
      </c>
      <c r="I39" s="51"/>
      <c r="J39" s="95">
        <f>SUM(J30:J37)</f>
        <v>0</v>
      </c>
      <c r="K39" s="96"/>
      <c r="L39" s="29"/>
    </row>
    <row r="40" spans="2:12" s="1" customFormat="1" ht="14.45" customHeight="1">
      <c r="B40" s="38"/>
      <c r="C40" s="39"/>
      <c r="D40" s="39"/>
      <c r="E40" s="39"/>
      <c r="F40" s="39"/>
      <c r="G40" s="39"/>
      <c r="H40" s="39"/>
      <c r="I40" s="39"/>
      <c r="J40" s="39"/>
      <c r="K40" s="39"/>
      <c r="L40" s="29"/>
    </row>
    <row r="44" spans="2:12" s="1" customFormat="1" ht="6.95" customHeight="1">
      <c r="B44" s="40"/>
      <c r="C44" s="41"/>
      <c r="D44" s="41"/>
      <c r="E44" s="41"/>
      <c r="F44" s="41"/>
      <c r="G44" s="41"/>
      <c r="H44" s="41"/>
      <c r="I44" s="41"/>
      <c r="J44" s="41"/>
      <c r="K44" s="41"/>
      <c r="L44" s="29"/>
    </row>
    <row r="45" spans="2:12" s="1" customFormat="1" ht="24.95" customHeight="1">
      <c r="B45" s="29"/>
      <c r="C45" s="21" t="s">
        <v>111</v>
      </c>
      <c r="L45" s="29"/>
    </row>
    <row r="46" spans="2:12" s="1" customFormat="1" ht="6.95" customHeight="1">
      <c r="B46" s="29"/>
      <c r="L46" s="29"/>
    </row>
    <row r="47" spans="2:12" s="1" customFormat="1" ht="12" customHeight="1">
      <c r="B47" s="29"/>
      <c r="C47" s="26" t="s">
        <v>15</v>
      </c>
      <c r="L47" s="29"/>
    </row>
    <row r="48" spans="2:12" s="1" customFormat="1" ht="16.5" customHeight="1">
      <c r="B48" s="29"/>
      <c r="E48" s="300" t="str">
        <f>E7</f>
        <v>Přístavba odborné učebny pro výuku přípravy pokrmů pro I. II. stupeň ZŠ Dub nad Moravou</v>
      </c>
      <c r="F48" s="301"/>
      <c r="G48" s="301"/>
      <c r="H48" s="301"/>
      <c r="L48" s="29"/>
    </row>
    <row r="49" spans="2:47" s="1" customFormat="1" ht="12" customHeight="1">
      <c r="B49" s="29"/>
      <c r="C49" s="26" t="s">
        <v>108</v>
      </c>
      <c r="L49" s="29"/>
    </row>
    <row r="50" spans="2:47" s="1" customFormat="1" ht="16.5" customHeight="1">
      <c r="B50" s="29"/>
      <c r="E50" s="263" t="str">
        <f>E9</f>
        <v>D.1.4b - Zařízení zdravotně technických instalací</v>
      </c>
      <c r="F50" s="302"/>
      <c r="G50" s="302"/>
      <c r="H50" s="302"/>
      <c r="L50" s="29"/>
    </row>
    <row r="51" spans="2:47" s="1" customFormat="1" ht="6.95" customHeight="1">
      <c r="B51" s="29"/>
      <c r="L51" s="29"/>
    </row>
    <row r="52" spans="2:47" s="1" customFormat="1" ht="12" customHeight="1">
      <c r="B52" s="29"/>
      <c r="C52" s="26" t="s">
        <v>20</v>
      </c>
      <c r="F52" s="24" t="str">
        <f>F12</f>
        <v xml:space="preserve"> </v>
      </c>
      <c r="I52" s="26" t="s">
        <v>22</v>
      </c>
      <c r="J52" s="46" t="str">
        <f>IF(J12="","",J12)</f>
        <v>7. 9. 2022</v>
      </c>
      <c r="L52" s="29"/>
    </row>
    <row r="53" spans="2:47" s="1" customFormat="1" ht="6.95" customHeight="1">
      <c r="B53" s="29"/>
      <c r="L53" s="29"/>
    </row>
    <row r="54" spans="2:47" s="1" customFormat="1" ht="15.2" customHeight="1">
      <c r="B54" s="29"/>
      <c r="C54" s="26" t="s">
        <v>24</v>
      </c>
      <c r="F54" s="24" t="str">
        <f>E15</f>
        <v>ZŠ a MŠ, příspěvková organizace Dub n/M</v>
      </c>
      <c r="I54" s="26" t="s">
        <v>30</v>
      </c>
      <c r="J54" s="27" t="str">
        <f>E21</f>
        <v>Bořivoj Kovář</v>
      </c>
      <c r="L54" s="29"/>
    </row>
    <row r="55" spans="2:47" s="1" customFormat="1" ht="15.2" customHeight="1">
      <c r="B55" s="29"/>
      <c r="C55" s="26" t="s">
        <v>28</v>
      </c>
      <c r="F55" s="24" t="str">
        <f>IF(E18="","",E18)</f>
        <v xml:space="preserve"> </v>
      </c>
      <c r="I55" s="26" t="s">
        <v>33</v>
      </c>
      <c r="J55" s="27" t="str">
        <f>E24</f>
        <v>Marie Málková</v>
      </c>
      <c r="L55" s="29"/>
    </row>
    <row r="56" spans="2:47" s="1" customFormat="1" ht="10.35" customHeight="1">
      <c r="B56" s="29"/>
      <c r="L56" s="29"/>
    </row>
    <row r="57" spans="2:47" s="1" customFormat="1" ht="29.25" customHeight="1">
      <c r="B57" s="29"/>
      <c r="C57" s="97" t="s">
        <v>112</v>
      </c>
      <c r="D57" s="91"/>
      <c r="E57" s="91"/>
      <c r="F57" s="91"/>
      <c r="G57" s="91"/>
      <c r="H57" s="91"/>
      <c r="I57" s="91"/>
      <c r="J57" s="98" t="s">
        <v>113</v>
      </c>
      <c r="K57" s="91"/>
      <c r="L57" s="29"/>
    </row>
    <row r="58" spans="2:47" s="1" customFormat="1" ht="10.35" customHeight="1">
      <c r="B58" s="29"/>
      <c r="L58" s="29"/>
    </row>
    <row r="59" spans="2:47" s="1" customFormat="1" ht="22.9" customHeight="1">
      <c r="B59" s="29"/>
      <c r="C59" s="99" t="s">
        <v>68</v>
      </c>
      <c r="J59" s="60">
        <f>J84</f>
        <v>0</v>
      </c>
      <c r="L59" s="29"/>
      <c r="AU59" s="17" t="s">
        <v>114</v>
      </c>
    </row>
    <row r="60" spans="2:47" s="8" customFormat="1" ht="24.95" customHeight="1">
      <c r="B60" s="100"/>
      <c r="D60" s="101" t="s">
        <v>125</v>
      </c>
      <c r="E60" s="102"/>
      <c r="F60" s="102"/>
      <c r="G60" s="102"/>
      <c r="H60" s="102"/>
      <c r="I60" s="102"/>
      <c r="J60" s="103">
        <f>J85</f>
        <v>0</v>
      </c>
      <c r="L60" s="100"/>
    </row>
    <row r="61" spans="2:47" s="9" customFormat="1" ht="19.899999999999999" customHeight="1">
      <c r="B61" s="104"/>
      <c r="D61" s="105" t="s">
        <v>2689</v>
      </c>
      <c r="E61" s="106"/>
      <c r="F61" s="106"/>
      <c r="G61" s="106"/>
      <c r="H61" s="106"/>
      <c r="I61" s="106"/>
      <c r="J61" s="107">
        <f>J86</f>
        <v>0</v>
      </c>
      <c r="L61" s="104"/>
    </row>
    <row r="62" spans="2:47" s="9" customFormat="1" ht="19.899999999999999" customHeight="1">
      <c r="B62" s="104"/>
      <c r="D62" s="105" t="s">
        <v>2690</v>
      </c>
      <c r="E62" s="106"/>
      <c r="F62" s="106"/>
      <c r="G62" s="106"/>
      <c r="H62" s="106"/>
      <c r="I62" s="106"/>
      <c r="J62" s="107">
        <f>J117</f>
        <v>0</v>
      </c>
      <c r="L62" s="104"/>
    </row>
    <row r="63" spans="2:47" s="9" customFormat="1" ht="19.899999999999999" customHeight="1">
      <c r="B63" s="104"/>
      <c r="D63" s="105" t="s">
        <v>2691</v>
      </c>
      <c r="E63" s="106"/>
      <c r="F63" s="106"/>
      <c r="G63" s="106"/>
      <c r="H63" s="106"/>
      <c r="I63" s="106"/>
      <c r="J63" s="107">
        <f>J140</f>
        <v>0</v>
      </c>
      <c r="L63" s="104"/>
    </row>
    <row r="64" spans="2:47" s="9" customFormat="1" ht="19.899999999999999" customHeight="1">
      <c r="B64" s="104"/>
      <c r="D64" s="105" t="s">
        <v>2692</v>
      </c>
      <c r="E64" s="106"/>
      <c r="F64" s="106"/>
      <c r="G64" s="106"/>
      <c r="H64" s="106"/>
      <c r="I64" s="106"/>
      <c r="J64" s="107">
        <f>J144</f>
        <v>0</v>
      </c>
      <c r="L64" s="104"/>
    </row>
    <row r="65" spans="2:12" s="1" customFormat="1" ht="21.75" customHeight="1">
      <c r="B65" s="29"/>
      <c r="L65" s="29"/>
    </row>
    <row r="66" spans="2:12" s="1" customFormat="1" ht="6.95" customHeight="1">
      <c r="B66" s="38"/>
      <c r="C66" s="39"/>
      <c r="D66" s="39"/>
      <c r="E66" s="39"/>
      <c r="F66" s="39"/>
      <c r="G66" s="39"/>
      <c r="H66" s="39"/>
      <c r="I66" s="39"/>
      <c r="J66" s="39"/>
      <c r="K66" s="39"/>
      <c r="L66" s="29"/>
    </row>
    <row r="70" spans="2:12" s="1" customFormat="1" ht="6.95" customHeight="1">
      <c r="B70" s="40"/>
      <c r="C70" s="41"/>
      <c r="D70" s="41"/>
      <c r="E70" s="41"/>
      <c r="F70" s="41"/>
      <c r="G70" s="41"/>
      <c r="H70" s="41"/>
      <c r="I70" s="41"/>
      <c r="J70" s="41"/>
      <c r="K70" s="41"/>
      <c r="L70" s="29"/>
    </row>
    <row r="71" spans="2:12" s="1" customFormat="1" ht="24.95" customHeight="1">
      <c r="B71" s="29"/>
      <c r="C71" s="21" t="s">
        <v>140</v>
      </c>
      <c r="L71" s="29"/>
    </row>
    <row r="72" spans="2:12" s="1" customFormat="1" ht="6.95" customHeight="1">
      <c r="B72" s="29"/>
      <c r="L72" s="29"/>
    </row>
    <row r="73" spans="2:12" s="1" customFormat="1" ht="12" customHeight="1">
      <c r="B73" s="29"/>
      <c r="C73" s="26" t="s">
        <v>15</v>
      </c>
      <c r="L73" s="29"/>
    </row>
    <row r="74" spans="2:12" s="1" customFormat="1" ht="16.5" customHeight="1">
      <c r="B74" s="29"/>
      <c r="E74" s="300" t="str">
        <f>E7</f>
        <v>Přístavba odborné učebny pro výuku přípravy pokrmů pro I. II. stupeň ZŠ Dub nad Moravou</v>
      </c>
      <c r="F74" s="301"/>
      <c r="G74" s="301"/>
      <c r="H74" s="301"/>
      <c r="L74" s="29"/>
    </row>
    <row r="75" spans="2:12" s="1" customFormat="1" ht="12" customHeight="1">
      <c r="B75" s="29"/>
      <c r="C75" s="26" t="s">
        <v>108</v>
      </c>
      <c r="L75" s="29"/>
    </row>
    <row r="76" spans="2:12" s="1" customFormat="1" ht="16.5" customHeight="1">
      <c r="B76" s="29"/>
      <c r="E76" s="263" t="str">
        <f>E9</f>
        <v>D.1.4b - Zařízení zdravotně technických instalací</v>
      </c>
      <c r="F76" s="302"/>
      <c r="G76" s="302"/>
      <c r="H76" s="302"/>
      <c r="L76" s="29"/>
    </row>
    <row r="77" spans="2:12" s="1" customFormat="1" ht="6.95" customHeight="1">
      <c r="B77" s="29"/>
      <c r="L77" s="29"/>
    </row>
    <row r="78" spans="2:12" s="1" customFormat="1" ht="12" customHeight="1">
      <c r="B78" s="29"/>
      <c r="C78" s="26" t="s">
        <v>20</v>
      </c>
      <c r="F78" s="24" t="str">
        <f>F12</f>
        <v xml:space="preserve"> </v>
      </c>
      <c r="I78" s="26" t="s">
        <v>22</v>
      </c>
      <c r="J78" s="46" t="str">
        <f>IF(J12="","",J12)</f>
        <v>7. 9. 2022</v>
      </c>
      <c r="L78" s="29"/>
    </row>
    <row r="79" spans="2:12" s="1" customFormat="1" ht="6.95" customHeight="1">
      <c r="B79" s="29"/>
      <c r="L79" s="29"/>
    </row>
    <row r="80" spans="2:12" s="1" customFormat="1" ht="15.2" customHeight="1">
      <c r="B80" s="29"/>
      <c r="C80" s="26" t="s">
        <v>24</v>
      </c>
      <c r="F80" s="24" t="str">
        <f>E15</f>
        <v>ZŠ a MŠ, příspěvková organizace Dub n/M</v>
      </c>
      <c r="I80" s="26" t="s">
        <v>30</v>
      </c>
      <c r="J80" s="27" t="str">
        <f>E21</f>
        <v>Bořivoj Kovář</v>
      </c>
      <c r="L80" s="29"/>
    </row>
    <row r="81" spans="2:65" s="1" customFormat="1" ht="15.2" customHeight="1">
      <c r="B81" s="29"/>
      <c r="C81" s="26" t="s">
        <v>28</v>
      </c>
      <c r="F81" s="24" t="str">
        <f>IF(E18="","",E18)</f>
        <v xml:space="preserve"> </v>
      </c>
      <c r="I81" s="26" t="s">
        <v>33</v>
      </c>
      <c r="J81" s="27" t="str">
        <f>E24</f>
        <v>Marie Málková</v>
      </c>
      <c r="L81" s="29"/>
    </row>
    <row r="82" spans="2:65" s="1" customFormat="1" ht="10.35" customHeight="1">
      <c r="B82" s="29"/>
      <c r="L82" s="29"/>
    </row>
    <row r="83" spans="2:65" s="10" customFormat="1" ht="29.25" customHeight="1">
      <c r="B83" s="108"/>
      <c r="C83" s="109" t="s">
        <v>141</v>
      </c>
      <c r="D83" s="110" t="s">
        <v>55</v>
      </c>
      <c r="E83" s="110" t="s">
        <v>51</v>
      </c>
      <c r="F83" s="110" t="s">
        <v>52</v>
      </c>
      <c r="G83" s="110" t="s">
        <v>142</v>
      </c>
      <c r="H83" s="110" t="s">
        <v>143</v>
      </c>
      <c r="I83" s="110" t="s">
        <v>144</v>
      </c>
      <c r="J83" s="110" t="s">
        <v>113</v>
      </c>
      <c r="K83" s="111" t="s">
        <v>145</v>
      </c>
      <c r="L83" s="108"/>
      <c r="M83" s="53" t="s">
        <v>3</v>
      </c>
      <c r="N83" s="54" t="s">
        <v>40</v>
      </c>
      <c r="O83" s="54" t="s">
        <v>146</v>
      </c>
      <c r="P83" s="54" t="s">
        <v>147</v>
      </c>
      <c r="Q83" s="54" t="s">
        <v>148</v>
      </c>
      <c r="R83" s="54" t="s">
        <v>149</v>
      </c>
      <c r="S83" s="54" t="s">
        <v>150</v>
      </c>
      <c r="T83" s="55" t="s">
        <v>151</v>
      </c>
    </row>
    <row r="84" spans="2:65" s="1" customFormat="1" ht="22.9" customHeight="1">
      <c r="B84" s="29"/>
      <c r="C84" s="58" t="s">
        <v>152</v>
      </c>
      <c r="J84" s="112">
        <f>BK84</f>
        <v>0</v>
      </c>
      <c r="L84" s="29"/>
      <c r="M84" s="56"/>
      <c r="N84" s="47"/>
      <c r="O84" s="47"/>
      <c r="P84" s="113">
        <f>P85</f>
        <v>171.71144799999999</v>
      </c>
      <c r="Q84" s="47"/>
      <c r="R84" s="113">
        <f>R85</f>
        <v>0.99129815199999982</v>
      </c>
      <c r="S84" s="47"/>
      <c r="T84" s="114">
        <f>T85</f>
        <v>0.48060000000000003</v>
      </c>
      <c r="AT84" s="17" t="s">
        <v>69</v>
      </c>
      <c r="AU84" s="17" t="s">
        <v>114</v>
      </c>
      <c r="BK84" s="115">
        <f>BK85</f>
        <v>0</v>
      </c>
    </row>
    <row r="85" spans="2:65" s="11" customFormat="1" ht="25.9" customHeight="1">
      <c r="B85" s="116"/>
      <c r="D85" s="117" t="s">
        <v>69</v>
      </c>
      <c r="E85" s="118" t="s">
        <v>1364</v>
      </c>
      <c r="F85" s="118" t="s">
        <v>1365</v>
      </c>
      <c r="J85" s="119">
        <f>BK85</f>
        <v>0</v>
      </c>
      <c r="L85" s="116"/>
      <c r="M85" s="120"/>
      <c r="P85" s="121">
        <f>P86+P117+P140+P144</f>
        <v>171.71144799999999</v>
      </c>
      <c r="R85" s="121">
        <f>R86+R117+R140+R144</f>
        <v>0.99129815199999982</v>
      </c>
      <c r="T85" s="122">
        <f>T86+T117+T140+T144</f>
        <v>0.48060000000000003</v>
      </c>
      <c r="AR85" s="117" t="s">
        <v>80</v>
      </c>
      <c r="AT85" s="123" t="s">
        <v>69</v>
      </c>
      <c r="AU85" s="123" t="s">
        <v>70</v>
      </c>
      <c r="AY85" s="117" t="s">
        <v>155</v>
      </c>
      <c r="BK85" s="124">
        <f>BK86+BK117+BK140+BK144</f>
        <v>0</v>
      </c>
    </row>
    <row r="86" spans="2:65" s="11" customFormat="1" ht="22.9" customHeight="1">
      <c r="B86" s="116"/>
      <c r="D86" s="117" t="s">
        <v>69</v>
      </c>
      <c r="E86" s="125" t="s">
        <v>2693</v>
      </c>
      <c r="F86" s="125" t="s">
        <v>2694</v>
      </c>
      <c r="J86" s="126">
        <f>BK86</f>
        <v>0</v>
      </c>
      <c r="L86" s="116"/>
      <c r="M86" s="120"/>
      <c r="P86" s="121">
        <f>SUM(P87:P116)</f>
        <v>92.425840000000008</v>
      </c>
      <c r="R86" s="121">
        <f>SUM(R87:R116)</f>
        <v>0.81798078999999979</v>
      </c>
      <c r="T86" s="122">
        <f>SUM(T87:T116)</f>
        <v>0.48060000000000003</v>
      </c>
      <c r="AR86" s="117" t="s">
        <v>80</v>
      </c>
      <c r="AT86" s="123" t="s">
        <v>69</v>
      </c>
      <c r="AU86" s="123" t="s">
        <v>78</v>
      </c>
      <c r="AY86" s="117" t="s">
        <v>155</v>
      </c>
      <c r="BK86" s="124">
        <f>SUM(BK87:BK116)</f>
        <v>0</v>
      </c>
    </row>
    <row r="87" spans="2:65" s="1" customFormat="1" ht="16.5" customHeight="1">
      <c r="B87" s="127"/>
      <c r="C87" s="128" t="s">
        <v>78</v>
      </c>
      <c r="D87" s="128" t="s">
        <v>157</v>
      </c>
      <c r="E87" s="129" t="s">
        <v>2695</v>
      </c>
      <c r="F87" s="130" t="s">
        <v>2696</v>
      </c>
      <c r="G87" s="131" t="s">
        <v>178</v>
      </c>
      <c r="H87" s="132">
        <v>15</v>
      </c>
      <c r="I87" s="133"/>
      <c r="J87" s="133">
        <f t="shared" ref="J87:J116" si="0">ROUND(I87*H87,2)</f>
        <v>0</v>
      </c>
      <c r="K87" s="130" t="s">
        <v>3</v>
      </c>
      <c r="L87" s="29"/>
      <c r="M87" s="134" t="s">
        <v>3</v>
      </c>
      <c r="N87" s="135" t="s">
        <v>41</v>
      </c>
      <c r="O87" s="136">
        <v>0.36299999999999999</v>
      </c>
      <c r="P87" s="136">
        <f t="shared" ref="P87:P116" si="1">O87*H87</f>
        <v>5.4450000000000003</v>
      </c>
      <c r="Q87" s="136">
        <v>1.4215499999999999E-3</v>
      </c>
      <c r="R87" s="136">
        <f t="shared" ref="R87:R116" si="2">Q87*H87</f>
        <v>2.1323249999999998E-2</v>
      </c>
      <c r="S87" s="136">
        <v>0</v>
      </c>
      <c r="T87" s="137">
        <f t="shared" ref="T87:T116" si="3">S87*H87</f>
        <v>0</v>
      </c>
      <c r="AR87" s="138" t="s">
        <v>264</v>
      </c>
      <c r="AT87" s="138" t="s">
        <v>157</v>
      </c>
      <c r="AU87" s="138" t="s">
        <v>80</v>
      </c>
      <c r="AY87" s="17" t="s">
        <v>155</v>
      </c>
      <c r="BE87" s="139">
        <f t="shared" ref="BE87:BE116" si="4">IF(N87="základní",J87,0)</f>
        <v>0</v>
      </c>
      <c r="BF87" s="139">
        <f t="shared" ref="BF87:BF116" si="5">IF(N87="snížená",J87,0)</f>
        <v>0</v>
      </c>
      <c r="BG87" s="139">
        <f t="shared" ref="BG87:BG116" si="6">IF(N87="zákl. přenesená",J87,0)</f>
        <v>0</v>
      </c>
      <c r="BH87" s="139">
        <f t="shared" ref="BH87:BH116" si="7">IF(N87="sníž. přenesená",J87,0)</f>
        <v>0</v>
      </c>
      <c r="BI87" s="139">
        <f t="shared" ref="BI87:BI116" si="8">IF(N87="nulová",J87,0)</f>
        <v>0</v>
      </c>
      <c r="BJ87" s="17" t="s">
        <v>78</v>
      </c>
      <c r="BK87" s="139">
        <f t="shared" ref="BK87:BK116" si="9">ROUND(I87*H87,2)</f>
        <v>0</v>
      </c>
      <c r="BL87" s="17" t="s">
        <v>264</v>
      </c>
      <c r="BM87" s="138" t="s">
        <v>2697</v>
      </c>
    </row>
    <row r="88" spans="2:65" s="1" customFormat="1" ht="16.5" customHeight="1">
      <c r="B88" s="127"/>
      <c r="C88" s="128" t="s">
        <v>80</v>
      </c>
      <c r="D88" s="128" t="s">
        <v>157</v>
      </c>
      <c r="E88" s="129" t="s">
        <v>2698</v>
      </c>
      <c r="F88" s="130" t="s">
        <v>2699</v>
      </c>
      <c r="G88" s="131" t="s">
        <v>178</v>
      </c>
      <c r="H88" s="132">
        <v>12</v>
      </c>
      <c r="I88" s="133"/>
      <c r="J88" s="133">
        <f t="shared" si="0"/>
        <v>0</v>
      </c>
      <c r="K88" s="130" t="s">
        <v>3</v>
      </c>
      <c r="L88" s="29"/>
      <c r="M88" s="134" t="s">
        <v>3</v>
      </c>
      <c r="N88" s="135" t="s">
        <v>41</v>
      </c>
      <c r="O88" s="136">
        <v>0.38300000000000001</v>
      </c>
      <c r="P88" s="136">
        <f t="shared" si="1"/>
        <v>4.5960000000000001</v>
      </c>
      <c r="Q88" s="136">
        <v>7.443E-3</v>
      </c>
      <c r="R88" s="136">
        <f t="shared" si="2"/>
        <v>8.9316000000000006E-2</v>
      </c>
      <c r="S88" s="136">
        <v>0</v>
      </c>
      <c r="T88" s="137">
        <f t="shared" si="3"/>
        <v>0</v>
      </c>
      <c r="AR88" s="138" t="s">
        <v>264</v>
      </c>
      <c r="AT88" s="138" t="s">
        <v>157</v>
      </c>
      <c r="AU88" s="138" t="s">
        <v>80</v>
      </c>
      <c r="AY88" s="17" t="s">
        <v>155</v>
      </c>
      <c r="BE88" s="139">
        <f t="shared" si="4"/>
        <v>0</v>
      </c>
      <c r="BF88" s="139">
        <f t="shared" si="5"/>
        <v>0</v>
      </c>
      <c r="BG88" s="139">
        <f t="shared" si="6"/>
        <v>0</v>
      </c>
      <c r="BH88" s="139">
        <f t="shared" si="7"/>
        <v>0</v>
      </c>
      <c r="BI88" s="139">
        <f t="shared" si="8"/>
        <v>0</v>
      </c>
      <c r="BJ88" s="17" t="s">
        <v>78</v>
      </c>
      <c r="BK88" s="139">
        <f t="shared" si="9"/>
        <v>0</v>
      </c>
      <c r="BL88" s="17" t="s">
        <v>264</v>
      </c>
      <c r="BM88" s="138" t="s">
        <v>2700</v>
      </c>
    </row>
    <row r="89" spans="2:65" s="1" customFormat="1" ht="16.5" customHeight="1">
      <c r="B89" s="127"/>
      <c r="C89" s="128" t="s">
        <v>175</v>
      </c>
      <c r="D89" s="128" t="s">
        <v>157</v>
      </c>
      <c r="E89" s="129" t="s">
        <v>2701</v>
      </c>
      <c r="F89" s="130" t="s">
        <v>2702</v>
      </c>
      <c r="G89" s="131" t="s">
        <v>178</v>
      </c>
      <c r="H89" s="132">
        <v>49</v>
      </c>
      <c r="I89" s="133"/>
      <c r="J89" s="133">
        <f t="shared" si="0"/>
        <v>0</v>
      </c>
      <c r="K89" s="130" t="s">
        <v>3</v>
      </c>
      <c r="L89" s="29"/>
      <c r="M89" s="134" t="s">
        <v>3</v>
      </c>
      <c r="N89" s="135" t="s">
        <v>41</v>
      </c>
      <c r="O89" s="136">
        <v>0.40400000000000003</v>
      </c>
      <c r="P89" s="136">
        <f t="shared" si="1"/>
        <v>19.796000000000003</v>
      </c>
      <c r="Q89" s="136">
        <v>1.232225E-2</v>
      </c>
      <c r="R89" s="136">
        <f t="shared" si="2"/>
        <v>0.60379024999999997</v>
      </c>
      <c r="S89" s="136">
        <v>0</v>
      </c>
      <c r="T89" s="137">
        <f t="shared" si="3"/>
        <v>0</v>
      </c>
      <c r="AR89" s="138" t="s">
        <v>264</v>
      </c>
      <c r="AT89" s="138" t="s">
        <v>157</v>
      </c>
      <c r="AU89" s="138" t="s">
        <v>80</v>
      </c>
      <c r="AY89" s="17" t="s">
        <v>155</v>
      </c>
      <c r="BE89" s="139">
        <f t="shared" si="4"/>
        <v>0</v>
      </c>
      <c r="BF89" s="139">
        <f t="shared" si="5"/>
        <v>0</v>
      </c>
      <c r="BG89" s="139">
        <f t="shared" si="6"/>
        <v>0</v>
      </c>
      <c r="BH89" s="139">
        <f t="shared" si="7"/>
        <v>0</v>
      </c>
      <c r="BI89" s="139">
        <f t="shared" si="8"/>
        <v>0</v>
      </c>
      <c r="BJ89" s="17" t="s">
        <v>78</v>
      </c>
      <c r="BK89" s="139">
        <f t="shared" si="9"/>
        <v>0</v>
      </c>
      <c r="BL89" s="17" t="s">
        <v>264</v>
      </c>
      <c r="BM89" s="138" t="s">
        <v>2703</v>
      </c>
    </row>
    <row r="90" spans="2:65" s="1" customFormat="1" ht="16.5" customHeight="1">
      <c r="B90" s="127"/>
      <c r="C90" s="128" t="s">
        <v>162</v>
      </c>
      <c r="D90" s="128" t="s">
        <v>157</v>
      </c>
      <c r="E90" s="129" t="s">
        <v>2704</v>
      </c>
      <c r="F90" s="130" t="s">
        <v>2705</v>
      </c>
      <c r="G90" s="131" t="s">
        <v>178</v>
      </c>
      <c r="H90" s="132">
        <v>13</v>
      </c>
      <c r="I90" s="133"/>
      <c r="J90" s="133">
        <f t="shared" si="0"/>
        <v>0</v>
      </c>
      <c r="K90" s="130" t="s">
        <v>3</v>
      </c>
      <c r="L90" s="29"/>
      <c r="M90" s="134" t="s">
        <v>3</v>
      </c>
      <c r="N90" s="135" t="s">
        <v>41</v>
      </c>
      <c r="O90" s="136">
        <v>0.78</v>
      </c>
      <c r="P90" s="136">
        <f t="shared" si="1"/>
        <v>10.14</v>
      </c>
      <c r="Q90" s="136">
        <v>5.8679999999999995E-4</v>
      </c>
      <c r="R90" s="136">
        <f t="shared" si="2"/>
        <v>7.6283999999999996E-3</v>
      </c>
      <c r="S90" s="136">
        <v>0</v>
      </c>
      <c r="T90" s="137">
        <f t="shared" si="3"/>
        <v>0</v>
      </c>
      <c r="AR90" s="138" t="s">
        <v>264</v>
      </c>
      <c r="AT90" s="138" t="s">
        <v>157</v>
      </c>
      <c r="AU90" s="138" t="s">
        <v>80</v>
      </c>
      <c r="AY90" s="17" t="s">
        <v>155</v>
      </c>
      <c r="BE90" s="139">
        <f t="shared" si="4"/>
        <v>0</v>
      </c>
      <c r="BF90" s="139">
        <f t="shared" si="5"/>
        <v>0</v>
      </c>
      <c r="BG90" s="139">
        <f t="shared" si="6"/>
        <v>0</v>
      </c>
      <c r="BH90" s="139">
        <f t="shared" si="7"/>
        <v>0</v>
      </c>
      <c r="BI90" s="139">
        <f t="shared" si="8"/>
        <v>0</v>
      </c>
      <c r="BJ90" s="17" t="s">
        <v>78</v>
      </c>
      <c r="BK90" s="139">
        <f t="shared" si="9"/>
        <v>0</v>
      </c>
      <c r="BL90" s="17" t="s">
        <v>264</v>
      </c>
      <c r="BM90" s="138" t="s">
        <v>2706</v>
      </c>
    </row>
    <row r="91" spans="2:65" s="1" customFormat="1" ht="16.5" customHeight="1">
      <c r="B91" s="127"/>
      <c r="C91" s="128" t="s">
        <v>187</v>
      </c>
      <c r="D91" s="128" t="s">
        <v>157</v>
      </c>
      <c r="E91" s="129" t="s">
        <v>2707</v>
      </c>
      <c r="F91" s="130" t="s">
        <v>2708</v>
      </c>
      <c r="G91" s="131" t="s">
        <v>178</v>
      </c>
      <c r="H91" s="132">
        <v>4</v>
      </c>
      <c r="I91" s="133"/>
      <c r="J91" s="133">
        <f t="shared" si="0"/>
        <v>0</v>
      </c>
      <c r="K91" s="130" t="s">
        <v>3</v>
      </c>
      <c r="L91" s="29"/>
      <c r="M91" s="134" t="s">
        <v>3</v>
      </c>
      <c r="N91" s="135" t="s">
        <v>41</v>
      </c>
      <c r="O91" s="136">
        <v>0.82699999999999996</v>
      </c>
      <c r="P91" s="136">
        <f t="shared" si="1"/>
        <v>3.3079999999999998</v>
      </c>
      <c r="Q91" s="136">
        <v>2.0098999999999998E-3</v>
      </c>
      <c r="R91" s="136">
        <f t="shared" si="2"/>
        <v>8.0395999999999992E-3</v>
      </c>
      <c r="S91" s="136">
        <v>0</v>
      </c>
      <c r="T91" s="137">
        <f t="shared" si="3"/>
        <v>0</v>
      </c>
      <c r="AR91" s="138" t="s">
        <v>264</v>
      </c>
      <c r="AT91" s="138" t="s">
        <v>157</v>
      </c>
      <c r="AU91" s="138" t="s">
        <v>80</v>
      </c>
      <c r="AY91" s="17" t="s">
        <v>155</v>
      </c>
      <c r="BE91" s="139">
        <f t="shared" si="4"/>
        <v>0</v>
      </c>
      <c r="BF91" s="139">
        <f t="shared" si="5"/>
        <v>0</v>
      </c>
      <c r="BG91" s="139">
        <f t="shared" si="6"/>
        <v>0</v>
      </c>
      <c r="BH91" s="139">
        <f t="shared" si="7"/>
        <v>0</v>
      </c>
      <c r="BI91" s="139">
        <f t="shared" si="8"/>
        <v>0</v>
      </c>
      <c r="BJ91" s="17" t="s">
        <v>78</v>
      </c>
      <c r="BK91" s="139">
        <f t="shared" si="9"/>
        <v>0</v>
      </c>
      <c r="BL91" s="17" t="s">
        <v>264</v>
      </c>
      <c r="BM91" s="138" t="s">
        <v>2709</v>
      </c>
    </row>
    <row r="92" spans="2:65" s="1" customFormat="1" ht="16.5" customHeight="1">
      <c r="B92" s="127"/>
      <c r="C92" s="128" t="s">
        <v>195</v>
      </c>
      <c r="D92" s="128" t="s">
        <v>157</v>
      </c>
      <c r="E92" s="129" t="s">
        <v>2710</v>
      </c>
      <c r="F92" s="130" t="s">
        <v>2711</v>
      </c>
      <c r="G92" s="131" t="s">
        <v>178</v>
      </c>
      <c r="H92" s="132">
        <v>21</v>
      </c>
      <c r="I92" s="133"/>
      <c r="J92" s="133">
        <f t="shared" si="0"/>
        <v>0</v>
      </c>
      <c r="K92" s="130" t="s">
        <v>3</v>
      </c>
      <c r="L92" s="29"/>
      <c r="M92" s="134" t="s">
        <v>3</v>
      </c>
      <c r="N92" s="135" t="s">
        <v>41</v>
      </c>
      <c r="O92" s="136">
        <v>0.65900000000000003</v>
      </c>
      <c r="P92" s="136">
        <f t="shared" si="1"/>
        <v>13.839</v>
      </c>
      <c r="Q92" s="136">
        <v>4.1189999999999998E-4</v>
      </c>
      <c r="R92" s="136">
        <f t="shared" si="2"/>
        <v>8.6499000000000003E-3</v>
      </c>
      <c r="S92" s="136">
        <v>0</v>
      </c>
      <c r="T92" s="137">
        <f t="shared" si="3"/>
        <v>0</v>
      </c>
      <c r="AR92" s="138" t="s">
        <v>264</v>
      </c>
      <c r="AT92" s="138" t="s">
        <v>157</v>
      </c>
      <c r="AU92" s="138" t="s">
        <v>80</v>
      </c>
      <c r="AY92" s="17" t="s">
        <v>155</v>
      </c>
      <c r="BE92" s="139">
        <f t="shared" si="4"/>
        <v>0</v>
      </c>
      <c r="BF92" s="139">
        <f t="shared" si="5"/>
        <v>0</v>
      </c>
      <c r="BG92" s="139">
        <f t="shared" si="6"/>
        <v>0</v>
      </c>
      <c r="BH92" s="139">
        <f t="shared" si="7"/>
        <v>0</v>
      </c>
      <c r="BI92" s="139">
        <f t="shared" si="8"/>
        <v>0</v>
      </c>
      <c r="BJ92" s="17" t="s">
        <v>78</v>
      </c>
      <c r="BK92" s="139">
        <f t="shared" si="9"/>
        <v>0</v>
      </c>
      <c r="BL92" s="17" t="s">
        <v>264</v>
      </c>
      <c r="BM92" s="138" t="s">
        <v>2712</v>
      </c>
    </row>
    <row r="93" spans="2:65" s="1" customFormat="1" ht="16.5" customHeight="1">
      <c r="B93" s="127"/>
      <c r="C93" s="128" t="s">
        <v>206</v>
      </c>
      <c r="D93" s="128" t="s">
        <v>157</v>
      </c>
      <c r="E93" s="129" t="s">
        <v>2713</v>
      </c>
      <c r="F93" s="130" t="s">
        <v>2714</v>
      </c>
      <c r="G93" s="131" t="s">
        <v>178</v>
      </c>
      <c r="H93" s="132">
        <v>5</v>
      </c>
      <c r="I93" s="133"/>
      <c r="J93" s="133">
        <f t="shared" si="0"/>
        <v>0</v>
      </c>
      <c r="K93" s="130" t="s">
        <v>3</v>
      </c>
      <c r="L93" s="29"/>
      <c r="M93" s="134" t="s">
        <v>3</v>
      </c>
      <c r="N93" s="135" t="s">
        <v>41</v>
      </c>
      <c r="O93" s="136">
        <v>0.72799999999999998</v>
      </c>
      <c r="P93" s="136">
        <f t="shared" si="1"/>
        <v>3.6399999999999997</v>
      </c>
      <c r="Q93" s="136">
        <v>4.7649999999999998E-4</v>
      </c>
      <c r="R93" s="136">
        <f t="shared" si="2"/>
        <v>2.3825000000000001E-3</v>
      </c>
      <c r="S93" s="136">
        <v>0</v>
      </c>
      <c r="T93" s="137">
        <f t="shared" si="3"/>
        <v>0</v>
      </c>
      <c r="AR93" s="138" t="s">
        <v>264</v>
      </c>
      <c r="AT93" s="138" t="s">
        <v>157</v>
      </c>
      <c r="AU93" s="138" t="s">
        <v>80</v>
      </c>
      <c r="AY93" s="17" t="s">
        <v>155</v>
      </c>
      <c r="BE93" s="139">
        <f t="shared" si="4"/>
        <v>0</v>
      </c>
      <c r="BF93" s="139">
        <f t="shared" si="5"/>
        <v>0</v>
      </c>
      <c r="BG93" s="139">
        <f t="shared" si="6"/>
        <v>0</v>
      </c>
      <c r="BH93" s="139">
        <f t="shared" si="7"/>
        <v>0</v>
      </c>
      <c r="BI93" s="139">
        <f t="shared" si="8"/>
        <v>0</v>
      </c>
      <c r="BJ93" s="17" t="s">
        <v>78</v>
      </c>
      <c r="BK93" s="139">
        <f t="shared" si="9"/>
        <v>0</v>
      </c>
      <c r="BL93" s="17" t="s">
        <v>264</v>
      </c>
      <c r="BM93" s="138" t="s">
        <v>2715</v>
      </c>
    </row>
    <row r="94" spans="2:65" s="1" customFormat="1" ht="16.5" customHeight="1">
      <c r="B94" s="127"/>
      <c r="C94" s="128" t="s">
        <v>212</v>
      </c>
      <c r="D94" s="128" t="s">
        <v>157</v>
      </c>
      <c r="E94" s="129" t="s">
        <v>2716</v>
      </c>
      <c r="F94" s="130" t="s">
        <v>2717</v>
      </c>
      <c r="G94" s="131" t="s">
        <v>178</v>
      </c>
      <c r="H94" s="132">
        <v>8</v>
      </c>
      <c r="I94" s="133"/>
      <c r="J94" s="133">
        <f t="shared" si="0"/>
        <v>0</v>
      </c>
      <c r="K94" s="130" t="s">
        <v>3</v>
      </c>
      <c r="L94" s="29"/>
      <c r="M94" s="134" t="s">
        <v>3</v>
      </c>
      <c r="N94" s="135" t="s">
        <v>41</v>
      </c>
      <c r="O94" s="136">
        <v>0.79</v>
      </c>
      <c r="P94" s="136">
        <f t="shared" si="1"/>
        <v>6.32</v>
      </c>
      <c r="Q94" s="136">
        <v>2.8777500000000001E-3</v>
      </c>
      <c r="R94" s="136">
        <f t="shared" si="2"/>
        <v>2.3022000000000001E-2</v>
      </c>
      <c r="S94" s="136">
        <v>0</v>
      </c>
      <c r="T94" s="137">
        <f t="shared" si="3"/>
        <v>0</v>
      </c>
      <c r="AR94" s="138" t="s">
        <v>264</v>
      </c>
      <c r="AT94" s="138" t="s">
        <v>157</v>
      </c>
      <c r="AU94" s="138" t="s">
        <v>80</v>
      </c>
      <c r="AY94" s="17" t="s">
        <v>155</v>
      </c>
      <c r="BE94" s="139">
        <f t="shared" si="4"/>
        <v>0</v>
      </c>
      <c r="BF94" s="139">
        <f t="shared" si="5"/>
        <v>0</v>
      </c>
      <c r="BG94" s="139">
        <f t="shared" si="6"/>
        <v>0</v>
      </c>
      <c r="BH94" s="139">
        <f t="shared" si="7"/>
        <v>0</v>
      </c>
      <c r="BI94" s="139">
        <f t="shared" si="8"/>
        <v>0</v>
      </c>
      <c r="BJ94" s="17" t="s">
        <v>78</v>
      </c>
      <c r="BK94" s="139">
        <f t="shared" si="9"/>
        <v>0</v>
      </c>
      <c r="BL94" s="17" t="s">
        <v>264</v>
      </c>
      <c r="BM94" s="138" t="s">
        <v>2718</v>
      </c>
    </row>
    <row r="95" spans="2:65" s="1" customFormat="1" ht="16.5" customHeight="1">
      <c r="B95" s="127"/>
      <c r="C95" s="128" t="s">
        <v>219</v>
      </c>
      <c r="D95" s="128" t="s">
        <v>157</v>
      </c>
      <c r="E95" s="129" t="s">
        <v>2719</v>
      </c>
      <c r="F95" s="130" t="s">
        <v>2720</v>
      </c>
      <c r="G95" s="131" t="s">
        <v>178</v>
      </c>
      <c r="H95" s="132">
        <v>8</v>
      </c>
      <c r="I95" s="133"/>
      <c r="J95" s="133">
        <f t="shared" si="0"/>
        <v>0</v>
      </c>
      <c r="K95" s="130" t="s">
        <v>3</v>
      </c>
      <c r="L95" s="29"/>
      <c r="M95" s="134" t="s">
        <v>3</v>
      </c>
      <c r="N95" s="135" t="s">
        <v>41</v>
      </c>
      <c r="O95" s="136">
        <v>0.83</v>
      </c>
      <c r="P95" s="136">
        <f t="shared" si="1"/>
        <v>6.64</v>
      </c>
      <c r="Q95" s="136">
        <v>3.7217499999999998E-3</v>
      </c>
      <c r="R95" s="136">
        <f t="shared" si="2"/>
        <v>2.9773999999999998E-2</v>
      </c>
      <c r="S95" s="136">
        <v>0</v>
      </c>
      <c r="T95" s="137">
        <f t="shared" si="3"/>
        <v>0</v>
      </c>
      <c r="AR95" s="138" t="s">
        <v>264</v>
      </c>
      <c r="AT95" s="138" t="s">
        <v>157</v>
      </c>
      <c r="AU95" s="138" t="s">
        <v>80</v>
      </c>
      <c r="AY95" s="17" t="s">
        <v>155</v>
      </c>
      <c r="BE95" s="139">
        <f t="shared" si="4"/>
        <v>0</v>
      </c>
      <c r="BF95" s="139">
        <f t="shared" si="5"/>
        <v>0</v>
      </c>
      <c r="BG95" s="139">
        <f t="shared" si="6"/>
        <v>0</v>
      </c>
      <c r="BH95" s="139">
        <f t="shared" si="7"/>
        <v>0</v>
      </c>
      <c r="BI95" s="139">
        <f t="shared" si="8"/>
        <v>0</v>
      </c>
      <c r="BJ95" s="17" t="s">
        <v>78</v>
      </c>
      <c r="BK95" s="139">
        <f t="shared" si="9"/>
        <v>0</v>
      </c>
      <c r="BL95" s="17" t="s">
        <v>264</v>
      </c>
      <c r="BM95" s="138" t="s">
        <v>2721</v>
      </c>
    </row>
    <row r="96" spans="2:65" s="1" customFormat="1" ht="24.2" customHeight="1">
      <c r="B96" s="127"/>
      <c r="C96" s="128" t="s">
        <v>228</v>
      </c>
      <c r="D96" s="128" t="s">
        <v>157</v>
      </c>
      <c r="E96" s="129" t="s">
        <v>2722</v>
      </c>
      <c r="F96" s="130" t="s">
        <v>2723</v>
      </c>
      <c r="G96" s="131" t="s">
        <v>178</v>
      </c>
      <c r="H96" s="132">
        <v>8</v>
      </c>
      <c r="I96" s="133"/>
      <c r="J96" s="133">
        <f t="shared" si="0"/>
        <v>0</v>
      </c>
      <c r="K96" s="130" t="s">
        <v>3</v>
      </c>
      <c r="L96" s="29"/>
      <c r="M96" s="134" t="s">
        <v>3</v>
      </c>
      <c r="N96" s="135" t="s">
        <v>41</v>
      </c>
      <c r="O96" s="136">
        <v>0.113</v>
      </c>
      <c r="P96" s="136">
        <f t="shared" si="1"/>
        <v>0.90400000000000003</v>
      </c>
      <c r="Q96" s="136">
        <v>3.0896E-4</v>
      </c>
      <c r="R96" s="136">
        <f t="shared" si="2"/>
        <v>2.47168E-3</v>
      </c>
      <c r="S96" s="136">
        <v>0</v>
      </c>
      <c r="T96" s="137">
        <f t="shared" si="3"/>
        <v>0</v>
      </c>
      <c r="AR96" s="138" t="s">
        <v>264</v>
      </c>
      <c r="AT96" s="138" t="s">
        <v>157</v>
      </c>
      <c r="AU96" s="138" t="s">
        <v>80</v>
      </c>
      <c r="AY96" s="17" t="s">
        <v>155</v>
      </c>
      <c r="BE96" s="139">
        <f t="shared" si="4"/>
        <v>0</v>
      </c>
      <c r="BF96" s="139">
        <f t="shared" si="5"/>
        <v>0</v>
      </c>
      <c r="BG96" s="139">
        <f t="shared" si="6"/>
        <v>0</v>
      </c>
      <c r="BH96" s="139">
        <f t="shared" si="7"/>
        <v>0</v>
      </c>
      <c r="BI96" s="139">
        <f t="shared" si="8"/>
        <v>0</v>
      </c>
      <c r="BJ96" s="17" t="s">
        <v>78</v>
      </c>
      <c r="BK96" s="139">
        <f t="shared" si="9"/>
        <v>0</v>
      </c>
      <c r="BL96" s="17" t="s">
        <v>264</v>
      </c>
      <c r="BM96" s="138" t="s">
        <v>2724</v>
      </c>
    </row>
    <row r="97" spans="2:65" s="1" customFormat="1" ht="24.2" customHeight="1">
      <c r="B97" s="127"/>
      <c r="C97" s="128" t="s">
        <v>235</v>
      </c>
      <c r="D97" s="128" t="s">
        <v>157</v>
      </c>
      <c r="E97" s="129" t="s">
        <v>2725</v>
      </c>
      <c r="F97" s="130" t="s">
        <v>2726</v>
      </c>
      <c r="G97" s="131" t="s">
        <v>178</v>
      </c>
      <c r="H97" s="132">
        <v>8</v>
      </c>
      <c r="I97" s="133"/>
      <c r="J97" s="133">
        <f t="shared" si="0"/>
        <v>0</v>
      </c>
      <c r="K97" s="130" t="s">
        <v>3</v>
      </c>
      <c r="L97" s="29"/>
      <c r="M97" s="134" t="s">
        <v>3</v>
      </c>
      <c r="N97" s="135" t="s">
        <v>41</v>
      </c>
      <c r="O97" s="136">
        <v>0.113</v>
      </c>
      <c r="P97" s="136">
        <f t="shared" si="1"/>
        <v>0.90400000000000003</v>
      </c>
      <c r="Q97" s="136">
        <v>3.2182000000000001E-4</v>
      </c>
      <c r="R97" s="136">
        <f t="shared" si="2"/>
        <v>2.57456E-3</v>
      </c>
      <c r="S97" s="136">
        <v>0</v>
      </c>
      <c r="T97" s="137">
        <f t="shared" si="3"/>
        <v>0</v>
      </c>
      <c r="AR97" s="138" t="s">
        <v>264</v>
      </c>
      <c r="AT97" s="138" t="s">
        <v>157</v>
      </c>
      <c r="AU97" s="138" t="s">
        <v>80</v>
      </c>
      <c r="AY97" s="17" t="s">
        <v>155</v>
      </c>
      <c r="BE97" s="139">
        <f t="shared" si="4"/>
        <v>0</v>
      </c>
      <c r="BF97" s="139">
        <f t="shared" si="5"/>
        <v>0</v>
      </c>
      <c r="BG97" s="139">
        <f t="shared" si="6"/>
        <v>0</v>
      </c>
      <c r="BH97" s="139">
        <f t="shared" si="7"/>
        <v>0</v>
      </c>
      <c r="BI97" s="139">
        <f t="shared" si="8"/>
        <v>0</v>
      </c>
      <c r="BJ97" s="17" t="s">
        <v>78</v>
      </c>
      <c r="BK97" s="139">
        <f t="shared" si="9"/>
        <v>0</v>
      </c>
      <c r="BL97" s="17" t="s">
        <v>264</v>
      </c>
      <c r="BM97" s="138" t="s">
        <v>2727</v>
      </c>
    </row>
    <row r="98" spans="2:65" s="1" customFormat="1" ht="16.5" customHeight="1">
      <c r="B98" s="127"/>
      <c r="C98" s="128" t="s">
        <v>242</v>
      </c>
      <c r="D98" s="128" t="s">
        <v>157</v>
      </c>
      <c r="E98" s="129" t="s">
        <v>2728</v>
      </c>
      <c r="F98" s="130" t="s">
        <v>2729</v>
      </c>
      <c r="G98" s="131" t="s">
        <v>320</v>
      </c>
      <c r="H98" s="132">
        <v>2</v>
      </c>
      <c r="I98" s="133"/>
      <c r="J98" s="133">
        <f t="shared" si="0"/>
        <v>0</v>
      </c>
      <c r="K98" s="130" t="s">
        <v>3</v>
      </c>
      <c r="L98" s="29"/>
      <c r="M98" s="134" t="s">
        <v>3</v>
      </c>
      <c r="N98" s="135" t="s">
        <v>41</v>
      </c>
      <c r="O98" s="136">
        <v>0.157</v>
      </c>
      <c r="P98" s="136">
        <f t="shared" si="1"/>
        <v>0.314</v>
      </c>
      <c r="Q98" s="136">
        <v>0</v>
      </c>
      <c r="R98" s="136">
        <f t="shared" si="2"/>
        <v>0</v>
      </c>
      <c r="S98" s="136">
        <v>0</v>
      </c>
      <c r="T98" s="137">
        <f t="shared" si="3"/>
        <v>0</v>
      </c>
      <c r="AR98" s="138" t="s">
        <v>264</v>
      </c>
      <c r="AT98" s="138" t="s">
        <v>157</v>
      </c>
      <c r="AU98" s="138" t="s">
        <v>80</v>
      </c>
      <c r="AY98" s="17" t="s">
        <v>155</v>
      </c>
      <c r="BE98" s="139">
        <f t="shared" si="4"/>
        <v>0</v>
      </c>
      <c r="BF98" s="139">
        <f t="shared" si="5"/>
        <v>0</v>
      </c>
      <c r="BG98" s="139">
        <f t="shared" si="6"/>
        <v>0</v>
      </c>
      <c r="BH98" s="139">
        <f t="shared" si="7"/>
        <v>0</v>
      </c>
      <c r="BI98" s="139">
        <f t="shared" si="8"/>
        <v>0</v>
      </c>
      <c r="BJ98" s="17" t="s">
        <v>78</v>
      </c>
      <c r="BK98" s="139">
        <f t="shared" si="9"/>
        <v>0</v>
      </c>
      <c r="BL98" s="17" t="s">
        <v>264</v>
      </c>
      <c r="BM98" s="138" t="s">
        <v>2730</v>
      </c>
    </row>
    <row r="99" spans="2:65" s="1" customFormat="1" ht="16.5" customHeight="1">
      <c r="B99" s="127"/>
      <c r="C99" s="128" t="s">
        <v>247</v>
      </c>
      <c r="D99" s="128" t="s">
        <v>157</v>
      </c>
      <c r="E99" s="129" t="s">
        <v>2731</v>
      </c>
      <c r="F99" s="130" t="s">
        <v>2732</v>
      </c>
      <c r="G99" s="131" t="s">
        <v>320</v>
      </c>
      <c r="H99" s="132">
        <v>4</v>
      </c>
      <c r="I99" s="133"/>
      <c r="J99" s="133">
        <f t="shared" si="0"/>
        <v>0</v>
      </c>
      <c r="K99" s="130" t="s">
        <v>3</v>
      </c>
      <c r="L99" s="29"/>
      <c r="M99" s="134" t="s">
        <v>3</v>
      </c>
      <c r="N99" s="135" t="s">
        <v>41</v>
      </c>
      <c r="O99" s="136">
        <v>0.17399999999999999</v>
      </c>
      <c r="P99" s="136">
        <f t="shared" si="1"/>
        <v>0.69599999999999995</v>
      </c>
      <c r="Q99" s="136">
        <v>0</v>
      </c>
      <c r="R99" s="136">
        <f t="shared" si="2"/>
        <v>0</v>
      </c>
      <c r="S99" s="136">
        <v>0</v>
      </c>
      <c r="T99" s="137">
        <f t="shared" si="3"/>
        <v>0</v>
      </c>
      <c r="AR99" s="138" t="s">
        <v>264</v>
      </c>
      <c r="AT99" s="138" t="s">
        <v>157</v>
      </c>
      <c r="AU99" s="138" t="s">
        <v>80</v>
      </c>
      <c r="AY99" s="17" t="s">
        <v>155</v>
      </c>
      <c r="BE99" s="139">
        <f t="shared" si="4"/>
        <v>0</v>
      </c>
      <c r="BF99" s="139">
        <f t="shared" si="5"/>
        <v>0</v>
      </c>
      <c r="BG99" s="139">
        <f t="shared" si="6"/>
        <v>0</v>
      </c>
      <c r="BH99" s="139">
        <f t="shared" si="7"/>
        <v>0</v>
      </c>
      <c r="BI99" s="139">
        <f t="shared" si="8"/>
        <v>0</v>
      </c>
      <c r="BJ99" s="17" t="s">
        <v>78</v>
      </c>
      <c r="BK99" s="139">
        <f t="shared" si="9"/>
        <v>0</v>
      </c>
      <c r="BL99" s="17" t="s">
        <v>264</v>
      </c>
      <c r="BM99" s="138" t="s">
        <v>2733</v>
      </c>
    </row>
    <row r="100" spans="2:65" s="1" customFormat="1" ht="16.5" customHeight="1">
      <c r="B100" s="127"/>
      <c r="C100" s="128" t="s">
        <v>254</v>
      </c>
      <c r="D100" s="128" t="s">
        <v>157</v>
      </c>
      <c r="E100" s="129" t="s">
        <v>2734</v>
      </c>
      <c r="F100" s="130" t="s">
        <v>2735</v>
      </c>
      <c r="G100" s="131" t="s">
        <v>320</v>
      </c>
      <c r="H100" s="132">
        <v>1</v>
      </c>
      <c r="I100" s="133"/>
      <c r="J100" s="133">
        <f t="shared" si="0"/>
        <v>0</v>
      </c>
      <c r="K100" s="130" t="s">
        <v>3</v>
      </c>
      <c r="L100" s="29"/>
      <c r="M100" s="134" t="s">
        <v>3</v>
      </c>
      <c r="N100" s="135" t="s">
        <v>41</v>
      </c>
      <c r="O100" s="136">
        <v>0.36099999999999999</v>
      </c>
      <c r="P100" s="136">
        <f t="shared" si="1"/>
        <v>0.36099999999999999</v>
      </c>
      <c r="Q100" s="136">
        <v>1.0005999999999999E-3</v>
      </c>
      <c r="R100" s="136">
        <f t="shared" si="2"/>
        <v>1.0005999999999999E-3</v>
      </c>
      <c r="S100" s="136">
        <v>0</v>
      </c>
      <c r="T100" s="137">
        <f t="shared" si="3"/>
        <v>0</v>
      </c>
      <c r="AR100" s="138" t="s">
        <v>264</v>
      </c>
      <c r="AT100" s="138" t="s">
        <v>157</v>
      </c>
      <c r="AU100" s="138" t="s">
        <v>80</v>
      </c>
      <c r="AY100" s="17" t="s">
        <v>155</v>
      </c>
      <c r="BE100" s="139">
        <f t="shared" si="4"/>
        <v>0</v>
      </c>
      <c r="BF100" s="139">
        <f t="shared" si="5"/>
        <v>0</v>
      </c>
      <c r="BG100" s="139">
        <f t="shared" si="6"/>
        <v>0</v>
      </c>
      <c r="BH100" s="139">
        <f t="shared" si="7"/>
        <v>0</v>
      </c>
      <c r="BI100" s="139">
        <f t="shared" si="8"/>
        <v>0</v>
      </c>
      <c r="BJ100" s="17" t="s">
        <v>78</v>
      </c>
      <c r="BK100" s="139">
        <f t="shared" si="9"/>
        <v>0</v>
      </c>
      <c r="BL100" s="17" t="s">
        <v>264</v>
      </c>
      <c r="BM100" s="138" t="s">
        <v>2736</v>
      </c>
    </row>
    <row r="101" spans="2:65" s="1" customFormat="1" ht="16.5" customHeight="1">
      <c r="B101" s="127"/>
      <c r="C101" s="128" t="s">
        <v>9</v>
      </c>
      <c r="D101" s="128" t="s">
        <v>157</v>
      </c>
      <c r="E101" s="129" t="s">
        <v>2737</v>
      </c>
      <c r="F101" s="130" t="s">
        <v>2738</v>
      </c>
      <c r="G101" s="131" t="s">
        <v>320</v>
      </c>
      <c r="H101" s="132">
        <v>3</v>
      </c>
      <c r="I101" s="133"/>
      <c r="J101" s="133">
        <f t="shared" si="0"/>
        <v>0</v>
      </c>
      <c r="K101" s="130" t="s">
        <v>3</v>
      </c>
      <c r="L101" s="29"/>
      <c r="M101" s="134" t="s">
        <v>3</v>
      </c>
      <c r="N101" s="135" t="s">
        <v>41</v>
      </c>
      <c r="O101" s="136">
        <v>0.36299999999999999</v>
      </c>
      <c r="P101" s="136">
        <f t="shared" si="1"/>
        <v>1.089</v>
      </c>
      <c r="Q101" s="136">
        <v>2.0306E-3</v>
      </c>
      <c r="R101" s="136">
        <f t="shared" si="2"/>
        <v>6.0917999999999996E-3</v>
      </c>
      <c r="S101" s="136">
        <v>0</v>
      </c>
      <c r="T101" s="137">
        <f t="shared" si="3"/>
        <v>0</v>
      </c>
      <c r="AR101" s="138" t="s">
        <v>264</v>
      </c>
      <c r="AT101" s="138" t="s">
        <v>157</v>
      </c>
      <c r="AU101" s="138" t="s">
        <v>80</v>
      </c>
      <c r="AY101" s="17" t="s">
        <v>155</v>
      </c>
      <c r="BE101" s="139">
        <f t="shared" si="4"/>
        <v>0</v>
      </c>
      <c r="BF101" s="139">
        <f t="shared" si="5"/>
        <v>0</v>
      </c>
      <c r="BG101" s="139">
        <f t="shared" si="6"/>
        <v>0</v>
      </c>
      <c r="BH101" s="139">
        <f t="shared" si="7"/>
        <v>0</v>
      </c>
      <c r="BI101" s="139">
        <f t="shared" si="8"/>
        <v>0</v>
      </c>
      <c r="BJ101" s="17" t="s">
        <v>78</v>
      </c>
      <c r="BK101" s="139">
        <f t="shared" si="9"/>
        <v>0</v>
      </c>
      <c r="BL101" s="17" t="s">
        <v>264</v>
      </c>
      <c r="BM101" s="138" t="s">
        <v>2739</v>
      </c>
    </row>
    <row r="102" spans="2:65" s="1" customFormat="1" ht="16.5" customHeight="1">
      <c r="B102" s="127"/>
      <c r="C102" s="128" t="s">
        <v>264</v>
      </c>
      <c r="D102" s="128" t="s">
        <v>157</v>
      </c>
      <c r="E102" s="129" t="s">
        <v>2740</v>
      </c>
      <c r="F102" s="130" t="s">
        <v>2741</v>
      </c>
      <c r="G102" s="131" t="s">
        <v>178</v>
      </c>
      <c r="H102" s="132">
        <v>18</v>
      </c>
      <c r="I102" s="133"/>
      <c r="J102" s="133">
        <f t="shared" si="0"/>
        <v>0</v>
      </c>
      <c r="K102" s="130" t="s">
        <v>3</v>
      </c>
      <c r="L102" s="29"/>
      <c r="M102" s="134" t="s">
        <v>3</v>
      </c>
      <c r="N102" s="135" t="s">
        <v>41</v>
      </c>
      <c r="O102" s="136">
        <v>0.29299999999999998</v>
      </c>
      <c r="P102" s="136">
        <f t="shared" si="1"/>
        <v>5.274</v>
      </c>
      <c r="Q102" s="136">
        <v>0</v>
      </c>
      <c r="R102" s="136">
        <f t="shared" si="2"/>
        <v>0</v>
      </c>
      <c r="S102" s="136">
        <v>2.6700000000000002E-2</v>
      </c>
      <c r="T102" s="137">
        <f t="shared" si="3"/>
        <v>0.48060000000000003</v>
      </c>
      <c r="AR102" s="138" t="s">
        <v>264</v>
      </c>
      <c r="AT102" s="138" t="s">
        <v>157</v>
      </c>
      <c r="AU102" s="138" t="s">
        <v>80</v>
      </c>
      <c r="AY102" s="17" t="s">
        <v>155</v>
      </c>
      <c r="BE102" s="139">
        <f t="shared" si="4"/>
        <v>0</v>
      </c>
      <c r="BF102" s="139">
        <f t="shared" si="5"/>
        <v>0</v>
      </c>
      <c r="BG102" s="139">
        <f t="shared" si="6"/>
        <v>0</v>
      </c>
      <c r="BH102" s="139">
        <f t="shared" si="7"/>
        <v>0</v>
      </c>
      <c r="BI102" s="139">
        <f t="shared" si="8"/>
        <v>0</v>
      </c>
      <c r="BJ102" s="17" t="s">
        <v>78</v>
      </c>
      <c r="BK102" s="139">
        <f t="shared" si="9"/>
        <v>0</v>
      </c>
      <c r="BL102" s="17" t="s">
        <v>264</v>
      </c>
      <c r="BM102" s="138" t="s">
        <v>2742</v>
      </c>
    </row>
    <row r="103" spans="2:65" s="1" customFormat="1" ht="16.5" customHeight="1">
      <c r="B103" s="127"/>
      <c r="C103" s="128" t="s">
        <v>276</v>
      </c>
      <c r="D103" s="128" t="s">
        <v>157</v>
      </c>
      <c r="E103" s="129" t="s">
        <v>2743</v>
      </c>
      <c r="F103" s="130" t="s">
        <v>2744</v>
      </c>
      <c r="G103" s="131" t="s">
        <v>301</v>
      </c>
      <c r="H103" s="132">
        <v>0.48099999999999998</v>
      </c>
      <c r="I103" s="133"/>
      <c r="J103" s="133">
        <f t="shared" si="0"/>
        <v>0</v>
      </c>
      <c r="K103" s="130" t="s">
        <v>3</v>
      </c>
      <c r="L103" s="29"/>
      <c r="M103" s="134" t="s">
        <v>3</v>
      </c>
      <c r="N103" s="135" t="s">
        <v>41</v>
      </c>
      <c r="O103" s="136">
        <v>0</v>
      </c>
      <c r="P103" s="136">
        <f t="shared" si="1"/>
        <v>0</v>
      </c>
      <c r="Q103" s="136">
        <v>0</v>
      </c>
      <c r="R103" s="136">
        <f t="shared" si="2"/>
        <v>0</v>
      </c>
      <c r="S103" s="136">
        <v>0</v>
      </c>
      <c r="T103" s="137">
        <f t="shared" si="3"/>
        <v>0</v>
      </c>
      <c r="AR103" s="138" t="s">
        <v>264</v>
      </c>
      <c r="AT103" s="138" t="s">
        <v>157</v>
      </c>
      <c r="AU103" s="138" t="s">
        <v>80</v>
      </c>
      <c r="AY103" s="17" t="s">
        <v>155</v>
      </c>
      <c r="BE103" s="139">
        <f t="shared" si="4"/>
        <v>0</v>
      </c>
      <c r="BF103" s="139">
        <f t="shared" si="5"/>
        <v>0</v>
      </c>
      <c r="BG103" s="139">
        <f t="shared" si="6"/>
        <v>0</v>
      </c>
      <c r="BH103" s="139">
        <f t="shared" si="7"/>
        <v>0</v>
      </c>
      <c r="BI103" s="139">
        <f t="shared" si="8"/>
        <v>0</v>
      </c>
      <c r="BJ103" s="17" t="s">
        <v>78</v>
      </c>
      <c r="BK103" s="139">
        <f t="shared" si="9"/>
        <v>0</v>
      </c>
      <c r="BL103" s="17" t="s">
        <v>264</v>
      </c>
      <c r="BM103" s="138" t="s">
        <v>2745</v>
      </c>
    </row>
    <row r="104" spans="2:65" s="1" customFormat="1" ht="16.5" customHeight="1">
      <c r="B104" s="127"/>
      <c r="C104" s="128" t="s">
        <v>287</v>
      </c>
      <c r="D104" s="128" t="s">
        <v>157</v>
      </c>
      <c r="E104" s="129" t="s">
        <v>2746</v>
      </c>
      <c r="F104" s="130" t="s">
        <v>2747</v>
      </c>
      <c r="G104" s="131" t="s">
        <v>320</v>
      </c>
      <c r="H104" s="132">
        <v>1</v>
      </c>
      <c r="I104" s="133"/>
      <c r="J104" s="133">
        <f t="shared" si="0"/>
        <v>0</v>
      </c>
      <c r="K104" s="130" t="s">
        <v>3</v>
      </c>
      <c r="L104" s="29"/>
      <c r="M104" s="134" t="s">
        <v>3</v>
      </c>
      <c r="N104" s="135" t="s">
        <v>41</v>
      </c>
      <c r="O104" s="136">
        <v>0.113</v>
      </c>
      <c r="P104" s="136">
        <f t="shared" si="1"/>
        <v>0.113</v>
      </c>
      <c r="Q104" s="136">
        <v>1.0200000000000001E-3</v>
      </c>
      <c r="R104" s="136">
        <f t="shared" si="2"/>
        <v>1.0200000000000001E-3</v>
      </c>
      <c r="S104" s="136">
        <v>0</v>
      </c>
      <c r="T104" s="137">
        <f t="shared" si="3"/>
        <v>0</v>
      </c>
      <c r="AR104" s="138" t="s">
        <v>264</v>
      </c>
      <c r="AT104" s="138" t="s">
        <v>157</v>
      </c>
      <c r="AU104" s="138" t="s">
        <v>80</v>
      </c>
      <c r="AY104" s="17" t="s">
        <v>155</v>
      </c>
      <c r="BE104" s="139">
        <f t="shared" si="4"/>
        <v>0</v>
      </c>
      <c r="BF104" s="139">
        <f t="shared" si="5"/>
        <v>0</v>
      </c>
      <c r="BG104" s="139">
        <f t="shared" si="6"/>
        <v>0</v>
      </c>
      <c r="BH104" s="139">
        <f t="shared" si="7"/>
        <v>0</v>
      </c>
      <c r="BI104" s="139">
        <f t="shared" si="8"/>
        <v>0</v>
      </c>
      <c r="BJ104" s="17" t="s">
        <v>78</v>
      </c>
      <c r="BK104" s="139">
        <f t="shared" si="9"/>
        <v>0</v>
      </c>
      <c r="BL104" s="17" t="s">
        <v>264</v>
      </c>
      <c r="BM104" s="138" t="s">
        <v>2748</v>
      </c>
    </row>
    <row r="105" spans="2:65" s="1" customFormat="1" ht="16.5" customHeight="1">
      <c r="B105" s="127"/>
      <c r="C105" s="128" t="s">
        <v>292</v>
      </c>
      <c r="D105" s="128" t="s">
        <v>157</v>
      </c>
      <c r="E105" s="129" t="s">
        <v>2749</v>
      </c>
      <c r="F105" s="130" t="s">
        <v>2750</v>
      </c>
      <c r="G105" s="131" t="s">
        <v>320</v>
      </c>
      <c r="H105" s="132">
        <v>2</v>
      </c>
      <c r="I105" s="133"/>
      <c r="J105" s="133">
        <f t="shared" si="0"/>
        <v>0</v>
      </c>
      <c r="K105" s="130" t="s">
        <v>3</v>
      </c>
      <c r="L105" s="29"/>
      <c r="M105" s="134" t="s">
        <v>3</v>
      </c>
      <c r="N105" s="135" t="s">
        <v>41</v>
      </c>
      <c r="O105" s="136">
        <v>0</v>
      </c>
      <c r="P105" s="136">
        <f t="shared" si="1"/>
        <v>0</v>
      </c>
      <c r="Q105" s="136">
        <v>2.0000000000000001E-4</v>
      </c>
      <c r="R105" s="136">
        <f t="shared" si="2"/>
        <v>4.0000000000000002E-4</v>
      </c>
      <c r="S105" s="136">
        <v>0</v>
      </c>
      <c r="T105" s="137">
        <f t="shared" si="3"/>
        <v>0</v>
      </c>
      <c r="AR105" s="138" t="s">
        <v>264</v>
      </c>
      <c r="AT105" s="138" t="s">
        <v>157</v>
      </c>
      <c r="AU105" s="138" t="s">
        <v>80</v>
      </c>
      <c r="AY105" s="17" t="s">
        <v>155</v>
      </c>
      <c r="BE105" s="139">
        <f t="shared" si="4"/>
        <v>0</v>
      </c>
      <c r="BF105" s="139">
        <f t="shared" si="5"/>
        <v>0</v>
      </c>
      <c r="BG105" s="139">
        <f t="shared" si="6"/>
        <v>0</v>
      </c>
      <c r="BH105" s="139">
        <f t="shared" si="7"/>
        <v>0</v>
      </c>
      <c r="BI105" s="139">
        <f t="shared" si="8"/>
        <v>0</v>
      </c>
      <c r="BJ105" s="17" t="s">
        <v>78</v>
      </c>
      <c r="BK105" s="139">
        <f t="shared" si="9"/>
        <v>0</v>
      </c>
      <c r="BL105" s="17" t="s">
        <v>264</v>
      </c>
      <c r="BM105" s="138" t="s">
        <v>2751</v>
      </c>
    </row>
    <row r="106" spans="2:65" s="1" customFormat="1" ht="16.5" customHeight="1">
      <c r="B106" s="127"/>
      <c r="C106" s="128" t="s">
        <v>298</v>
      </c>
      <c r="D106" s="128" t="s">
        <v>157</v>
      </c>
      <c r="E106" s="129" t="s">
        <v>2752</v>
      </c>
      <c r="F106" s="130" t="s">
        <v>2753</v>
      </c>
      <c r="G106" s="131" t="s">
        <v>320</v>
      </c>
      <c r="H106" s="132">
        <v>2</v>
      </c>
      <c r="I106" s="133"/>
      <c r="J106" s="133">
        <f t="shared" si="0"/>
        <v>0</v>
      </c>
      <c r="K106" s="130" t="s">
        <v>3</v>
      </c>
      <c r="L106" s="29"/>
      <c r="M106" s="134" t="s">
        <v>3</v>
      </c>
      <c r="N106" s="135" t="s">
        <v>41</v>
      </c>
      <c r="O106" s="136">
        <v>0</v>
      </c>
      <c r="P106" s="136">
        <f t="shared" si="1"/>
        <v>0</v>
      </c>
      <c r="Q106" s="136">
        <v>2.9999999999999997E-4</v>
      </c>
      <c r="R106" s="136">
        <f t="shared" si="2"/>
        <v>5.9999999999999995E-4</v>
      </c>
      <c r="S106" s="136">
        <v>0</v>
      </c>
      <c r="T106" s="137">
        <f t="shared" si="3"/>
        <v>0</v>
      </c>
      <c r="AR106" s="138" t="s">
        <v>264</v>
      </c>
      <c r="AT106" s="138" t="s">
        <v>157</v>
      </c>
      <c r="AU106" s="138" t="s">
        <v>80</v>
      </c>
      <c r="AY106" s="17" t="s">
        <v>155</v>
      </c>
      <c r="BE106" s="139">
        <f t="shared" si="4"/>
        <v>0</v>
      </c>
      <c r="BF106" s="139">
        <f t="shared" si="5"/>
        <v>0</v>
      </c>
      <c r="BG106" s="139">
        <f t="shared" si="6"/>
        <v>0</v>
      </c>
      <c r="BH106" s="139">
        <f t="shared" si="7"/>
        <v>0</v>
      </c>
      <c r="BI106" s="139">
        <f t="shared" si="8"/>
        <v>0</v>
      </c>
      <c r="BJ106" s="17" t="s">
        <v>78</v>
      </c>
      <c r="BK106" s="139">
        <f t="shared" si="9"/>
        <v>0</v>
      </c>
      <c r="BL106" s="17" t="s">
        <v>264</v>
      </c>
      <c r="BM106" s="138" t="s">
        <v>2754</v>
      </c>
    </row>
    <row r="107" spans="2:65" s="1" customFormat="1" ht="16.5" customHeight="1">
      <c r="B107" s="127"/>
      <c r="C107" s="128" t="s">
        <v>8</v>
      </c>
      <c r="D107" s="128" t="s">
        <v>157</v>
      </c>
      <c r="E107" s="129" t="s">
        <v>2755</v>
      </c>
      <c r="F107" s="130" t="s">
        <v>2756</v>
      </c>
      <c r="G107" s="131" t="s">
        <v>320</v>
      </c>
      <c r="H107" s="132">
        <v>2</v>
      </c>
      <c r="I107" s="133"/>
      <c r="J107" s="133">
        <f t="shared" si="0"/>
        <v>0</v>
      </c>
      <c r="K107" s="130" t="s">
        <v>3</v>
      </c>
      <c r="L107" s="29"/>
      <c r="M107" s="134" t="s">
        <v>3</v>
      </c>
      <c r="N107" s="135" t="s">
        <v>41</v>
      </c>
      <c r="O107" s="136">
        <v>0</v>
      </c>
      <c r="P107" s="136">
        <f t="shared" si="1"/>
        <v>0</v>
      </c>
      <c r="Q107" s="136">
        <v>2E-3</v>
      </c>
      <c r="R107" s="136">
        <f t="shared" si="2"/>
        <v>4.0000000000000001E-3</v>
      </c>
      <c r="S107" s="136">
        <v>0</v>
      </c>
      <c r="T107" s="137">
        <f t="shared" si="3"/>
        <v>0</v>
      </c>
      <c r="AR107" s="138" t="s">
        <v>264</v>
      </c>
      <c r="AT107" s="138" t="s">
        <v>157</v>
      </c>
      <c r="AU107" s="138" t="s">
        <v>80</v>
      </c>
      <c r="AY107" s="17" t="s">
        <v>155</v>
      </c>
      <c r="BE107" s="139">
        <f t="shared" si="4"/>
        <v>0</v>
      </c>
      <c r="BF107" s="139">
        <f t="shared" si="5"/>
        <v>0</v>
      </c>
      <c r="BG107" s="139">
        <f t="shared" si="6"/>
        <v>0</v>
      </c>
      <c r="BH107" s="139">
        <f t="shared" si="7"/>
        <v>0</v>
      </c>
      <c r="BI107" s="139">
        <f t="shared" si="8"/>
        <v>0</v>
      </c>
      <c r="BJ107" s="17" t="s">
        <v>78</v>
      </c>
      <c r="BK107" s="139">
        <f t="shared" si="9"/>
        <v>0</v>
      </c>
      <c r="BL107" s="17" t="s">
        <v>264</v>
      </c>
      <c r="BM107" s="138" t="s">
        <v>2757</v>
      </c>
    </row>
    <row r="108" spans="2:65" s="1" customFormat="1" ht="16.5" customHeight="1">
      <c r="B108" s="127"/>
      <c r="C108" s="128" t="s">
        <v>310</v>
      </c>
      <c r="D108" s="128" t="s">
        <v>157</v>
      </c>
      <c r="E108" s="129" t="s">
        <v>2758</v>
      </c>
      <c r="F108" s="130" t="s">
        <v>2759</v>
      </c>
      <c r="G108" s="131" t="s">
        <v>320</v>
      </c>
      <c r="H108" s="132">
        <v>1</v>
      </c>
      <c r="I108" s="133"/>
      <c r="J108" s="133">
        <f t="shared" si="0"/>
        <v>0</v>
      </c>
      <c r="K108" s="130" t="s">
        <v>3</v>
      </c>
      <c r="L108" s="29"/>
      <c r="M108" s="134" t="s">
        <v>3</v>
      </c>
      <c r="N108" s="135" t="s">
        <v>41</v>
      </c>
      <c r="O108" s="136">
        <v>0</v>
      </c>
      <c r="P108" s="136">
        <f t="shared" si="1"/>
        <v>0</v>
      </c>
      <c r="Q108" s="136">
        <v>2E-3</v>
      </c>
      <c r="R108" s="136">
        <f t="shared" si="2"/>
        <v>2E-3</v>
      </c>
      <c r="S108" s="136">
        <v>0</v>
      </c>
      <c r="T108" s="137">
        <f t="shared" si="3"/>
        <v>0</v>
      </c>
      <c r="AR108" s="138" t="s">
        <v>264</v>
      </c>
      <c r="AT108" s="138" t="s">
        <v>157</v>
      </c>
      <c r="AU108" s="138" t="s">
        <v>80</v>
      </c>
      <c r="AY108" s="17" t="s">
        <v>155</v>
      </c>
      <c r="BE108" s="139">
        <f t="shared" si="4"/>
        <v>0</v>
      </c>
      <c r="BF108" s="139">
        <f t="shared" si="5"/>
        <v>0</v>
      </c>
      <c r="BG108" s="139">
        <f t="shared" si="6"/>
        <v>0</v>
      </c>
      <c r="BH108" s="139">
        <f t="shared" si="7"/>
        <v>0</v>
      </c>
      <c r="BI108" s="139">
        <f t="shared" si="8"/>
        <v>0</v>
      </c>
      <c r="BJ108" s="17" t="s">
        <v>78</v>
      </c>
      <c r="BK108" s="139">
        <f t="shared" si="9"/>
        <v>0</v>
      </c>
      <c r="BL108" s="17" t="s">
        <v>264</v>
      </c>
      <c r="BM108" s="138" t="s">
        <v>2760</v>
      </c>
    </row>
    <row r="109" spans="2:65" s="1" customFormat="1" ht="16.5" customHeight="1">
      <c r="B109" s="127"/>
      <c r="C109" s="128" t="s">
        <v>317</v>
      </c>
      <c r="D109" s="128" t="s">
        <v>157</v>
      </c>
      <c r="E109" s="129" t="s">
        <v>2761</v>
      </c>
      <c r="F109" s="130" t="s">
        <v>2762</v>
      </c>
      <c r="G109" s="131" t="s">
        <v>2763</v>
      </c>
      <c r="H109" s="132">
        <v>3</v>
      </c>
      <c r="I109" s="133"/>
      <c r="J109" s="133">
        <f t="shared" si="0"/>
        <v>0</v>
      </c>
      <c r="K109" s="130" t="s">
        <v>3</v>
      </c>
      <c r="L109" s="29"/>
      <c r="M109" s="134" t="s">
        <v>3</v>
      </c>
      <c r="N109" s="135" t="s">
        <v>41</v>
      </c>
      <c r="O109" s="136">
        <v>0.42499999999999999</v>
      </c>
      <c r="P109" s="136">
        <f t="shared" si="1"/>
        <v>1.2749999999999999</v>
      </c>
      <c r="Q109" s="136">
        <v>1.15E-3</v>
      </c>
      <c r="R109" s="136">
        <f t="shared" si="2"/>
        <v>3.4499999999999999E-3</v>
      </c>
      <c r="S109" s="136">
        <v>0</v>
      </c>
      <c r="T109" s="137">
        <f t="shared" si="3"/>
        <v>0</v>
      </c>
      <c r="AR109" s="138" t="s">
        <v>264</v>
      </c>
      <c r="AT109" s="138" t="s">
        <v>157</v>
      </c>
      <c r="AU109" s="138" t="s">
        <v>80</v>
      </c>
      <c r="AY109" s="17" t="s">
        <v>155</v>
      </c>
      <c r="BE109" s="139">
        <f t="shared" si="4"/>
        <v>0</v>
      </c>
      <c r="BF109" s="139">
        <f t="shared" si="5"/>
        <v>0</v>
      </c>
      <c r="BG109" s="139">
        <f t="shared" si="6"/>
        <v>0</v>
      </c>
      <c r="BH109" s="139">
        <f t="shared" si="7"/>
        <v>0</v>
      </c>
      <c r="BI109" s="139">
        <f t="shared" si="8"/>
        <v>0</v>
      </c>
      <c r="BJ109" s="17" t="s">
        <v>78</v>
      </c>
      <c r="BK109" s="139">
        <f t="shared" si="9"/>
        <v>0</v>
      </c>
      <c r="BL109" s="17" t="s">
        <v>264</v>
      </c>
      <c r="BM109" s="138" t="s">
        <v>2764</v>
      </c>
    </row>
    <row r="110" spans="2:65" s="1" customFormat="1" ht="16.5" customHeight="1">
      <c r="B110" s="127"/>
      <c r="C110" s="128" t="s">
        <v>324</v>
      </c>
      <c r="D110" s="128" t="s">
        <v>157</v>
      </c>
      <c r="E110" s="129" t="s">
        <v>2765</v>
      </c>
      <c r="F110" s="130" t="s">
        <v>2766</v>
      </c>
      <c r="G110" s="131" t="s">
        <v>2767</v>
      </c>
      <c r="H110" s="132">
        <v>4</v>
      </c>
      <c r="I110" s="133"/>
      <c r="J110" s="133">
        <f t="shared" si="0"/>
        <v>0</v>
      </c>
      <c r="K110" s="130" t="s">
        <v>3</v>
      </c>
      <c r="L110" s="29"/>
      <c r="M110" s="134" t="s">
        <v>3</v>
      </c>
      <c r="N110" s="135" t="s">
        <v>41</v>
      </c>
      <c r="O110" s="136">
        <v>0</v>
      </c>
      <c r="P110" s="136">
        <f t="shared" si="1"/>
        <v>0</v>
      </c>
      <c r="Q110" s="136">
        <v>0</v>
      </c>
      <c r="R110" s="136">
        <f t="shared" si="2"/>
        <v>0</v>
      </c>
      <c r="S110" s="136">
        <v>0</v>
      </c>
      <c r="T110" s="137">
        <f t="shared" si="3"/>
        <v>0</v>
      </c>
      <c r="AR110" s="138" t="s">
        <v>264</v>
      </c>
      <c r="AT110" s="138" t="s">
        <v>157</v>
      </c>
      <c r="AU110" s="138" t="s">
        <v>80</v>
      </c>
      <c r="AY110" s="17" t="s">
        <v>155</v>
      </c>
      <c r="BE110" s="139">
        <f t="shared" si="4"/>
        <v>0</v>
      </c>
      <c r="BF110" s="139">
        <f t="shared" si="5"/>
        <v>0</v>
      </c>
      <c r="BG110" s="139">
        <f t="shared" si="6"/>
        <v>0</v>
      </c>
      <c r="BH110" s="139">
        <f t="shared" si="7"/>
        <v>0</v>
      </c>
      <c r="BI110" s="139">
        <f t="shared" si="8"/>
        <v>0</v>
      </c>
      <c r="BJ110" s="17" t="s">
        <v>78</v>
      </c>
      <c r="BK110" s="139">
        <f t="shared" si="9"/>
        <v>0</v>
      </c>
      <c r="BL110" s="17" t="s">
        <v>264</v>
      </c>
      <c r="BM110" s="138" t="s">
        <v>2768</v>
      </c>
    </row>
    <row r="111" spans="2:65" s="1" customFormat="1" ht="16.5" customHeight="1">
      <c r="B111" s="127"/>
      <c r="C111" s="128" t="s">
        <v>331</v>
      </c>
      <c r="D111" s="128" t="s">
        <v>157</v>
      </c>
      <c r="E111" s="129" t="s">
        <v>2769</v>
      </c>
      <c r="F111" s="130" t="s">
        <v>2770</v>
      </c>
      <c r="G111" s="131" t="s">
        <v>2767</v>
      </c>
      <c r="H111" s="132">
        <v>4</v>
      </c>
      <c r="I111" s="133"/>
      <c r="J111" s="133">
        <f t="shared" si="0"/>
        <v>0</v>
      </c>
      <c r="K111" s="130" t="s">
        <v>3</v>
      </c>
      <c r="L111" s="29"/>
      <c r="M111" s="134" t="s">
        <v>3</v>
      </c>
      <c r="N111" s="135" t="s">
        <v>41</v>
      </c>
      <c r="O111" s="136">
        <v>0</v>
      </c>
      <c r="P111" s="136">
        <f t="shared" si="1"/>
        <v>0</v>
      </c>
      <c r="Q111" s="136">
        <v>0</v>
      </c>
      <c r="R111" s="136">
        <f t="shared" si="2"/>
        <v>0</v>
      </c>
      <c r="S111" s="136">
        <v>0</v>
      </c>
      <c r="T111" s="137">
        <f t="shared" si="3"/>
        <v>0</v>
      </c>
      <c r="AR111" s="138" t="s">
        <v>264</v>
      </c>
      <c r="AT111" s="138" t="s">
        <v>157</v>
      </c>
      <c r="AU111" s="138" t="s">
        <v>80</v>
      </c>
      <c r="AY111" s="17" t="s">
        <v>155</v>
      </c>
      <c r="BE111" s="139">
        <f t="shared" si="4"/>
        <v>0</v>
      </c>
      <c r="BF111" s="139">
        <f t="shared" si="5"/>
        <v>0</v>
      </c>
      <c r="BG111" s="139">
        <f t="shared" si="6"/>
        <v>0</v>
      </c>
      <c r="BH111" s="139">
        <f t="shared" si="7"/>
        <v>0</v>
      </c>
      <c r="BI111" s="139">
        <f t="shared" si="8"/>
        <v>0</v>
      </c>
      <c r="BJ111" s="17" t="s">
        <v>78</v>
      </c>
      <c r="BK111" s="139">
        <f t="shared" si="9"/>
        <v>0</v>
      </c>
      <c r="BL111" s="17" t="s">
        <v>264</v>
      </c>
      <c r="BM111" s="138" t="s">
        <v>2771</v>
      </c>
    </row>
    <row r="112" spans="2:65" s="1" customFormat="1" ht="16.5" customHeight="1">
      <c r="B112" s="127"/>
      <c r="C112" s="128" t="s">
        <v>338</v>
      </c>
      <c r="D112" s="128" t="s">
        <v>157</v>
      </c>
      <c r="E112" s="129" t="s">
        <v>2772</v>
      </c>
      <c r="F112" s="130" t="s">
        <v>2773</v>
      </c>
      <c r="G112" s="131" t="s">
        <v>320</v>
      </c>
      <c r="H112" s="132">
        <v>1</v>
      </c>
      <c r="I112" s="133"/>
      <c r="J112" s="133">
        <f t="shared" si="0"/>
        <v>0</v>
      </c>
      <c r="K112" s="130" t="s">
        <v>3</v>
      </c>
      <c r="L112" s="29"/>
      <c r="M112" s="134" t="s">
        <v>3</v>
      </c>
      <c r="N112" s="135" t="s">
        <v>41</v>
      </c>
      <c r="O112" s="136">
        <v>0.17599999999999999</v>
      </c>
      <c r="P112" s="136">
        <f t="shared" si="1"/>
        <v>0.17599999999999999</v>
      </c>
      <c r="Q112" s="136">
        <v>1.6124999999999999E-4</v>
      </c>
      <c r="R112" s="136">
        <f t="shared" si="2"/>
        <v>1.6124999999999999E-4</v>
      </c>
      <c r="S112" s="136">
        <v>0</v>
      </c>
      <c r="T112" s="137">
        <f t="shared" si="3"/>
        <v>0</v>
      </c>
      <c r="AR112" s="138" t="s">
        <v>264</v>
      </c>
      <c r="AT112" s="138" t="s">
        <v>157</v>
      </c>
      <c r="AU112" s="138" t="s">
        <v>80</v>
      </c>
      <c r="AY112" s="17" t="s">
        <v>155</v>
      </c>
      <c r="BE112" s="139">
        <f t="shared" si="4"/>
        <v>0</v>
      </c>
      <c r="BF112" s="139">
        <f t="shared" si="5"/>
        <v>0</v>
      </c>
      <c r="BG112" s="139">
        <f t="shared" si="6"/>
        <v>0</v>
      </c>
      <c r="BH112" s="139">
        <f t="shared" si="7"/>
        <v>0</v>
      </c>
      <c r="BI112" s="139">
        <f t="shared" si="8"/>
        <v>0</v>
      </c>
      <c r="BJ112" s="17" t="s">
        <v>78</v>
      </c>
      <c r="BK112" s="139">
        <f t="shared" si="9"/>
        <v>0</v>
      </c>
      <c r="BL112" s="17" t="s">
        <v>264</v>
      </c>
      <c r="BM112" s="138" t="s">
        <v>2774</v>
      </c>
    </row>
    <row r="113" spans="2:65" s="1" customFormat="1" ht="16.5" customHeight="1">
      <c r="B113" s="127"/>
      <c r="C113" s="128" t="s">
        <v>344</v>
      </c>
      <c r="D113" s="128" t="s">
        <v>157</v>
      </c>
      <c r="E113" s="129" t="s">
        <v>2775</v>
      </c>
      <c r="F113" s="130" t="s">
        <v>2776</v>
      </c>
      <c r="G113" s="131" t="s">
        <v>320</v>
      </c>
      <c r="H113" s="132">
        <v>1</v>
      </c>
      <c r="I113" s="133"/>
      <c r="J113" s="133">
        <f t="shared" si="0"/>
        <v>0</v>
      </c>
      <c r="K113" s="130" t="s">
        <v>3</v>
      </c>
      <c r="L113" s="29"/>
      <c r="M113" s="134" t="s">
        <v>3</v>
      </c>
      <c r="N113" s="135" t="s">
        <v>41</v>
      </c>
      <c r="O113" s="136">
        <v>0.17699999999999999</v>
      </c>
      <c r="P113" s="136">
        <f t="shared" si="1"/>
        <v>0.17699999999999999</v>
      </c>
      <c r="Q113" s="136">
        <v>2.8499999999999999E-4</v>
      </c>
      <c r="R113" s="136">
        <f t="shared" si="2"/>
        <v>2.8499999999999999E-4</v>
      </c>
      <c r="S113" s="136">
        <v>0</v>
      </c>
      <c r="T113" s="137">
        <f t="shared" si="3"/>
        <v>0</v>
      </c>
      <c r="AR113" s="138" t="s">
        <v>264</v>
      </c>
      <c r="AT113" s="138" t="s">
        <v>157</v>
      </c>
      <c r="AU113" s="138" t="s">
        <v>80</v>
      </c>
      <c r="AY113" s="17" t="s">
        <v>155</v>
      </c>
      <c r="BE113" s="139">
        <f t="shared" si="4"/>
        <v>0</v>
      </c>
      <c r="BF113" s="139">
        <f t="shared" si="5"/>
        <v>0</v>
      </c>
      <c r="BG113" s="139">
        <f t="shared" si="6"/>
        <v>0</v>
      </c>
      <c r="BH113" s="139">
        <f t="shared" si="7"/>
        <v>0</v>
      </c>
      <c r="BI113" s="139">
        <f t="shared" si="8"/>
        <v>0</v>
      </c>
      <c r="BJ113" s="17" t="s">
        <v>78</v>
      </c>
      <c r="BK113" s="139">
        <f t="shared" si="9"/>
        <v>0</v>
      </c>
      <c r="BL113" s="17" t="s">
        <v>264</v>
      </c>
      <c r="BM113" s="138" t="s">
        <v>2777</v>
      </c>
    </row>
    <row r="114" spans="2:65" s="1" customFormat="1" ht="16.5" customHeight="1">
      <c r="B114" s="127"/>
      <c r="C114" s="128" t="s">
        <v>350</v>
      </c>
      <c r="D114" s="128" t="s">
        <v>157</v>
      </c>
      <c r="E114" s="129" t="s">
        <v>2778</v>
      </c>
      <c r="F114" s="130" t="s">
        <v>2779</v>
      </c>
      <c r="G114" s="131" t="s">
        <v>178</v>
      </c>
      <c r="H114" s="132">
        <v>86</v>
      </c>
      <c r="I114" s="133"/>
      <c r="J114" s="133">
        <f t="shared" si="0"/>
        <v>0</v>
      </c>
      <c r="K114" s="130" t="s">
        <v>3</v>
      </c>
      <c r="L114" s="29"/>
      <c r="M114" s="134" t="s">
        <v>3</v>
      </c>
      <c r="N114" s="135" t="s">
        <v>41</v>
      </c>
      <c r="O114" s="136">
        <v>4.8000000000000001E-2</v>
      </c>
      <c r="P114" s="136">
        <f t="shared" si="1"/>
        <v>4.1280000000000001</v>
      </c>
      <c r="Q114" s="136">
        <v>0</v>
      </c>
      <c r="R114" s="136">
        <f t="shared" si="2"/>
        <v>0</v>
      </c>
      <c r="S114" s="136">
        <v>0</v>
      </c>
      <c r="T114" s="137">
        <f t="shared" si="3"/>
        <v>0</v>
      </c>
      <c r="AR114" s="138" t="s">
        <v>264</v>
      </c>
      <c r="AT114" s="138" t="s">
        <v>157</v>
      </c>
      <c r="AU114" s="138" t="s">
        <v>80</v>
      </c>
      <c r="AY114" s="17" t="s">
        <v>155</v>
      </c>
      <c r="BE114" s="139">
        <f t="shared" si="4"/>
        <v>0</v>
      </c>
      <c r="BF114" s="139">
        <f t="shared" si="5"/>
        <v>0</v>
      </c>
      <c r="BG114" s="139">
        <f t="shared" si="6"/>
        <v>0</v>
      </c>
      <c r="BH114" s="139">
        <f t="shared" si="7"/>
        <v>0</v>
      </c>
      <c r="BI114" s="139">
        <f t="shared" si="8"/>
        <v>0</v>
      </c>
      <c r="BJ114" s="17" t="s">
        <v>78</v>
      </c>
      <c r="BK114" s="139">
        <f t="shared" si="9"/>
        <v>0</v>
      </c>
      <c r="BL114" s="17" t="s">
        <v>264</v>
      </c>
      <c r="BM114" s="138" t="s">
        <v>2780</v>
      </c>
    </row>
    <row r="115" spans="2:65" s="1" customFormat="1" ht="16.5" customHeight="1">
      <c r="B115" s="127"/>
      <c r="C115" s="128" t="s">
        <v>358</v>
      </c>
      <c r="D115" s="128" t="s">
        <v>157</v>
      </c>
      <c r="E115" s="129" t="s">
        <v>2781</v>
      </c>
      <c r="F115" s="130" t="s">
        <v>2782</v>
      </c>
      <c r="G115" s="131" t="s">
        <v>178</v>
      </c>
      <c r="H115" s="132">
        <v>49</v>
      </c>
      <c r="I115" s="133"/>
      <c r="J115" s="133">
        <f t="shared" si="0"/>
        <v>0</v>
      </c>
      <c r="K115" s="130" t="s">
        <v>3</v>
      </c>
      <c r="L115" s="29"/>
      <c r="M115" s="134" t="s">
        <v>3</v>
      </c>
      <c r="N115" s="135" t="s">
        <v>41</v>
      </c>
      <c r="O115" s="136">
        <v>5.8999999999999997E-2</v>
      </c>
      <c r="P115" s="136">
        <f t="shared" si="1"/>
        <v>2.891</v>
      </c>
      <c r="Q115" s="136">
        <v>0</v>
      </c>
      <c r="R115" s="136">
        <f t="shared" si="2"/>
        <v>0</v>
      </c>
      <c r="S115" s="136">
        <v>0</v>
      </c>
      <c r="T115" s="137">
        <f t="shared" si="3"/>
        <v>0</v>
      </c>
      <c r="AR115" s="138" t="s">
        <v>264</v>
      </c>
      <c r="AT115" s="138" t="s">
        <v>157</v>
      </c>
      <c r="AU115" s="138" t="s">
        <v>80</v>
      </c>
      <c r="AY115" s="17" t="s">
        <v>155</v>
      </c>
      <c r="BE115" s="139">
        <f t="shared" si="4"/>
        <v>0</v>
      </c>
      <c r="BF115" s="139">
        <f t="shared" si="5"/>
        <v>0</v>
      </c>
      <c r="BG115" s="139">
        <f t="shared" si="6"/>
        <v>0</v>
      </c>
      <c r="BH115" s="139">
        <f t="shared" si="7"/>
        <v>0</v>
      </c>
      <c r="BI115" s="139">
        <f t="shared" si="8"/>
        <v>0</v>
      </c>
      <c r="BJ115" s="17" t="s">
        <v>78</v>
      </c>
      <c r="BK115" s="139">
        <f t="shared" si="9"/>
        <v>0</v>
      </c>
      <c r="BL115" s="17" t="s">
        <v>264</v>
      </c>
      <c r="BM115" s="138" t="s">
        <v>2783</v>
      </c>
    </row>
    <row r="116" spans="2:65" s="1" customFormat="1" ht="16.5" customHeight="1">
      <c r="B116" s="127"/>
      <c r="C116" s="128" t="s">
        <v>370</v>
      </c>
      <c r="D116" s="128" t="s">
        <v>157</v>
      </c>
      <c r="E116" s="129" t="s">
        <v>2784</v>
      </c>
      <c r="F116" s="130" t="s">
        <v>2785</v>
      </c>
      <c r="G116" s="131" t="s">
        <v>301</v>
      </c>
      <c r="H116" s="132">
        <v>0.27200000000000002</v>
      </c>
      <c r="I116" s="133"/>
      <c r="J116" s="133">
        <f t="shared" si="0"/>
        <v>0</v>
      </c>
      <c r="K116" s="130" t="s">
        <v>3</v>
      </c>
      <c r="L116" s="29"/>
      <c r="M116" s="134" t="s">
        <v>3</v>
      </c>
      <c r="N116" s="135" t="s">
        <v>41</v>
      </c>
      <c r="O116" s="136">
        <v>1.47</v>
      </c>
      <c r="P116" s="136">
        <f t="shared" si="1"/>
        <v>0.39984000000000003</v>
      </c>
      <c r="Q116" s="136">
        <v>0</v>
      </c>
      <c r="R116" s="136">
        <f t="shared" si="2"/>
        <v>0</v>
      </c>
      <c r="S116" s="136">
        <v>0</v>
      </c>
      <c r="T116" s="137">
        <f t="shared" si="3"/>
        <v>0</v>
      </c>
      <c r="AR116" s="138" t="s">
        <v>264</v>
      </c>
      <c r="AT116" s="138" t="s">
        <v>157</v>
      </c>
      <c r="AU116" s="138" t="s">
        <v>80</v>
      </c>
      <c r="AY116" s="17" t="s">
        <v>155</v>
      </c>
      <c r="BE116" s="139">
        <f t="shared" si="4"/>
        <v>0</v>
      </c>
      <c r="BF116" s="139">
        <f t="shared" si="5"/>
        <v>0</v>
      </c>
      <c r="BG116" s="139">
        <f t="shared" si="6"/>
        <v>0</v>
      </c>
      <c r="BH116" s="139">
        <f t="shared" si="7"/>
        <v>0</v>
      </c>
      <c r="BI116" s="139">
        <f t="shared" si="8"/>
        <v>0</v>
      </c>
      <c r="BJ116" s="17" t="s">
        <v>78</v>
      </c>
      <c r="BK116" s="139">
        <f t="shared" si="9"/>
        <v>0</v>
      </c>
      <c r="BL116" s="17" t="s">
        <v>264</v>
      </c>
      <c r="BM116" s="138" t="s">
        <v>2786</v>
      </c>
    </row>
    <row r="117" spans="2:65" s="11" customFormat="1" ht="22.9" customHeight="1">
      <c r="B117" s="116"/>
      <c r="D117" s="117" t="s">
        <v>69</v>
      </c>
      <c r="E117" s="125" t="s">
        <v>2787</v>
      </c>
      <c r="F117" s="125" t="s">
        <v>2788</v>
      </c>
      <c r="J117" s="126">
        <f>BK117</f>
        <v>0</v>
      </c>
      <c r="L117" s="116"/>
      <c r="M117" s="120"/>
      <c r="P117" s="121">
        <f>SUM(P118:P139)</f>
        <v>65.564064999999985</v>
      </c>
      <c r="R117" s="121">
        <f>SUM(R118:R139)</f>
        <v>0.114908369</v>
      </c>
      <c r="T117" s="122">
        <f>SUM(T118:T139)</f>
        <v>0</v>
      </c>
      <c r="AR117" s="117" t="s">
        <v>80</v>
      </c>
      <c r="AT117" s="123" t="s">
        <v>69</v>
      </c>
      <c r="AU117" s="123" t="s">
        <v>78</v>
      </c>
      <c r="AY117" s="117" t="s">
        <v>155</v>
      </c>
      <c r="BK117" s="124">
        <f>SUM(BK118:BK139)</f>
        <v>0</v>
      </c>
    </row>
    <row r="118" spans="2:65" s="1" customFormat="1" ht="16.5" customHeight="1">
      <c r="B118" s="127"/>
      <c r="C118" s="128" t="s">
        <v>385</v>
      </c>
      <c r="D118" s="128" t="s">
        <v>157</v>
      </c>
      <c r="E118" s="129" t="s">
        <v>2789</v>
      </c>
      <c r="F118" s="130" t="s">
        <v>2790</v>
      </c>
      <c r="G118" s="131" t="s">
        <v>178</v>
      </c>
      <c r="H118" s="132">
        <v>36</v>
      </c>
      <c r="I118" s="133"/>
      <c r="J118" s="133">
        <f t="shared" ref="J118:J139" si="10">ROUND(I118*H118,2)</f>
        <v>0</v>
      </c>
      <c r="K118" s="130" t="s">
        <v>3</v>
      </c>
      <c r="L118" s="29"/>
      <c r="M118" s="134" t="s">
        <v>3</v>
      </c>
      <c r="N118" s="135" t="s">
        <v>41</v>
      </c>
      <c r="O118" s="136">
        <v>0.52900000000000003</v>
      </c>
      <c r="P118" s="136">
        <f t="shared" ref="P118:P139" si="11">O118*H118</f>
        <v>19.044</v>
      </c>
      <c r="Q118" s="136">
        <v>7.2900000000000005E-4</v>
      </c>
      <c r="R118" s="136">
        <f t="shared" ref="R118:R139" si="12">Q118*H118</f>
        <v>2.6244000000000003E-2</v>
      </c>
      <c r="S118" s="136">
        <v>0</v>
      </c>
      <c r="T118" s="137">
        <f t="shared" ref="T118:T139" si="13">S118*H118</f>
        <v>0</v>
      </c>
      <c r="AR118" s="138" t="s">
        <v>264</v>
      </c>
      <c r="AT118" s="138" t="s">
        <v>157</v>
      </c>
      <c r="AU118" s="138" t="s">
        <v>80</v>
      </c>
      <c r="AY118" s="17" t="s">
        <v>155</v>
      </c>
      <c r="BE118" s="139">
        <f t="shared" ref="BE118:BE139" si="14">IF(N118="základní",J118,0)</f>
        <v>0</v>
      </c>
      <c r="BF118" s="139">
        <f t="shared" ref="BF118:BF139" si="15">IF(N118="snížená",J118,0)</f>
        <v>0</v>
      </c>
      <c r="BG118" s="139">
        <f t="shared" ref="BG118:BG139" si="16">IF(N118="zákl. přenesená",J118,0)</f>
        <v>0</v>
      </c>
      <c r="BH118" s="139">
        <f t="shared" ref="BH118:BH139" si="17">IF(N118="sníž. přenesená",J118,0)</f>
        <v>0</v>
      </c>
      <c r="BI118" s="139">
        <f t="shared" ref="BI118:BI139" si="18">IF(N118="nulová",J118,0)</f>
        <v>0</v>
      </c>
      <c r="BJ118" s="17" t="s">
        <v>78</v>
      </c>
      <c r="BK118" s="139">
        <f t="shared" ref="BK118:BK139" si="19">ROUND(I118*H118,2)</f>
        <v>0</v>
      </c>
      <c r="BL118" s="17" t="s">
        <v>264</v>
      </c>
      <c r="BM118" s="138" t="s">
        <v>2791</v>
      </c>
    </row>
    <row r="119" spans="2:65" s="1" customFormat="1" ht="16.5" customHeight="1">
      <c r="B119" s="127"/>
      <c r="C119" s="128" t="s">
        <v>391</v>
      </c>
      <c r="D119" s="128" t="s">
        <v>157</v>
      </c>
      <c r="E119" s="129" t="s">
        <v>2792</v>
      </c>
      <c r="F119" s="130" t="s">
        <v>2793</v>
      </c>
      <c r="G119" s="131" t="s">
        <v>178</v>
      </c>
      <c r="H119" s="132">
        <v>4</v>
      </c>
      <c r="I119" s="133"/>
      <c r="J119" s="133">
        <f t="shared" si="10"/>
        <v>0</v>
      </c>
      <c r="K119" s="130" t="s">
        <v>3</v>
      </c>
      <c r="L119" s="29"/>
      <c r="M119" s="134" t="s">
        <v>3</v>
      </c>
      <c r="N119" s="135" t="s">
        <v>41</v>
      </c>
      <c r="O119" s="136">
        <v>0.61599999999999999</v>
      </c>
      <c r="P119" s="136">
        <f t="shared" si="11"/>
        <v>2.464</v>
      </c>
      <c r="Q119" s="136">
        <v>9.8400000000000007E-4</v>
      </c>
      <c r="R119" s="136">
        <f t="shared" si="12"/>
        <v>3.9360000000000003E-3</v>
      </c>
      <c r="S119" s="136">
        <v>0</v>
      </c>
      <c r="T119" s="137">
        <f t="shared" si="13"/>
        <v>0</v>
      </c>
      <c r="AR119" s="138" t="s">
        <v>264</v>
      </c>
      <c r="AT119" s="138" t="s">
        <v>157</v>
      </c>
      <c r="AU119" s="138" t="s">
        <v>80</v>
      </c>
      <c r="AY119" s="17" t="s">
        <v>155</v>
      </c>
      <c r="BE119" s="139">
        <f t="shared" si="14"/>
        <v>0</v>
      </c>
      <c r="BF119" s="139">
        <f t="shared" si="15"/>
        <v>0</v>
      </c>
      <c r="BG119" s="139">
        <f t="shared" si="16"/>
        <v>0</v>
      </c>
      <c r="BH119" s="139">
        <f t="shared" si="17"/>
        <v>0</v>
      </c>
      <c r="BI119" s="139">
        <f t="shared" si="18"/>
        <v>0</v>
      </c>
      <c r="BJ119" s="17" t="s">
        <v>78</v>
      </c>
      <c r="BK119" s="139">
        <f t="shared" si="19"/>
        <v>0</v>
      </c>
      <c r="BL119" s="17" t="s">
        <v>264</v>
      </c>
      <c r="BM119" s="138" t="s">
        <v>2794</v>
      </c>
    </row>
    <row r="120" spans="2:65" s="1" customFormat="1" ht="16.5" customHeight="1">
      <c r="B120" s="127"/>
      <c r="C120" s="128" t="s">
        <v>400</v>
      </c>
      <c r="D120" s="128" t="s">
        <v>157</v>
      </c>
      <c r="E120" s="129" t="s">
        <v>2795</v>
      </c>
      <c r="F120" s="130" t="s">
        <v>2796</v>
      </c>
      <c r="G120" s="131" t="s">
        <v>178</v>
      </c>
      <c r="H120" s="132">
        <v>5</v>
      </c>
      <c r="I120" s="133"/>
      <c r="J120" s="133">
        <f t="shared" si="10"/>
        <v>0</v>
      </c>
      <c r="K120" s="130" t="s">
        <v>3</v>
      </c>
      <c r="L120" s="29"/>
      <c r="M120" s="134" t="s">
        <v>3</v>
      </c>
      <c r="N120" s="135" t="s">
        <v>41</v>
      </c>
      <c r="O120" s="136">
        <v>0.69599999999999995</v>
      </c>
      <c r="P120" s="136">
        <f t="shared" si="11"/>
        <v>3.4799999999999995</v>
      </c>
      <c r="Q120" s="136">
        <v>1.297E-3</v>
      </c>
      <c r="R120" s="136">
        <f t="shared" si="12"/>
        <v>6.4849999999999994E-3</v>
      </c>
      <c r="S120" s="136">
        <v>0</v>
      </c>
      <c r="T120" s="137">
        <f t="shared" si="13"/>
        <v>0</v>
      </c>
      <c r="AR120" s="138" t="s">
        <v>264</v>
      </c>
      <c r="AT120" s="138" t="s">
        <v>157</v>
      </c>
      <c r="AU120" s="138" t="s">
        <v>80</v>
      </c>
      <c r="AY120" s="17" t="s">
        <v>155</v>
      </c>
      <c r="BE120" s="139">
        <f t="shared" si="14"/>
        <v>0</v>
      </c>
      <c r="BF120" s="139">
        <f t="shared" si="15"/>
        <v>0</v>
      </c>
      <c r="BG120" s="139">
        <f t="shared" si="16"/>
        <v>0</v>
      </c>
      <c r="BH120" s="139">
        <f t="shared" si="17"/>
        <v>0</v>
      </c>
      <c r="BI120" s="139">
        <f t="shared" si="18"/>
        <v>0</v>
      </c>
      <c r="BJ120" s="17" t="s">
        <v>78</v>
      </c>
      <c r="BK120" s="139">
        <f t="shared" si="19"/>
        <v>0</v>
      </c>
      <c r="BL120" s="17" t="s">
        <v>264</v>
      </c>
      <c r="BM120" s="138" t="s">
        <v>2797</v>
      </c>
    </row>
    <row r="121" spans="2:65" s="1" customFormat="1" ht="16.5" customHeight="1">
      <c r="B121" s="127"/>
      <c r="C121" s="128" t="s">
        <v>407</v>
      </c>
      <c r="D121" s="128" t="s">
        <v>157</v>
      </c>
      <c r="E121" s="129" t="s">
        <v>2798</v>
      </c>
      <c r="F121" s="130" t="s">
        <v>2799</v>
      </c>
      <c r="G121" s="131" t="s">
        <v>178</v>
      </c>
      <c r="H121" s="132">
        <v>29</v>
      </c>
      <c r="I121" s="133"/>
      <c r="J121" s="133">
        <f t="shared" si="10"/>
        <v>0</v>
      </c>
      <c r="K121" s="130" t="s">
        <v>3</v>
      </c>
      <c r="L121" s="29"/>
      <c r="M121" s="134" t="s">
        <v>3</v>
      </c>
      <c r="N121" s="135" t="s">
        <v>41</v>
      </c>
      <c r="O121" s="136">
        <v>0.47</v>
      </c>
      <c r="P121" s="136">
        <f t="shared" si="11"/>
        <v>13.629999999999999</v>
      </c>
      <c r="Q121" s="136">
        <v>5.1400000000000003E-4</v>
      </c>
      <c r="R121" s="136">
        <f t="shared" si="12"/>
        <v>1.4906000000000001E-2</v>
      </c>
      <c r="S121" s="136">
        <v>0</v>
      </c>
      <c r="T121" s="137">
        <f t="shared" si="13"/>
        <v>0</v>
      </c>
      <c r="AR121" s="138" t="s">
        <v>264</v>
      </c>
      <c r="AT121" s="138" t="s">
        <v>157</v>
      </c>
      <c r="AU121" s="138" t="s">
        <v>80</v>
      </c>
      <c r="AY121" s="17" t="s">
        <v>155</v>
      </c>
      <c r="BE121" s="139">
        <f t="shared" si="14"/>
        <v>0</v>
      </c>
      <c r="BF121" s="139">
        <f t="shared" si="15"/>
        <v>0</v>
      </c>
      <c r="BG121" s="139">
        <f t="shared" si="16"/>
        <v>0</v>
      </c>
      <c r="BH121" s="139">
        <f t="shared" si="17"/>
        <v>0</v>
      </c>
      <c r="BI121" s="139">
        <f t="shared" si="18"/>
        <v>0</v>
      </c>
      <c r="BJ121" s="17" t="s">
        <v>78</v>
      </c>
      <c r="BK121" s="139">
        <f t="shared" si="19"/>
        <v>0</v>
      </c>
      <c r="BL121" s="17" t="s">
        <v>264</v>
      </c>
      <c r="BM121" s="138" t="s">
        <v>2800</v>
      </c>
    </row>
    <row r="122" spans="2:65" s="1" customFormat="1" ht="16.5" customHeight="1">
      <c r="B122" s="127"/>
      <c r="C122" s="128" t="s">
        <v>413</v>
      </c>
      <c r="D122" s="128" t="s">
        <v>157</v>
      </c>
      <c r="E122" s="129" t="s">
        <v>2801</v>
      </c>
      <c r="F122" s="130" t="s">
        <v>2802</v>
      </c>
      <c r="G122" s="131" t="s">
        <v>178</v>
      </c>
      <c r="H122" s="132">
        <v>29</v>
      </c>
      <c r="I122" s="133"/>
      <c r="J122" s="133">
        <f t="shared" si="10"/>
        <v>0</v>
      </c>
      <c r="K122" s="130" t="s">
        <v>3</v>
      </c>
      <c r="L122" s="29"/>
      <c r="M122" s="134" t="s">
        <v>3</v>
      </c>
      <c r="N122" s="135" t="s">
        <v>41</v>
      </c>
      <c r="O122" s="136">
        <v>0</v>
      </c>
      <c r="P122" s="136">
        <f t="shared" si="11"/>
        <v>0</v>
      </c>
      <c r="Q122" s="136">
        <v>2.9999999999999997E-4</v>
      </c>
      <c r="R122" s="136">
        <f t="shared" si="12"/>
        <v>8.6999999999999994E-3</v>
      </c>
      <c r="S122" s="136">
        <v>0</v>
      </c>
      <c r="T122" s="137">
        <f t="shared" si="13"/>
        <v>0</v>
      </c>
      <c r="AR122" s="138" t="s">
        <v>264</v>
      </c>
      <c r="AT122" s="138" t="s">
        <v>157</v>
      </c>
      <c r="AU122" s="138" t="s">
        <v>80</v>
      </c>
      <c r="AY122" s="17" t="s">
        <v>155</v>
      </c>
      <c r="BE122" s="139">
        <f t="shared" si="14"/>
        <v>0</v>
      </c>
      <c r="BF122" s="139">
        <f t="shared" si="15"/>
        <v>0</v>
      </c>
      <c r="BG122" s="139">
        <f t="shared" si="16"/>
        <v>0</v>
      </c>
      <c r="BH122" s="139">
        <f t="shared" si="17"/>
        <v>0</v>
      </c>
      <c r="BI122" s="139">
        <f t="shared" si="18"/>
        <v>0</v>
      </c>
      <c r="BJ122" s="17" t="s">
        <v>78</v>
      </c>
      <c r="BK122" s="139">
        <f t="shared" si="19"/>
        <v>0</v>
      </c>
      <c r="BL122" s="17" t="s">
        <v>264</v>
      </c>
      <c r="BM122" s="138" t="s">
        <v>2803</v>
      </c>
    </row>
    <row r="123" spans="2:65" s="1" customFormat="1" ht="16.5" customHeight="1">
      <c r="B123" s="127"/>
      <c r="C123" s="128" t="s">
        <v>420</v>
      </c>
      <c r="D123" s="128" t="s">
        <v>157</v>
      </c>
      <c r="E123" s="129" t="s">
        <v>2804</v>
      </c>
      <c r="F123" s="130" t="s">
        <v>2805</v>
      </c>
      <c r="G123" s="131" t="s">
        <v>178</v>
      </c>
      <c r="H123" s="132">
        <v>3.5</v>
      </c>
      <c r="I123" s="133"/>
      <c r="J123" s="133">
        <f t="shared" si="10"/>
        <v>0</v>
      </c>
      <c r="K123" s="130" t="s">
        <v>3</v>
      </c>
      <c r="L123" s="29"/>
      <c r="M123" s="134" t="s">
        <v>3</v>
      </c>
      <c r="N123" s="135" t="s">
        <v>41</v>
      </c>
      <c r="O123" s="136">
        <v>0.36199999999999999</v>
      </c>
      <c r="P123" s="136">
        <f t="shared" si="11"/>
        <v>1.2669999999999999</v>
      </c>
      <c r="Q123" s="136">
        <v>4.6804200000000002E-3</v>
      </c>
      <c r="R123" s="136">
        <f t="shared" si="12"/>
        <v>1.6381470000000002E-2</v>
      </c>
      <c r="S123" s="136">
        <v>0</v>
      </c>
      <c r="T123" s="137">
        <f t="shared" si="13"/>
        <v>0</v>
      </c>
      <c r="AR123" s="138" t="s">
        <v>264</v>
      </c>
      <c r="AT123" s="138" t="s">
        <v>157</v>
      </c>
      <c r="AU123" s="138" t="s">
        <v>80</v>
      </c>
      <c r="AY123" s="17" t="s">
        <v>155</v>
      </c>
      <c r="BE123" s="139">
        <f t="shared" si="14"/>
        <v>0</v>
      </c>
      <c r="BF123" s="139">
        <f t="shared" si="15"/>
        <v>0</v>
      </c>
      <c r="BG123" s="139">
        <f t="shared" si="16"/>
        <v>0</v>
      </c>
      <c r="BH123" s="139">
        <f t="shared" si="17"/>
        <v>0</v>
      </c>
      <c r="BI123" s="139">
        <f t="shared" si="18"/>
        <v>0</v>
      </c>
      <c r="BJ123" s="17" t="s">
        <v>78</v>
      </c>
      <c r="BK123" s="139">
        <f t="shared" si="19"/>
        <v>0</v>
      </c>
      <c r="BL123" s="17" t="s">
        <v>264</v>
      </c>
      <c r="BM123" s="138" t="s">
        <v>2806</v>
      </c>
    </row>
    <row r="124" spans="2:65" s="1" customFormat="1" ht="16.5" customHeight="1">
      <c r="B124" s="127"/>
      <c r="C124" s="128" t="s">
        <v>426</v>
      </c>
      <c r="D124" s="128" t="s">
        <v>157</v>
      </c>
      <c r="E124" s="129" t="s">
        <v>2807</v>
      </c>
      <c r="F124" s="130" t="s">
        <v>2808</v>
      </c>
      <c r="G124" s="131" t="s">
        <v>178</v>
      </c>
      <c r="H124" s="132">
        <v>22.5</v>
      </c>
      <c r="I124" s="133"/>
      <c r="J124" s="133">
        <f t="shared" si="10"/>
        <v>0</v>
      </c>
      <c r="K124" s="130" t="s">
        <v>3</v>
      </c>
      <c r="L124" s="29"/>
      <c r="M124" s="134" t="s">
        <v>3</v>
      </c>
      <c r="N124" s="135" t="s">
        <v>41</v>
      </c>
      <c r="O124" s="136">
        <v>0</v>
      </c>
      <c r="P124" s="136">
        <f t="shared" si="11"/>
        <v>0</v>
      </c>
      <c r="Q124" s="136">
        <v>0</v>
      </c>
      <c r="R124" s="136">
        <f t="shared" si="12"/>
        <v>0</v>
      </c>
      <c r="S124" s="136">
        <v>0</v>
      </c>
      <c r="T124" s="137">
        <f t="shared" si="13"/>
        <v>0</v>
      </c>
      <c r="AR124" s="138" t="s">
        <v>264</v>
      </c>
      <c r="AT124" s="138" t="s">
        <v>157</v>
      </c>
      <c r="AU124" s="138" t="s">
        <v>80</v>
      </c>
      <c r="AY124" s="17" t="s">
        <v>155</v>
      </c>
      <c r="BE124" s="139">
        <f t="shared" si="14"/>
        <v>0</v>
      </c>
      <c r="BF124" s="139">
        <f t="shared" si="15"/>
        <v>0</v>
      </c>
      <c r="BG124" s="139">
        <f t="shared" si="16"/>
        <v>0</v>
      </c>
      <c r="BH124" s="139">
        <f t="shared" si="17"/>
        <v>0</v>
      </c>
      <c r="BI124" s="139">
        <f t="shared" si="18"/>
        <v>0</v>
      </c>
      <c r="BJ124" s="17" t="s">
        <v>78</v>
      </c>
      <c r="BK124" s="139">
        <f t="shared" si="19"/>
        <v>0</v>
      </c>
      <c r="BL124" s="17" t="s">
        <v>264</v>
      </c>
      <c r="BM124" s="138" t="s">
        <v>2809</v>
      </c>
    </row>
    <row r="125" spans="2:65" s="1" customFormat="1" ht="21.75" customHeight="1">
      <c r="B125" s="127"/>
      <c r="C125" s="128" t="s">
        <v>432</v>
      </c>
      <c r="D125" s="128" t="s">
        <v>157</v>
      </c>
      <c r="E125" s="129" t="s">
        <v>2810</v>
      </c>
      <c r="F125" s="130" t="s">
        <v>2811</v>
      </c>
      <c r="G125" s="131" t="s">
        <v>178</v>
      </c>
      <c r="H125" s="132">
        <v>34</v>
      </c>
      <c r="I125" s="133"/>
      <c r="J125" s="133">
        <f t="shared" si="10"/>
        <v>0</v>
      </c>
      <c r="K125" s="130" t="s">
        <v>3</v>
      </c>
      <c r="L125" s="29"/>
      <c r="M125" s="134" t="s">
        <v>3</v>
      </c>
      <c r="N125" s="135" t="s">
        <v>41</v>
      </c>
      <c r="O125" s="136">
        <v>0.106</v>
      </c>
      <c r="P125" s="136">
        <f t="shared" si="11"/>
        <v>3.6040000000000001</v>
      </c>
      <c r="Q125" s="136">
        <v>7.3860000000000001E-5</v>
      </c>
      <c r="R125" s="136">
        <f t="shared" si="12"/>
        <v>2.5112400000000001E-3</v>
      </c>
      <c r="S125" s="136">
        <v>0</v>
      </c>
      <c r="T125" s="137">
        <f t="shared" si="13"/>
        <v>0</v>
      </c>
      <c r="AR125" s="138" t="s">
        <v>264</v>
      </c>
      <c r="AT125" s="138" t="s">
        <v>157</v>
      </c>
      <c r="AU125" s="138" t="s">
        <v>80</v>
      </c>
      <c r="AY125" s="17" t="s">
        <v>155</v>
      </c>
      <c r="BE125" s="139">
        <f t="shared" si="14"/>
        <v>0</v>
      </c>
      <c r="BF125" s="139">
        <f t="shared" si="15"/>
        <v>0</v>
      </c>
      <c r="BG125" s="139">
        <f t="shared" si="16"/>
        <v>0</v>
      </c>
      <c r="BH125" s="139">
        <f t="shared" si="17"/>
        <v>0</v>
      </c>
      <c r="BI125" s="139">
        <f t="shared" si="18"/>
        <v>0</v>
      </c>
      <c r="BJ125" s="17" t="s">
        <v>78</v>
      </c>
      <c r="BK125" s="139">
        <f t="shared" si="19"/>
        <v>0</v>
      </c>
      <c r="BL125" s="17" t="s">
        <v>264</v>
      </c>
      <c r="BM125" s="138" t="s">
        <v>2812</v>
      </c>
    </row>
    <row r="126" spans="2:65" s="1" customFormat="1" ht="24.2" customHeight="1">
      <c r="B126" s="127"/>
      <c r="C126" s="128" t="s">
        <v>438</v>
      </c>
      <c r="D126" s="128" t="s">
        <v>157</v>
      </c>
      <c r="E126" s="129" t="s">
        <v>2813</v>
      </c>
      <c r="F126" s="130" t="s">
        <v>2814</v>
      </c>
      <c r="G126" s="131" t="s">
        <v>178</v>
      </c>
      <c r="H126" s="132">
        <v>7</v>
      </c>
      <c r="I126" s="133"/>
      <c r="J126" s="133">
        <f t="shared" si="10"/>
        <v>0</v>
      </c>
      <c r="K126" s="130" t="s">
        <v>3</v>
      </c>
      <c r="L126" s="29"/>
      <c r="M126" s="134" t="s">
        <v>3</v>
      </c>
      <c r="N126" s="135" t="s">
        <v>41</v>
      </c>
      <c r="O126" s="136">
        <v>0.106</v>
      </c>
      <c r="P126" s="136">
        <f t="shared" si="11"/>
        <v>0.74199999999999999</v>
      </c>
      <c r="Q126" s="136">
        <v>9.4640000000000002E-5</v>
      </c>
      <c r="R126" s="136">
        <f t="shared" si="12"/>
        <v>6.6248000000000001E-4</v>
      </c>
      <c r="S126" s="136">
        <v>0</v>
      </c>
      <c r="T126" s="137">
        <f t="shared" si="13"/>
        <v>0</v>
      </c>
      <c r="AR126" s="138" t="s">
        <v>264</v>
      </c>
      <c r="AT126" s="138" t="s">
        <v>157</v>
      </c>
      <c r="AU126" s="138" t="s">
        <v>80</v>
      </c>
      <c r="AY126" s="17" t="s">
        <v>155</v>
      </c>
      <c r="BE126" s="139">
        <f t="shared" si="14"/>
        <v>0</v>
      </c>
      <c r="BF126" s="139">
        <f t="shared" si="15"/>
        <v>0</v>
      </c>
      <c r="BG126" s="139">
        <f t="shared" si="16"/>
        <v>0</v>
      </c>
      <c r="BH126" s="139">
        <f t="shared" si="17"/>
        <v>0</v>
      </c>
      <c r="BI126" s="139">
        <f t="shared" si="18"/>
        <v>0</v>
      </c>
      <c r="BJ126" s="17" t="s">
        <v>78</v>
      </c>
      <c r="BK126" s="139">
        <f t="shared" si="19"/>
        <v>0</v>
      </c>
      <c r="BL126" s="17" t="s">
        <v>264</v>
      </c>
      <c r="BM126" s="138" t="s">
        <v>2815</v>
      </c>
    </row>
    <row r="127" spans="2:65" s="1" customFormat="1" ht="16.5" customHeight="1">
      <c r="B127" s="127"/>
      <c r="C127" s="128" t="s">
        <v>453</v>
      </c>
      <c r="D127" s="128" t="s">
        <v>157</v>
      </c>
      <c r="E127" s="129" t="s">
        <v>2816</v>
      </c>
      <c r="F127" s="130" t="s">
        <v>2817</v>
      </c>
      <c r="G127" s="131" t="s">
        <v>320</v>
      </c>
      <c r="H127" s="132">
        <v>11</v>
      </c>
      <c r="I127" s="133"/>
      <c r="J127" s="133">
        <f t="shared" si="10"/>
        <v>0</v>
      </c>
      <c r="K127" s="130" t="s">
        <v>3</v>
      </c>
      <c r="L127" s="29"/>
      <c r="M127" s="134" t="s">
        <v>3</v>
      </c>
      <c r="N127" s="135" t="s">
        <v>41</v>
      </c>
      <c r="O127" s="136">
        <v>0.42499999999999999</v>
      </c>
      <c r="P127" s="136">
        <f t="shared" si="11"/>
        <v>4.6749999999999998</v>
      </c>
      <c r="Q127" s="136">
        <v>0</v>
      </c>
      <c r="R127" s="136">
        <f t="shared" si="12"/>
        <v>0</v>
      </c>
      <c r="S127" s="136">
        <v>0</v>
      </c>
      <c r="T127" s="137">
        <f t="shared" si="13"/>
        <v>0</v>
      </c>
      <c r="AR127" s="138" t="s">
        <v>264</v>
      </c>
      <c r="AT127" s="138" t="s">
        <v>157</v>
      </c>
      <c r="AU127" s="138" t="s">
        <v>80</v>
      </c>
      <c r="AY127" s="17" t="s">
        <v>155</v>
      </c>
      <c r="BE127" s="139">
        <f t="shared" si="14"/>
        <v>0</v>
      </c>
      <c r="BF127" s="139">
        <f t="shared" si="15"/>
        <v>0</v>
      </c>
      <c r="BG127" s="139">
        <f t="shared" si="16"/>
        <v>0</v>
      </c>
      <c r="BH127" s="139">
        <f t="shared" si="17"/>
        <v>0</v>
      </c>
      <c r="BI127" s="139">
        <f t="shared" si="18"/>
        <v>0</v>
      </c>
      <c r="BJ127" s="17" t="s">
        <v>78</v>
      </c>
      <c r="BK127" s="139">
        <f t="shared" si="19"/>
        <v>0</v>
      </c>
      <c r="BL127" s="17" t="s">
        <v>264</v>
      </c>
      <c r="BM127" s="138" t="s">
        <v>2818</v>
      </c>
    </row>
    <row r="128" spans="2:65" s="1" customFormat="1" ht="16.5" customHeight="1">
      <c r="B128" s="127"/>
      <c r="C128" s="128" t="s">
        <v>469</v>
      </c>
      <c r="D128" s="128" t="s">
        <v>157</v>
      </c>
      <c r="E128" s="129" t="s">
        <v>2819</v>
      </c>
      <c r="F128" s="130" t="s">
        <v>2820</v>
      </c>
      <c r="G128" s="131" t="s">
        <v>320</v>
      </c>
      <c r="H128" s="132">
        <v>1</v>
      </c>
      <c r="I128" s="133"/>
      <c r="J128" s="133">
        <f t="shared" si="10"/>
        <v>0</v>
      </c>
      <c r="K128" s="130" t="s">
        <v>3</v>
      </c>
      <c r="L128" s="29"/>
      <c r="M128" s="134" t="s">
        <v>3</v>
      </c>
      <c r="N128" s="135" t="s">
        <v>41</v>
      </c>
      <c r="O128" s="136">
        <v>0.23</v>
      </c>
      <c r="P128" s="136">
        <f t="shared" si="11"/>
        <v>0.23</v>
      </c>
      <c r="Q128" s="136">
        <v>1.2557000000000001E-4</v>
      </c>
      <c r="R128" s="136">
        <f t="shared" si="12"/>
        <v>1.2557000000000001E-4</v>
      </c>
      <c r="S128" s="136">
        <v>0</v>
      </c>
      <c r="T128" s="137">
        <f t="shared" si="13"/>
        <v>0</v>
      </c>
      <c r="AR128" s="138" t="s">
        <v>264</v>
      </c>
      <c r="AT128" s="138" t="s">
        <v>157</v>
      </c>
      <c r="AU128" s="138" t="s">
        <v>80</v>
      </c>
      <c r="AY128" s="17" t="s">
        <v>155</v>
      </c>
      <c r="BE128" s="139">
        <f t="shared" si="14"/>
        <v>0</v>
      </c>
      <c r="BF128" s="139">
        <f t="shared" si="15"/>
        <v>0</v>
      </c>
      <c r="BG128" s="139">
        <f t="shared" si="16"/>
        <v>0</v>
      </c>
      <c r="BH128" s="139">
        <f t="shared" si="17"/>
        <v>0</v>
      </c>
      <c r="BI128" s="139">
        <f t="shared" si="18"/>
        <v>0</v>
      </c>
      <c r="BJ128" s="17" t="s">
        <v>78</v>
      </c>
      <c r="BK128" s="139">
        <f t="shared" si="19"/>
        <v>0</v>
      </c>
      <c r="BL128" s="17" t="s">
        <v>264</v>
      </c>
      <c r="BM128" s="138" t="s">
        <v>2821</v>
      </c>
    </row>
    <row r="129" spans="2:65" s="1" customFormat="1" ht="16.5" customHeight="1">
      <c r="B129" s="127"/>
      <c r="C129" s="128" t="s">
        <v>480</v>
      </c>
      <c r="D129" s="128" t="s">
        <v>157</v>
      </c>
      <c r="E129" s="129" t="s">
        <v>2822</v>
      </c>
      <c r="F129" s="130" t="s">
        <v>2823</v>
      </c>
      <c r="G129" s="131" t="s">
        <v>2767</v>
      </c>
      <c r="H129" s="132">
        <v>1</v>
      </c>
      <c r="I129" s="133"/>
      <c r="J129" s="133">
        <f t="shared" si="10"/>
        <v>0</v>
      </c>
      <c r="K129" s="130" t="s">
        <v>3</v>
      </c>
      <c r="L129" s="29"/>
      <c r="M129" s="134" t="s">
        <v>3</v>
      </c>
      <c r="N129" s="135" t="s">
        <v>41</v>
      </c>
      <c r="O129" s="136">
        <v>0.80300000000000005</v>
      </c>
      <c r="P129" s="136">
        <f t="shared" si="11"/>
        <v>0.80300000000000005</v>
      </c>
      <c r="Q129" s="136">
        <v>3.3555600000000001E-3</v>
      </c>
      <c r="R129" s="136">
        <f t="shared" si="12"/>
        <v>3.3555600000000001E-3</v>
      </c>
      <c r="S129" s="136">
        <v>0</v>
      </c>
      <c r="T129" s="137">
        <f t="shared" si="13"/>
        <v>0</v>
      </c>
      <c r="AR129" s="138" t="s">
        <v>264</v>
      </c>
      <c r="AT129" s="138" t="s">
        <v>157</v>
      </c>
      <c r="AU129" s="138" t="s">
        <v>80</v>
      </c>
      <c r="AY129" s="17" t="s">
        <v>155</v>
      </c>
      <c r="BE129" s="139">
        <f t="shared" si="14"/>
        <v>0</v>
      </c>
      <c r="BF129" s="139">
        <f t="shared" si="15"/>
        <v>0</v>
      </c>
      <c r="BG129" s="139">
        <f t="shared" si="16"/>
        <v>0</v>
      </c>
      <c r="BH129" s="139">
        <f t="shared" si="17"/>
        <v>0</v>
      </c>
      <c r="BI129" s="139">
        <f t="shared" si="18"/>
        <v>0</v>
      </c>
      <c r="BJ129" s="17" t="s">
        <v>78</v>
      </c>
      <c r="BK129" s="139">
        <f t="shared" si="19"/>
        <v>0</v>
      </c>
      <c r="BL129" s="17" t="s">
        <v>264</v>
      </c>
      <c r="BM129" s="138" t="s">
        <v>2824</v>
      </c>
    </row>
    <row r="130" spans="2:65" s="1" customFormat="1" ht="16.5" customHeight="1">
      <c r="B130" s="127"/>
      <c r="C130" s="128" t="s">
        <v>485</v>
      </c>
      <c r="D130" s="128" t="s">
        <v>157</v>
      </c>
      <c r="E130" s="129" t="s">
        <v>2825</v>
      </c>
      <c r="F130" s="130" t="s">
        <v>2826</v>
      </c>
      <c r="G130" s="131" t="s">
        <v>2767</v>
      </c>
      <c r="H130" s="132">
        <v>2</v>
      </c>
      <c r="I130" s="133"/>
      <c r="J130" s="133">
        <f t="shared" si="10"/>
        <v>0</v>
      </c>
      <c r="K130" s="130" t="s">
        <v>3</v>
      </c>
      <c r="L130" s="29"/>
      <c r="M130" s="134" t="s">
        <v>3</v>
      </c>
      <c r="N130" s="135" t="s">
        <v>41</v>
      </c>
      <c r="O130" s="136">
        <v>0.93600000000000005</v>
      </c>
      <c r="P130" s="136">
        <f t="shared" si="11"/>
        <v>1.8720000000000001</v>
      </c>
      <c r="Q130" s="136">
        <v>5.2407599999999997E-3</v>
      </c>
      <c r="R130" s="136">
        <f t="shared" si="12"/>
        <v>1.0481519999999999E-2</v>
      </c>
      <c r="S130" s="136">
        <v>0</v>
      </c>
      <c r="T130" s="137">
        <f t="shared" si="13"/>
        <v>0</v>
      </c>
      <c r="AR130" s="138" t="s">
        <v>264</v>
      </c>
      <c r="AT130" s="138" t="s">
        <v>157</v>
      </c>
      <c r="AU130" s="138" t="s">
        <v>80</v>
      </c>
      <c r="AY130" s="17" t="s">
        <v>155</v>
      </c>
      <c r="BE130" s="139">
        <f t="shared" si="14"/>
        <v>0</v>
      </c>
      <c r="BF130" s="139">
        <f t="shared" si="15"/>
        <v>0</v>
      </c>
      <c r="BG130" s="139">
        <f t="shared" si="16"/>
        <v>0</v>
      </c>
      <c r="BH130" s="139">
        <f t="shared" si="17"/>
        <v>0</v>
      </c>
      <c r="BI130" s="139">
        <f t="shared" si="18"/>
        <v>0</v>
      </c>
      <c r="BJ130" s="17" t="s">
        <v>78</v>
      </c>
      <c r="BK130" s="139">
        <f t="shared" si="19"/>
        <v>0</v>
      </c>
      <c r="BL130" s="17" t="s">
        <v>264</v>
      </c>
      <c r="BM130" s="138" t="s">
        <v>2827</v>
      </c>
    </row>
    <row r="131" spans="2:65" s="1" customFormat="1" ht="16.5" customHeight="1">
      <c r="B131" s="127"/>
      <c r="C131" s="128" t="s">
        <v>491</v>
      </c>
      <c r="D131" s="128" t="s">
        <v>157</v>
      </c>
      <c r="E131" s="129" t="s">
        <v>2828</v>
      </c>
      <c r="F131" s="130" t="s">
        <v>2829</v>
      </c>
      <c r="G131" s="131" t="s">
        <v>320</v>
      </c>
      <c r="H131" s="132">
        <v>1</v>
      </c>
      <c r="I131" s="133"/>
      <c r="J131" s="133">
        <f t="shared" si="10"/>
        <v>0</v>
      </c>
      <c r="K131" s="130" t="s">
        <v>3</v>
      </c>
      <c r="L131" s="29"/>
      <c r="M131" s="134" t="s">
        <v>3</v>
      </c>
      <c r="N131" s="135" t="s">
        <v>41</v>
      </c>
      <c r="O131" s="136">
        <v>0.61599999999999999</v>
      </c>
      <c r="P131" s="136">
        <f t="shared" si="11"/>
        <v>0.61599999999999999</v>
      </c>
      <c r="Q131" s="136">
        <v>1.20386E-3</v>
      </c>
      <c r="R131" s="136">
        <f t="shared" si="12"/>
        <v>1.20386E-3</v>
      </c>
      <c r="S131" s="136">
        <v>0</v>
      </c>
      <c r="T131" s="137">
        <f t="shared" si="13"/>
        <v>0</v>
      </c>
      <c r="AR131" s="138" t="s">
        <v>264</v>
      </c>
      <c r="AT131" s="138" t="s">
        <v>157</v>
      </c>
      <c r="AU131" s="138" t="s">
        <v>80</v>
      </c>
      <c r="AY131" s="17" t="s">
        <v>155</v>
      </c>
      <c r="BE131" s="139">
        <f t="shared" si="14"/>
        <v>0</v>
      </c>
      <c r="BF131" s="139">
        <f t="shared" si="15"/>
        <v>0</v>
      </c>
      <c r="BG131" s="139">
        <f t="shared" si="16"/>
        <v>0</v>
      </c>
      <c r="BH131" s="139">
        <f t="shared" si="17"/>
        <v>0</v>
      </c>
      <c r="BI131" s="139">
        <f t="shared" si="18"/>
        <v>0</v>
      </c>
      <c r="BJ131" s="17" t="s">
        <v>78</v>
      </c>
      <c r="BK131" s="139">
        <f t="shared" si="19"/>
        <v>0</v>
      </c>
      <c r="BL131" s="17" t="s">
        <v>264</v>
      </c>
      <c r="BM131" s="138" t="s">
        <v>2830</v>
      </c>
    </row>
    <row r="132" spans="2:65" s="1" customFormat="1" ht="16.5" customHeight="1">
      <c r="B132" s="127"/>
      <c r="C132" s="128" t="s">
        <v>512</v>
      </c>
      <c r="D132" s="128" t="s">
        <v>157</v>
      </c>
      <c r="E132" s="129" t="s">
        <v>2831</v>
      </c>
      <c r="F132" s="130" t="s">
        <v>2832</v>
      </c>
      <c r="G132" s="131" t="s">
        <v>2767</v>
      </c>
      <c r="H132" s="132">
        <v>3</v>
      </c>
      <c r="I132" s="133"/>
      <c r="J132" s="133">
        <f t="shared" si="10"/>
        <v>0</v>
      </c>
      <c r="K132" s="130" t="s">
        <v>3</v>
      </c>
      <c r="L132" s="29"/>
      <c r="M132" s="134" t="s">
        <v>3</v>
      </c>
      <c r="N132" s="135" t="s">
        <v>41</v>
      </c>
      <c r="O132" s="136">
        <v>0.14499999999999999</v>
      </c>
      <c r="P132" s="136">
        <f t="shared" si="11"/>
        <v>0.43499999999999994</v>
      </c>
      <c r="Q132" s="136">
        <v>5.6957000000000004E-4</v>
      </c>
      <c r="R132" s="136">
        <f t="shared" si="12"/>
        <v>1.70871E-3</v>
      </c>
      <c r="S132" s="136">
        <v>0</v>
      </c>
      <c r="T132" s="137">
        <f t="shared" si="13"/>
        <v>0</v>
      </c>
      <c r="AR132" s="138" t="s">
        <v>264</v>
      </c>
      <c r="AT132" s="138" t="s">
        <v>157</v>
      </c>
      <c r="AU132" s="138" t="s">
        <v>80</v>
      </c>
      <c r="AY132" s="17" t="s">
        <v>155</v>
      </c>
      <c r="BE132" s="139">
        <f t="shared" si="14"/>
        <v>0</v>
      </c>
      <c r="BF132" s="139">
        <f t="shared" si="15"/>
        <v>0</v>
      </c>
      <c r="BG132" s="139">
        <f t="shared" si="16"/>
        <v>0</v>
      </c>
      <c r="BH132" s="139">
        <f t="shared" si="17"/>
        <v>0</v>
      </c>
      <c r="BI132" s="139">
        <f t="shared" si="18"/>
        <v>0</v>
      </c>
      <c r="BJ132" s="17" t="s">
        <v>78</v>
      </c>
      <c r="BK132" s="139">
        <f t="shared" si="19"/>
        <v>0</v>
      </c>
      <c r="BL132" s="17" t="s">
        <v>264</v>
      </c>
      <c r="BM132" s="138" t="s">
        <v>2833</v>
      </c>
    </row>
    <row r="133" spans="2:65" s="1" customFormat="1" ht="16.5" customHeight="1">
      <c r="B133" s="127"/>
      <c r="C133" s="128" t="s">
        <v>519</v>
      </c>
      <c r="D133" s="128" t="s">
        <v>157</v>
      </c>
      <c r="E133" s="129" t="s">
        <v>2834</v>
      </c>
      <c r="F133" s="130" t="s">
        <v>2835</v>
      </c>
      <c r="G133" s="131" t="s">
        <v>320</v>
      </c>
      <c r="H133" s="132">
        <v>1</v>
      </c>
      <c r="I133" s="133"/>
      <c r="J133" s="133">
        <f t="shared" si="10"/>
        <v>0</v>
      </c>
      <c r="K133" s="130" t="s">
        <v>3</v>
      </c>
      <c r="L133" s="29"/>
      <c r="M133" s="134" t="s">
        <v>3</v>
      </c>
      <c r="N133" s="135" t="s">
        <v>41</v>
      </c>
      <c r="O133" s="136">
        <v>0.20699999999999999</v>
      </c>
      <c r="P133" s="136">
        <f t="shared" si="11"/>
        <v>0.20699999999999999</v>
      </c>
      <c r="Q133" s="136">
        <v>5.6957000000000004E-4</v>
      </c>
      <c r="R133" s="136">
        <f t="shared" si="12"/>
        <v>5.6957000000000004E-4</v>
      </c>
      <c r="S133" s="136">
        <v>0</v>
      </c>
      <c r="T133" s="137">
        <f t="shared" si="13"/>
        <v>0</v>
      </c>
      <c r="AR133" s="138" t="s">
        <v>264</v>
      </c>
      <c r="AT133" s="138" t="s">
        <v>157</v>
      </c>
      <c r="AU133" s="138" t="s">
        <v>80</v>
      </c>
      <c r="AY133" s="17" t="s">
        <v>155</v>
      </c>
      <c r="BE133" s="139">
        <f t="shared" si="14"/>
        <v>0</v>
      </c>
      <c r="BF133" s="139">
        <f t="shared" si="15"/>
        <v>0</v>
      </c>
      <c r="BG133" s="139">
        <f t="shared" si="16"/>
        <v>0</v>
      </c>
      <c r="BH133" s="139">
        <f t="shared" si="17"/>
        <v>0</v>
      </c>
      <c r="BI133" s="139">
        <f t="shared" si="18"/>
        <v>0</v>
      </c>
      <c r="BJ133" s="17" t="s">
        <v>78</v>
      </c>
      <c r="BK133" s="139">
        <f t="shared" si="19"/>
        <v>0</v>
      </c>
      <c r="BL133" s="17" t="s">
        <v>264</v>
      </c>
      <c r="BM133" s="138" t="s">
        <v>2836</v>
      </c>
    </row>
    <row r="134" spans="2:65" s="1" customFormat="1" ht="16.5" customHeight="1">
      <c r="B134" s="127"/>
      <c r="C134" s="128" t="s">
        <v>524</v>
      </c>
      <c r="D134" s="128" t="s">
        <v>157</v>
      </c>
      <c r="E134" s="129" t="s">
        <v>2837</v>
      </c>
      <c r="F134" s="130" t="s">
        <v>2838</v>
      </c>
      <c r="G134" s="131" t="s">
        <v>320</v>
      </c>
      <c r="H134" s="132">
        <v>3</v>
      </c>
      <c r="I134" s="133"/>
      <c r="J134" s="133">
        <f t="shared" si="10"/>
        <v>0</v>
      </c>
      <c r="K134" s="130" t="s">
        <v>3</v>
      </c>
      <c r="L134" s="29"/>
      <c r="M134" s="134" t="s">
        <v>3</v>
      </c>
      <c r="N134" s="135" t="s">
        <v>41</v>
      </c>
      <c r="O134" s="136">
        <v>0.22700000000000001</v>
      </c>
      <c r="P134" s="136">
        <f t="shared" si="11"/>
        <v>0.68100000000000005</v>
      </c>
      <c r="Q134" s="136">
        <v>7.1957E-4</v>
      </c>
      <c r="R134" s="136">
        <f t="shared" si="12"/>
        <v>2.1587099999999999E-3</v>
      </c>
      <c r="S134" s="136">
        <v>0</v>
      </c>
      <c r="T134" s="137">
        <f t="shared" si="13"/>
        <v>0</v>
      </c>
      <c r="AR134" s="138" t="s">
        <v>264</v>
      </c>
      <c r="AT134" s="138" t="s">
        <v>157</v>
      </c>
      <c r="AU134" s="138" t="s">
        <v>80</v>
      </c>
      <c r="AY134" s="17" t="s">
        <v>155</v>
      </c>
      <c r="BE134" s="139">
        <f t="shared" si="14"/>
        <v>0</v>
      </c>
      <c r="BF134" s="139">
        <f t="shared" si="15"/>
        <v>0</v>
      </c>
      <c r="BG134" s="139">
        <f t="shared" si="16"/>
        <v>0</v>
      </c>
      <c r="BH134" s="139">
        <f t="shared" si="17"/>
        <v>0</v>
      </c>
      <c r="BI134" s="139">
        <f t="shared" si="18"/>
        <v>0</v>
      </c>
      <c r="BJ134" s="17" t="s">
        <v>78</v>
      </c>
      <c r="BK134" s="139">
        <f t="shared" si="19"/>
        <v>0</v>
      </c>
      <c r="BL134" s="17" t="s">
        <v>264</v>
      </c>
      <c r="BM134" s="138" t="s">
        <v>2839</v>
      </c>
    </row>
    <row r="135" spans="2:65" s="1" customFormat="1" ht="16.5" customHeight="1">
      <c r="B135" s="127"/>
      <c r="C135" s="128" t="s">
        <v>530</v>
      </c>
      <c r="D135" s="128" t="s">
        <v>157</v>
      </c>
      <c r="E135" s="129" t="s">
        <v>2840</v>
      </c>
      <c r="F135" s="130" t="s">
        <v>2841</v>
      </c>
      <c r="G135" s="131" t="s">
        <v>320</v>
      </c>
      <c r="H135" s="132">
        <v>2</v>
      </c>
      <c r="I135" s="133"/>
      <c r="J135" s="133">
        <f t="shared" si="10"/>
        <v>0</v>
      </c>
      <c r="K135" s="130" t="s">
        <v>3</v>
      </c>
      <c r="L135" s="29"/>
      <c r="M135" s="134" t="s">
        <v>3</v>
      </c>
      <c r="N135" s="135" t="s">
        <v>41</v>
      </c>
      <c r="O135" s="136">
        <v>0.16600000000000001</v>
      </c>
      <c r="P135" s="136">
        <f t="shared" si="11"/>
        <v>0.33200000000000002</v>
      </c>
      <c r="Q135" s="136">
        <v>3.4957E-4</v>
      </c>
      <c r="R135" s="136">
        <f t="shared" si="12"/>
        <v>6.9914E-4</v>
      </c>
      <c r="S135" s="136">
        <v>0</v>
      </c>
      <c r="T135" s="137">
        <f t="shared" si="13"/>
        <v>0</v>
      </c>
      <c r="AR135" s="138" t="s">
        <v>264</v>
      </c>
      <c r="AT135" s="138" t="s">
        <v>157</v>
      </c>
      <c r="AU135" s="138" t="s">
        <v>80</v>
      </c>
      <c r="AY135" s="17" t="s">
        <v>155</v>
      </c>
      <c r="BE135" s="139">
        <f t="shared" si="14"/>
        <v>0</v>
      </c>
      <c r="BF135" s="139">
        <f t="shared" si="15"/>
        <v>0</v>
      </c>
      <c r="BG135" s="139">
        <f t="shared" si="16"/>
        <v>0</v>
      </c>
      <c r="BH135" s="139">
        <f t="shared" si="17"/>
        <v>0</v>
      </c>
      <c r="BI135" s="139">
        <f t="shared" si="18"/>
        <v>0</v>
      </c>
      <c r="BJ135" s="17" t="s">
        <v>78</v>
      </c>
      <c r="BK135" s="139">
        <f t="shared" si="19"/>
        <v>0</v>
      </c>
      <c r="BL135" s="17" t="s">
        <v>264</v>
      </c>
      <c r="BM135" s="138" t="s">
        <v>2842</v>
      </c>
    </row>
    <row r="136" spans="2:65" s="1" customFormat="1" ht="16.5" customHeight="1">
      <c r="B136" s="127"/>
      <c r="C136" s="128" t="s">
        <v>536</v>
      </c>
      <c r="D136" s="128" t="s">
        <v>157</v>
      </c>
      <c r="E136" s="129" t="s">
        <v>2843</v>
      </c>
      <c r="F136" s="130" t="s">
        <v>2844</v>
      </c>
      <c r="G136" s="131" t="s">
        <v>320</v>
      </c>
      <c r="H136" s="132">
        <v>2</v>
      </c>
      <c r="I136" s="133"/>
      <c r="J136" s="133">
        <f t="shared" si="10"/>
        <v>0</v>
      </c>
      <c r="K136" s="130" t="s">
        <v>3</v>
      </c>
      <c r="L136" s="29"/>
      <c r="M136" s="134" t="s">
        <v>3</v>
      </c>
      <c r="N136" s="135" t="s">
        <v>41</v>
      </c>
      <c r="O136" s="136">
        <v>0.16500000000000001</v>
      </c>
      <c r="P136" s="136">
        <f t="shared" si="11"/>
        <v>0.33</v>
      </c>
      <c r="Q136" s="136">
        <v>0</v>
      </c>
      <c r="R136" s="136">
        <f t="shared" si="12"/>
        <v>0</v>
      </c>
      <c r="S136" s="136">
        <v>0</v>
      </c>
      <c r="T136" s="137">
        <f t="shared" si="13"/>
        <v>0</v>
      </c>
      <c r="AR136" s="138" t="s">
        <v>264</v>
      </c>
      <c r="AT136" s="138" t="s">
        <v>157</v>
      </c>
      <c r="AU136" s="138" t="s">
        <v>80</v>
      </c>
      <c r="AY136" s="17" t="s">
        <v>155</v>
      </c>
      <c r="BE136" s="139">
        <f t="shared" si="14"/>
        <v>0</v>
      </c>
      <c r="BF136" s="139">
        <f t="shared" si="15"/>
        <v>0</v>
      </c>
      <c r="BG136" s="139">
        <f t="shared" si="16"/>
        <v>0</v>
      </c>
      <c r="BH136" s="139">
        <f t="shared" si="17"/>
        <v>0</v>
      </c>
      <c r="BI136" s="139">
        <f t="shared" si="18"/>
        <v>0</v>
      </c>
      <c r="BJ136" s="17" t="s">
        <v>78</v>
      </c>
      <c r="BK136" s="139">
        <f t="shared" si="19"/>
        <v>0</v>
      </c>
      <c r="BL136" s="17" t="s">
        <v>264</v>
      </c>
      <c r="BM136" s="138" t="s">
        <v>2845</v>
      </c>
    </row>
    <row r="137" spans="2:65" s="1" customFormat="1" ht="16.5" customHeight="1">
      <c r="B137" s="127"/>
      <c r="C137" s="128" t="s">
        <v>541</v>
      </c>
      <c r="D137" s="128" t="s">
        <v>157</v>
      </c>
      <c r="E137" s="129" t="s">
        <v>2846</v>
      </c>
      <c r="F137" s="130" t="s">
        <v>2847</v>
      </c>
      <c r="G137" s="131" t="s">
        <v>178</v>
      </c>
      <c r="H137" s="132">
        <v>74</v>
      </c>
      <c r="I137" s="133"/>
      <c r="J137" s="133">
        <f t="shared" si="10"/>
        <v>0</v>
      </c>
      <c r="K137" s="130" t="s">
        <v>3</v>
      </c>
      <c r="L137" s="29"/>
      <c r="M137" s="134" t="s">
        <v>3</v>
      </c>
      <c r="N137" s="135" t="s">
        <v>41</v>
      </c>
      <c r="O137" s="136">
        <v>6.7000000000000004E-2</v>
      </c>
      <c r="P137" s="136">
        <f t="shared" si="11"/>
        <v>4.9580000000000002</v>
      </c>
      <c r="Q137" s="136">
        <v>1.8972349999999999E-4</v>
      </c>
      <c r="R137" s="136">
        <f t="shared" si="12"/>
        <v>1.4039539E-2</v>
      </c>
      <c r="S137" s="136">
        <v>0</v>
      </c>
      <c r="T137" s="137">
        <f t="shared" si="13"/>
        <v>0</v>
      </c>
      <c r="AR137" s="138" t="s">
        <v>264</v>
      </c>
      <c r="AT137" s="138" t="s">
        <v>157</v>
      </c>
      <c r="AU137" s="138" t="s">
        <v>80</v>
      </c>
      <c r="AY137" s="17" t="s">
        <v>155</v>
      </c>
      <c r="BE137" s="139">
        <f t="shared" si="14"/>
        <v>0</v>
      </c>
      <c r="BF137" s="139">
        <f t="shared" si="15"/>
        <v>0</v>
      </c>
      <c r="BG137" s="139">
        <f t="shared" si="16"/>
        <v>0</v>
      </c>
      <c r="BH137" s="139">
        <f t="shared" si="17"/>
        <v>0</v>
      </c>
      <c r="BI137" s="139">
        <f t="shared" si="18"/>
        <v>0</v>
      </c>
      <c r="BJ137" s="17" t="s">
        <v>78</v>
      </c>
      <c r="BK137" s="139">
        <f t="shared" si="19"/>
        <v>0</v>
      </c>
      <c r="BL137" s="17" t="s">
        <v>264</v>
      </c>
      <c r="BM137" s="138" t="s">
        <v>2848</v>
      </c>
    </row>
    <row r="138" spans="2:65" s="1" customFormat="1" ht="16.5" customHeight="1">
      <c r="B138" s="127"/>
      <c r="C138" s="128" t="s">
        <v>548</v>
      </c>
      <c r="D138" s="128" t="s">
        <v>157</v>
      </c>
      <c r="E138" s="129" t="s">
        <v>2849</v>
      </c>
      <c r="F138" s="130" t="s">
        <v>2850</v>
      </c>
      <c r="G138" s="131" t="s">
        <v>178</v>
      </c>
      <c r="H138" s="132">
        <v>74</v>
      </c>
      <c r="I138" s="133"/>
      <c r="J138" s="133">
        <f t="shared" si="10"/>
        <v>0</v>
      </c>
      <c r="K138" s="130" t="s">
        <v>3</v>
      </c>
      <c r="L138" s="29"/>
      <c r="M138" s="134" t="s">
        <v>3</v>
      </c>
      <c r="N138" s="135" t="s">
        <v>41</v>
      </c>
      <c r="O138" s="136">
        <v>8.2000000000000003E-2</v>
      </c>
      <c r="P138" s="136">
        <f t="shared" si="11"/>
        <v>6.0680000000000005</v>
      </c>
      <c r="Q138" s="136">
        <v>1.0000000000000001E-5</v>
      </c>
      <c r="R138" s="136">
        <f t="shared" si="12"/>
        <v>7.400000000000001E-4</v>
      </c>
      <c r="S138" s="136">
        <v>0</v>
      </c>
      <c r="T138" s="137">
        <f t="shared" si="13"/>
        <v>0</v>
      </c>
      <c r="AR138" s="138" t="s">
        <v>264</v>
      </c>
      <c r="AT138" s="138" t="s">
        <v>157</v>
      </c>
      <c r="AU138" s="138" t="s">
        <v>80</v>
      </c>
      <c r="AY138" s="17" t="s">
        <v>155</v>
      </c>
      <c r="BE138" s="139">
        <f t="shared" si="14"/>
        <v>0</v>
      </c>
      <c r="BF138" s="139">
        <f t="shared" si="15"/>
        <v>0</v>
      </c>
      <c r="BG138" s="139">
        <f t="shared" si="16"/>
        <v>0</v>
      </c>
      <c r="BH138" s="139">
        <f t="shared" si="17"/>
        <v>0</v>
      </c>
      <c r="BI138" s="139">
        <f t="shared" si="18"/>
        <v>0</v>
      </c>
      <c r="BJ138" s="17" t="s">
        <v>78</v>
      </c>
      <c r="BK138" s="139">
        <f t="shared" si="19"/>
        <v>0</v>
      </c>
      <c r="BL138" s="17" t="s">
        <v>264</v>
      </c>
      <c r="BM138" s="138" t="s">
        <v>2851</v>
      </c>
    </row>
    <row r="139" spans="2:65" s="1" customFormat="1" ht="16.5" customHeight="1">
      <c r="B139" s="127"/>
      <c r="C139" s="128" t="s">
        <v>555</v>
      </c>
      <c r="D139" s="128" t="s">
        <v>157</v>
      </c>
      <c r="E139" s="129" t="s">
        <v>2852</v>
      </c>
      <c r="F139" s="130" t="s">
        <v>2853</v>
      </c>
      <c r="G139" s="131" t="s">
        <v>301</v>
      </c>
      <c r="H139" s="132">
        <v>9.5000000000000001E-2</v>
      </c>
      <c r="I139" s="133"/>
      <c r="J139" s="133">
        <f t="shared" si="10"/>
        <v>0</v>
      </c>
      <c r="K139" s="130" t="s">
        <v>3</v>
      </c>
      <c r="L139" s="29"/>
      <c r="M139" s="134" t="s">
        <v>3</v>
      </c>
      <c r="N139" s="135" t="s">
        <v>41</v>
      </c>
      <c r="O139" s="136">
        <v>1.327</v>
      </c>
      <c r="P139" s="136">
        <f t="shared" si="11"/>
        <v>0.12606500000000001</v>
      </c>
      <c r="Q139" s="136">
        <v>0</v>
      </c>
      <c r="R139" s="136">
        <f t="shared" si="12"/>
        <v>0</v>
      </c>
      <c r="S139" s="136">
        <v>0</v>
      </c>
      <c r="T139" s="137">
        <f t="shared" si="13"/>
        <v>0</v>
      </c>
      <c r="AR139" s="138" t="s">
        <v>264</v>
      </c>
      <c r="AT139" s="138" t="s">
        <v>157</v>
      </c>
      <c r="AU139" s="138" t="s">
        <v>80</v>
      </c>
      <c r="AY139" s="17" t="s">
        <v>155</v>
      </c>
      <c r="BE139" s="139">
        <f t="shared" si="14"/>
        <v>0</v>
      </c>
      <c r="BF139" s="139">
        <f t="shared" si="15"/>
        <v>0</v>
      </c>
      <c r="BG139" s="139">
        <f t="shared" si="16"/>
        <v>0</v>
      </c>
      <c r="BH139" s="139">
        <f t="shared" si="17"/>
        <v>0</v>
      </c>
      <c r="BI139" s="139">
        <f t="shared" si="18"/>
        <v>0</v>
      </c>
      <c r="BJ139" s="17" t="s">
        <v>78</v>
      </c>
      <c r="BK139" s="139">
        <f t="shared" si="19"/>
        <v>0</v>
      </c>
      <c r="BL139" s="17" t="s">
        <v>264</v>
      </c>
      <c r="BM139" s="138" t="s">
        <v>2854</v>
      </c>
    </row>
    <row r="140" spans="2:65" s="11" customFormat="1" ht="22.9" customHeight="1">
      <c r="B140" s="116"/>
      <c r="D140" s="117" t="s">
        <v>69</v>
      </c>
      <c r="E140" s="125" t="s">
        <v>2855</v>
      </c>
      <c r="F140" s="125" t="s">
        <v>2856</v>
      </c>
      <c r="J140" s="126">
        <f>BK140</f>
        <v>0</v>
      </c>
      <c r="L140" s="116"/>
      <c r="M140" s="120"/>
      <c r="P140" s="121">
        <f>SUM(P141:P143)</f>
        <v>0.77266599999999996</v>
      </c>
      <c r="R140" s="121">
        <f>SUM(R141:R143)</f>
        <v>3.7718999999999999E-3</v>
      </c>
      <c r="T140" s="122">
        <f>SUM(T141:T143)</f>
        <v>0</v>
      </c>
      <c r="AR140" s="117" t="s">
        <v>80</v>
      </c>
      <c r="AT140" s="123" t="s">
        <v>69</v>
      </c>
      <c r="AU140" s="123" t="s">
        <v>78</v>
      </c>
      <c r="AY140" s="117" t="s">
        <v>155</v>
      </c>
      <c r="BK140" s="124">
        <f>SUM(BK141:BK143)</f>
        <v>0</v>
      </c>
    </row>
    <row r="141" spans="2:65" s="1" customFormat="1" ht="16.5" customHeight="1">
      <c r="B141" s="127"/>
      <c r="C141" s="128" t="s">
        <v>571</v>
      </c>
      <c r="D141" s="128" t="s">
        <v>157</v>
      </c>
      <c r="E141" s="129" t="s">
        <v>2857</v>
      </c>
      <c r="F141" s="130" t="s">
        <v>2858</v>
      </c>
      <c r="G141" s="131" t="s">
        <v>178</v>
      </c>
      <c r="H141" s="132">
        <v>0.5</v>
      </c>
      <c r="I141" s="133"/>
      <c r="J141" s="133">
        <f>ROUND(I141*H141,2)</f>
        <v>0</v>
      </c>
      <c r="K141" s="130" t="s">
        <v>3</v>
      </c>
      <c r="L141" s="29"/>
      <c r="M141" s="134" t="s">
        <v>3</v>
      </c>
      <c r="N141" s="135" t="s">
        <v>41</v>
      </c>
      <c r="O141" s="136">
        <v>0.28999999999999998</v>
      </c>
      <c r="P141" s="136">
        <f>O141*H141</f>
        <v>0.14499999999999999</v>
      </c>
      <c r="Q141" s="136">
        <v>3.7758000000000002E-3</v>
      </c>
      <c r="R141" s="136">
        <f>Q141*H141</f>
        <v>1.8879000000000001E-3</v>
      </c>
      <c r="S141" s="136">
        <v>0</v>
      </c>
      <c r="T141" s="137">
        <f>S141*H141</f>
        <v>0</v>
      </c>
      <c r="AR141" s="138" t="s">
        <v>264</v>
      </c>
      <c r="AT141" s="138" t="s">
        <v>157</v>
      </c>
      <c r="AU141" s="138" t="s">
        <v>80</v>
      </c>
      <c r="AY141" s="17" t="s">
        <v>155</v>
      </c>
      <c r="BE141" s="139">
        <f>IF(N141="základní",J141,0)</f>
        <v>0</v>
      </c>
      <c r="BF141" s="139">
        <f>IF(N141="snížená",J141,0)</f>
        <v>0</v>
      </c>
      <c r="BG141" s="139">
        <f>IF(N141="zákl. přenesená",J141,0)</f>
        <v>0</v>
      </c>
      <c r="BH141" s="139">
        <f>IF(N141="sníž. přenesená",J141,0)</f>
        <v>0</v>
      </c>
      <c r="BI141" s="139">
        <f>IF(N141="nulová",J141,0)</f>
        <v>0</v>
      </c>
      <c r="BJ141" s="17" t="s">
        <v>78</v>
      </c>
      <c r="BK141" s="139">
        <f>ROUND(I141*H141,2)</f>
        <v>0</v>
      </c>
      <c r="BL141" s="17" t="s">
        <v>264</v>
      </c>
      <c r="BM141" s="138" t="s">
        <v>2859</v>
      </c>
    </row>
    <row r="142" spans="2:65" s="1" customFormat="1" ht="21.75" customHeight="1">
      <c r="B142" s="127"/>
      <c r="C142" s="128" t="s">
        <v>576</v>
      </c>
      <c r="D142" s="128" t="s">
        <v>157</v>
      </c>
      <c r="E142" s="129" t="s">
        <v>2860</v>
      </c>
      <c r="F142" s="130" t="s">
        <v>2861</v>
      </c>
      <c r="G142" s="131" t="s">
        <v>3</v>
      </c>
      <c r="H142" s="132">
        <v>1</v>
      </c>
      <c r="I142" s="133"/>
      <c r="J142" s="133">
        <f>ROUND(I142*H142,2)</f>
        <v>0</v>
      </c>
      <c r="K142" s="130" t="s">
        <v>3</v>
      </c>
      <c r="L142" s="29"/>
      <c r="M142" s="134" t="s">
        <v>3</v>
      </c>
      <c r="N142" s="135" t="s">
        <v>41</v>
      </c>
      <c r="O142" s="136">
        <v>0.625</v>
      </c>
      <c r="P142" s="136">
        <f>O142*H142</f>
        <v>0.625</v>
      </c>
      <c r="Q142" s="136">
        <v>1.884E-3</v>
      </c>
      <c r="R142" s="136">
        <f>Q142*H142</f>
        <v>1.884E-3</v>
      </c>
      <c r="S142" s="136">
        <v>0</v>
      </c>
      <c r="T142" s="137">
        <f>S142*H142</f>
        <v>0</v>
      </c>
      <c r="AR142" s="138" t="s">
        <v>264</v>
      </c>
      <c r="AT142" s="138" t="s">
        <v>157</v>
      </c>
      <c r="AU142" s="138" t="s">
        <v>80</v>
      </c>
      <c r="AY142" s="17" t="s">
        <v>155</v>
      </c>
      <c r="BE142" s="139">
        <f>IF(N142="základní",J142,0)</f>
        <v>0</v>
      </c>
      <c r="BF142" s="139">
        <f>IF(N142="snížená",J142,0)</f>
        <v>0</v>
      </c>
      <c r="BG142" s="139">
        <f>IF(N142="zákl. přenesená",J142,0)</f>
        <v>0</v>
      </c>
      <c r="BH142" s="139">
        <f>IF(N142="sníž. přenesená",J142,0)</f>
        <v>0</v>
      </c>
      <c r="BI142" s="139">
        <f>IF(N142="nulová",J142,0)</f>
        <v>0</v>
      </c>
      <c r="BJ142" s="17" t="s">
        <v>78</v>
      </c>
      <c r="BK142" s="139">
        <f>ROUND(I142*H142,2)</f>
        <v>0</v>
      </c>
      <c r="BL142" s="17" t="s">
        <v>264</v>
      </c>
      <c r="BM142" s="138" t="s">
        <v>2862</v>
      </c>
    </row>
    <row r="143" spans="2:65" s="1" customFormat="1" ht="16.5" customHeight="1">
      <c r="B143" s="127"/>
      <c r="C143" s="128" t="s">
        <v>581</v>
      </c>
      <c r="D143" s="128" t="s">
        <v>157</v>
      </c>
      <c r="E143" s="129" t="s">
        <v>2863</v>
      </c>
      <c r="F143" s="130" t="s">
        <v>2864</v>
      </c>
      <c r="G143" s="131" t="s">
        <v>301</v>
      </c>
      <c r="H143" s="132">
        <v>2E-3</v>
      </c>
      <c r="I143" s="133"/>
      <c r="J143" s="133">
        <f>ROUND(I143*H143,2)</f>
        <v>0</v>
      </c>
      <c r="K143" s="130" t="s">
        <v>3</v>
      </c>
      <c r="L143" s="29"/>
      <c r="M143" s="134" t="s">
        <v>3</v>
      </c>
      <c r="N143" s="135" t="s">
        <v>41</v>
      </c>
      <c r="O143" s="136">
        <v>1.333</v>
      </c>
      <c r="P143" s="136">
        <f>O143*H143</f>
        <v>2.666E-3</v>
      </c>
      <c r="Q143" s="136">
        <v>0</v>
      </c>
      <c r="R143" s="136">
        <f>Q143*H143</f>
        <v>0</v>
      </c>
      <c r="S143" s="136">
        <v>0</v>
      </c>
      <c r="T143" s="137">
        <f>S143*H143</f>
        <v>0</v>
      </c>
      <c r="AR143" s="138" t="s">
        <v>264</v>
      </c>
      <c r="AT143" s="138" t="s">
        <v>157</v>
      </c>
      <c r="AU143" s="138" t="s">
        <v>80</v>
      </c>
      <c r="AY143" s="17" t="s">
        <v>155</v>
      </c>
      <c r="BE143" s="139">
        <f>IF(N143="základní",J143,0)</f>
        <v>0</v>
      </c>
      <c r="BF143" s="139">
        <f>IF(N143="snížená",J143,0)</f>
        <v>0</v>
      </c>
      <c r="BG143" s="139">
        <f>IF(N143="zákl. přenesená",J143,0)</f>
        <v>0</v>
      </c>
      <c r="BH143" s="139">
        <f>IF(N143="sníž. přenesená",J143,0)</f>
        <v>0</v>
      </c>
      <c r="BI143" s="139">
        <f>IF(N143="nulová",J143,0)</f>
        <v>0</v>
      </c>
      <c r="BJ143" s="17" t="s">
        <v>78</v>
      </c>
      <c r="BK143" s="139">
        <f>ROUND(I143*H143,2)</f>
        <v>0</v>
      </c>
      <c r="BL143" s="17" t="s">
        <v>264</v>
      </c>
      <c r="BM143" s="138" t="s">
        <v>2865</v>
      </c>
    </row>
    <row r="144" spans="2:65" s="11" customFormat="1" ht="22.9" customHeight="1">
      <c r="B144" s="116"/>
      <c r="D144" s="117" t="s">
        <v>69</v>
      </c>
      <c r="E144" s="125" t="s">
        <v>2866</v>
      </c>
      <c r="F144" s="125" t="s">
        <v>2867</v>
      </c>
      <c r="J144" s="126">
        <f>BK144</f>
        <v>0</v>
      </c>
      <c r="L144" s="116"/>
      <c r="M144" s="120"/>
      <c r="P144" s="121">
        <f>SUM(P145:P152)</f>
        <v>12.948877000000001</v>
      </c>
      <c r="R144" s="121">
        <f>SUM(R145:R152)</f>
        <v>5.4637093000000005E-2</v>
      </c>
      <c r="T144" s="122">
        <f>SUM(T145:T152)</f>
        <v>0</v>
      </c>
      <c r="AR144" s="117" t="s">
        <v>80</v>
      </c>
      <c r="AT144" s="123" t="s">
        <v>69</v>
      </c>
      <c r="AU144" s="123" t="s">
        <v>78</v>
      </c>
      <c r="AY144" s="117" t="s">
        <v>155</v>
      </c>
      <c r="BK144" s="124">
        <f>SUM(BK145:BK152)</f>
        <v>0</v>
      </c>
    </row>
    <row r="145" spans="2:65" s="1" customFormat="1" ht="16.5" customHeight="1">
      <c r="B145" s="127"/>
      <c r="C145" s="128" t="s">
        <v>587</v>
      </c>
      <c r="D145" s="128" t="s">
        <v>157</v>
      </c>
      <c r="E145" s="129" t="s">
        <v>2868</v>
      </c>
      <c r="F145" s="130" t="s">
        <v>2869</v>
      </c>
      <c r="G145" s="131" t="s">
        <v>2767</v>
      </c>
      <c r="H145" s="132">
        <v>2</v>
      </c>
      <c r="I145" s="133"/>
      <c r="J145" s="133">
        <f t="shared" ref="J145:J152" si="20">ROUND(I145*H145,2)</f>
        <v>0</v>
      </c>
      <c r="K145" s="130" t="s">
        <v>3</v>
      </c>
      <c r="L145" s="29"/>
      <c r="M145" s="134" t="s">
        <v>3</v>
      </c>
      <c r="N145" s="135" t="s">
        <v>41</v>
      </c>
      <c r="O145" s="136">
        <v>1.1000000000000001</v>
      </c>
      <c r="P145" s="136">
        <f t="shared" ref="P145:P152" si="21">O145*H145</f>
        <v>2.2000000000000002</v>
      </c>
      <c r="Q145" s="136">
        <v>1.04592765E-2</v>
      </c>
      <c r="R145" s="136">
        <f t="shared" ref="R145:R152" si="22">Q145*H145</f>
        <v>2.0918552999999999E-2</v>
      </c>
      <c r="S145" s="136">
        <v>0</v>
      </c>
      <c r="T145" s="137">
        <f t="shared" ref="T145:T152" si="23">S145*H145</f>
        <v>0</v>
      </c>
      <c r="AR145" s="138" t="s">
        <v>264</v>
      </c>
      <c r="AT145" s="138" t="s">
        <v>157</v>
      </c>
      <c r="AU145" s="138" t="s">
        <v>80</v>
      </c>
      <c r="AY145" s="17" t="s">
        <v>155</v>
      </c>
      <c r="BE145" s="139">
        <f t="shared" ref="BE145:BE152" si="24">IF(N145="základní",J145,0)</f>
        <v>0</v>
      </c>
      <c r="BF145" s="139">
        <f t="shared" ref="BF145:BF152" si="25">IF(N145="snížená",J145,0)</f>
        <v>0</v>
      </c>
      <c r="BG145" s="139">
        <f t="shared" ref="BG145:BG152" si="26">IF(N145="zákl. přenesená",J145,0)</f>
        <v>0</v>
      </c>
      <c r="BH145" s="139">
        <f t="shared" ref="BH145:BH152" si="27">IF(N145="sníž. přenesená",J145,0)</f>
        <v>0</v>
      </c>
      <c r="BI145" s="139">
        <f t="shared" ref="BI145:BI152" si="28">IF(N145="nulová",J145,0)</f>
        <v>0</v>
      </c>
      <c r="BJ145" s="17" t="s">
        <v>78</v>
      </c>
      <c r="BK145" s="139">
        <f t="shared" ref="BK145:BK152" si="29">ROUND(I145*H145,2)</f>
        <v>0</v>
      </c>
      <c r="BL145" s="17" t="s">
        <v>264</v>
      </c>
      <c r="BM145" s="138" t="s">
        <v>2870</v>
      </c>
    </row>
    <row r="146" spans="2:65" s="1" customFormat="1" ht="16.5" customHeight="1">
      <c r="B146" s="127"/>
      <c r="C146" s="128" t="s">
        <v>593</v>
      </c>
      <c r="D146" s="128" t="s">
        <v>157</v>
      </c>
      <c r="E146" s="129" t="s">
        <v>2871</v>
      </c>
      <c r="F146" s="130" t="s">
        <v>2872</v>
      </c>
      <c r="G146" s="131" t="s">
        <v>2767</v>
      </c>
      <c r="H146" s="132">
        <v>2</v>
      </c>
      <c r="I146" s="133"/>
      <c r="J146" s="133">
        <f t="shared" si="20"/>
        <v>0</v>
      </c>
      <c r="K146" s="130" t="s">
        <v>3</v>
      </c>
      <c r="L146" s="29"/>
      <c r="M146" s="134" t="s">
        <v>3</v>
      </c>
      <c r="N146" s="135" t="s">
        <v>41</v>
      </c>
      <c r="O146" s="136">
        <v>0.50700000000000001</v>
      </c>
      <c r="P146" s="136">
        <f t="shared" si="21"/>
        <v>1.014</v>
      </c>
      <c r="Q146" s="136">
        <v>1.065786E-2</v>
      </c>
      <c r="R146" s="136">
        <f t="shared" si="22"/>
        <v>2.131572E-2</v>
      </c>
      <c r="S146" s="136">
        <v>0</v>
      </c>
      <c r="T146" s="137">
        <f t="shared" si="23"/>
        <v>0</v>
      </c>
      <c r="AR146" s="138" t="s">
        <v>264</v>
      </c>
      <c r="AT146" s="138" t="s">
        <v>157</v>
      </c>
      <c r="AU146" s="138" t="s">
        <v>80</v>
      </c>
      <c r="AY146" s="17" t="s">
        <v>155</v>
      </c>
      <c r="BE146" s="139">
        <f t="shared" si="24"/>
        <v>0</v>
      </c>
      <c r="BF146" s="139">
        <f t="shared" si="25"/>
        <v>0</v>
      </c>
      <c r="BG146" s="139">
        <f t="shared" si="26"/>
        <v>0</v>
      </c>
      <c r="BH146" s="139">
        <f t="shared" si="27"/>
        <v>0</v>
      </c>
      <c r="BI146" s="139">
        <f t="shared" si="28"/>
        <v>0</v>
      </c>
      <c r="BJ146" s="17" t="s">
        <v>78</v>
      </c>
      <c r="BK146" s="139">
        <f t="shared" si="29"/>
        <v>0</v>
      </c>
      <c r="BL146" s="17" t="s">
        <v>264</v>
      </c>
      <c r="BM146" s="138" t="s">
        <v>2873</v>
      </c>
    </row>
    <row r="147" spans="2:65" s="1" customFormat="1" ht="16.5" customHeight="1">
      <c r="B147" s="127"/>
      <c r="C147" s="128" t="s">
        <v>599</v>
      </c>
      <c r="D147" s="128" t="s">
        <v>157</v>
      </c>
      <c r="E147" s="129" t="s">
        <v>2874</v>
      </c>
      <c r="F147" s="130" t="s">
        <v>2875</v>
      </c>
      <c r="G147" s="131" t="s">
        <v>320</v>
      </c>
      <c r="H147" s="132">
        <v>2</v>
      </c>
      <c r="I147" s="133"/>
      <c r="J147" s="133">
        <f t="shared" si="20"/>
        <v>0</v>
      </c>
      <c r="K147" s="130" t="s">
        <v>3</v>
      </c>
      <c r="L147" s="29"/>
      <c r="M147" s="134" t="s">
        <v>3</v>
      </c>
      <c r="N147" s="135" t="s">
        <v>41</v>
      </c>
      <c r="O147" s="136">
        <v>0.32100000000000001</v>
      </c>
      <c r="P147" s="136">
        <f t="shared" si="21"/>
        <v>0.64200000000000002</v>
      </c>
      <c r="Q147" s="136">
        <v>2.9571000000000003E-4</v>
      </c>
      <c r="R147" s="136">
        <f t="shared" si="22"/>
        <v>5.9142000000000005E-4</v>
      </c>
      <c r="S147" s="136">
        <v>0</v>
      </c>
      <c r="T147" s="137">
        <f t="shared" si="23"/>
        <v>0</v>
      </c>
      <c r="AR147" s="138" t="s">
        <v>264</v>
      </c>
      <c r="AT147" s="138" t="s">
        <v>157</v>
      </c>
      <c r="AU147" s="138" t="s">
        <v>80</v>
      </c>
      <c r="AY147" s="17" t="s">
        <v>155</v>
      </c>
      <c r="BE147" s="139">
        <f t="shared" si="24"/>
        <v>0</v>
      </c>
      <c r="BF147" s="139">
        <f t="shared" si="25"/>
        <v>0</v>
      </c>
      <c r="BG147" s="139">
        <f t="shared" si="26"/>
        <v>0</v>
      </c>
      <c r="BH147" s="139">
        <f t="shared" si="27"/>
        <v>0</v>
      </c>
      <c r="BI147" s="139">
        <f t="shared" si="28"/>
        <v>0</v>
      </c>
      <c r="BJ147" s="17" t="s">
        <v>78</v>
      </c>
      <c r="BK147" s="139">
        <f t="shared" si="29"/>
        <v>0</v>
      </c>
      <c r="BL147" s="17" t="s">
        <v>264</v>
      </c>
      <c r="BM147" s="138" t="s">
        <v>2876</v>
      </c>
    </row>
    <row r="148" spans="2:65" s="1" customFormat="1" ht="16.5" customHeight="1">
      <c r="B148" s="127"/>
      <c r="C148" s="128" t="s">
        <v>606</v>
      </c>
      <c r="D148" s="128" t="s">
        <v>157</v>
      </c>
      <c r="E148" s="129" t="s">
        <v>2877</v>
      </c>
      <c r="F148" s="130" t="s">
        <v>2878</v>
      </c>
      <c r="G148" s="131" t="s">
        <v>2767</v>
      </c>
      <c r="H148" s="132">
        <v>10</v>
      </c>
      <c r="I148" s="133"/>
      <c r="J148" s="133">
        <f t="shared" si="20"/>
        <v>0</v>
      </c>
      <c r="K148" s="130" t="s">
        <v>3</v>
      </c>
      <c r="L148" s="29"/>
      <c r="M148" s="134" t="s">
        <v>3</v>
      </c>
      <c r="N148" s="135" t="s">
        <v>41</v>
      </c>
      <c r="O148" s="136">
        <v>0.22700000000000001</v>
      </c>
      <c r="P148" s="136">
        <f t="shared" si="21"/>
        <v>2.27</v>
      </c>
      <c r="Q148" s="136">
        <v>2.3913999999999999E-4</v>
      </c>
      <c r="R148" s="136">
        <f t="shared" si="22"/>
        <v>2.3914000000000001E-3</v>
      </c>
      <c r="S148" s="136">
        <v>0</v>
      </c>
      <c r="T148" s="137">
        <f t="shared" si="23"/>
        <v>0</v>
      </c>
      <c r="AR148" s="138" t="s">
        <v>264</v>
      </c>
      <c r="AT148" s="138" t="s">
        <v>157</v>
      </c>
      <c r="AU148" s="138" t="s">
        <v>80</v>
      </c>
      <c r="AY148" s="17" t="s">
        <v>155</v>
      </c>
      <c r="BE148" s="139">
        <f t="shared" si="24"/>
        <v>0</v>
      </c>
      <c r="BF148" s="139">
        <f t="shared" si="25"/>
        <v>0</v>
      </c>
      <c r="BG148" s="139">
        <f t="shared" si="26"/>
        <v>0</v>
      </c>
      <c r="BH148" s="139">
        <f t="shared" si="27"/>
        <v>0</v>
      </c>
      <c r="BI148" s="139">
        <f t="shared" si="28"/>
        <v>0</v>
      </c>
      <c r="BJ148" s="17" t="s">
        <v>78</v>
      </c>
      <c r="BK148" s="139">
        <f t="shared" si="29"/>
        <v>0</v>
      </c>
      <c r="BL148" s="17" t="s">
        <v>264</v>
      </c>
      <c r="BM148" s="138" t="s">
        <v>2879</v>
      </c>
    </row>
    <row r="149" spans="2:65" s="1" customFormat="1" ht="16.5" customHeight="1">
      <c r="B149" s="127"/>
      <c r="C149" s="128" t="s">
        <v>615</v>
      </c>
      <c r="D149" s="128" t="s">
        <v>157</v>
      </c>
      <c r="E149" s="129" t="s">
        <v>2880</v>
      </c>
      <c r="F149" s="130" t="s">
        <v>2881</v>
      </c>
      <c r="G149" s="131" t="s">
        <v>2767</v>
      </c>
      <c r="H149" s="132">
        <v>3</v>
      </c>
      <c r="I149" s="133"/>
      <c r="J149" s="133">
        <f t="shared" si="20"/>
        <v>0</v>
      </c>
      <c r="K149" s="130" t="s">
        <v>3</v>
      </c>
      <c r="L149" s="29"/>
      <c r="M149" s="134" t="s">
        <v>3</v>
      </c>
      <c r="N149" s="135" t="s">
        <v>41</v>
      </c>
      <c r="O149" s="136">
        <v>0.2</v>
      </c>
      <c r="P149" s="136">
        <f t="shared" si="21"/>
        <v>0.60000000000000009</v>
      </c>
      <c r="Q149" s="136">
        <v>1.8E-3</v>
      </c>
      <c r="R149" s="136">
        <f t="shared" si="22"/>
        <v>5.4000000000000003E-3</v>
      </c>
      <c r="S149" s="136">
        <v>0</v>
      </c>
      <c r="T149" s="137">
        <f t="shared" si="23"/>
        <v>0</v>
      </c>
      <c r="AR149" s="138" t="s">
        <v>264</v>
      </c>
      <c r="AT149" s="138" t="s">
        <v>157</v>
      </c>
      <c r="AU149" s="138" t="s">
        <v>80</v>
      </c>
      <c r="AY149" s="17" t="s">
        <v>155</v>
      </c>
      <c r="BE149" s="139">
        <f t="shared" si="24"/>
        <v>0</v>
      </c>
      <c r="BF149" s="139">
        <f t="shared" si="25"/>
        <v>0</v>
      </c>
      <c r="BG149" s="139">
        <f t="shared" si="26"/>
        <v>0</v>
      </c>
      <c r="BH149" s="139">
        <f t="shared" si="27"/>
        <v>0</v>
      </c>
      <c r="BI149" s="139">
        <f t="shared" si="28"/>
        <v>0</v>
      </c>
      <c r="BJ149" s="17" t="s">
        <v>78</v>
      </c>
      <c r="BK149" s="139">
        <f t="shared" si="29"/>
        <v>0</v>
      </c>
      <c r="BL149" s="17" t="s">
        <v>264</v>
      </c>
      <c r="BM149" s="138" t="s">
        <v>2882</v>
      </c>
    </row>
    <row r="150" spans="2:65" s="1" customFormat="1" ht="16.5" customHeight="1">
      <c r="B150" s="127"/>
      <c r="C150" s="128" t="s">
        <v>622</v>
      </c>
      <c r="D150" s="128" t="s">
        <v>157</v>
      </c>
      <c r="E150" s="129" t="s">
        <v>2883</v>
      </c>
      <c r="F150" s="130" t="s">
        <v>2884</v>
      </c>
      <c r="G150" s="131" t="s">
        <v>2767</v>
      </c>
      <c r="H150" s="132">
        <v>2</v>
      </c>
      <c r="I150" s="133"/>
      <c r="J150" s="133">
        <f t="shared" si="20"/>
        <v>0</v>
      </c>
      <c r="K150" s="130" t="s">
        <v>3</v>
      </c>
      <c r="L150" s="29"/>
      <c r="M150" s="134" t="s">
        <v>3</v>
      </c>
      <c r="N150" s="135" t="s">
        <v>41</v>
      </c>
      <c r="O150" s="136">
        <v>0.2</v>
      </c>
      <c r="P150" s="136">
        <f t="shared" si="21"/>
        <v>0.4</v>
      </c>
      <c r="Q150" s="136">
        <v>1.8E-3</v>
      </c>
      <c r="R150" s="136">
        <f t="shared" si="22"/>
        <v>3.5999999999999999E-3</v>
      </c>
      <c r="S150" s="136">
        <v>0</v>
      </c>
      <c r="T150" s="137">
        <f t="shared" si="23"/>
        <v>0</v>
      </c>
      <c r="AR150" s="138" t="s">
        <v>264</v>
      </c>
      <c r="AT150" s="138" t="s">
        <v>157</v>
      </c>
      <c r="AU150" s="138" t="s">
        <v>80</v>
      </c>
      <c r="AY150" s="17" t="s">
        <v>155</v>
      </c>
      <c r="BE150" s="139">
        <f t="shared" si="24"/>
        <v>0</v>
      </c>
      <c r="BF150" s="139">
        <f t="shared" si="25"/>
        <v>0</v>
      </c>
      <c r="BG150" s="139">
        <f t="shared" si="26"/>
        <v>0</v>
      </c>
      <c r="BH150" s="139">
        <f t="shared" si="27"/>
        <v>0</v>
      </c>
      <c r="BI150" s="139">
        <f t="shared" si="28"/>
        <v>0</v>
      </c>
      <c r="BJ150" s="17" t="s">
        <v>78</v>
      </c>
      <c r="BK150" s="139">
        <f t="shared" si="29"/>
        <v>0</v>
      </c>
      <c r="BL150" s="17" t="s">
        <v>264</v>
      </c>
      <c r="BM150" s="138" t="s">
        <v>2885</v>
      </c>
    </row>
    <row r="151" spans="2:65" s="1" customFormat="1" ht="16.5" customHeight="1">
      <c r="B151" s="127"/>
      <c r="C151" s="128" t="s">
        <v>627</v>
      </c>
      <c r="D151" s="128" t="s">
        <v>157</v>
      </c>
      <c r="E151" s="129" t="s">
        <v>2886</v>
      </c>
      <c r="F151" s="130" t="s">
        <v>2887</v>
      </c>
      <c r="G151" s="131" t="s">
        <v>320</v>
      </c>
      <c r="H151" s="132">
        <v>6</v>
      </c>
      <c r="I151" s="133"/>
      <c r="J151" s="133">
        <f t="shared" si="20"/>
        <v>0</v>
      </c>
      <c r="K151" s="130" t="s">
        <v>3</v>
      </c>
      <c r="L151" s="29"/>
      <c r="M151" s="134" t="s">
        <v>3</v>
      </c>
      <c r="N151" s="135" t="s">
        <v>41</v>
      </c>
      <c r="O151" s="136">
        <v>0.95</v>
      </c>
      <c r="P151" s="136">
        <f t="shared" si="21"/>
        <v>5.6999999999999993</v>
      </c>
      <c r="Q151" s="136">
        <v>6.9999999999999994E-5</v>
      </c>
      <c r="R151" s="136">
        <f t="shared" si="22"/>
        <v>4.1999999999999996E-4</v>
      </c>
      <c r="S151" s="136">
        <v>0</v>
      </c>
      <c r="T151" s="137">
        <f t="shared" si="23"/>
        <v>0</v>
      </c>
      <c r="AR151" s="138" t="s">
        <v>264</v>
      </c>
      <c r="AT151" s="138" t="s">
        <v>157</v>
      </c>
      <c r="AU151" s="138" t="s">
        <v>80</v>
      </c>
      <c r="AY151" s="17" t="s">
        <v>155</v>
      </c>
      <c r="BE151" s="139">
        <f t="shared" si="24"/>
        <v>0</v>
      </c>
      <c r="BF151" s="139">
        <f t="shared" si="25"/>
        <v>0</v>
      </c>
      <c r="BG151" s="139">
        <f t="shared" si="26"/>
        <v>0</v>
      </c>
      <c r="BH151" s="139">
        <f t="shared" si="27"/>
        <v>0</v>
      </c>
      <c r="BI151" s="139">
        <f t="shared" si="28"/>
        <v>0</v>
      </c>
      <c r="BJ151" s="17" t="s">
        <v>78</v>
      </c>
      <c r="BK151" s="139">
        <f t="shared" si="29"/>
        <v>0</v>
      </c>
      <c r="BL151" s="17" t="s">
        <v>264</v>
      </c>
      <c r="BM151" s="138" t="s">
        <v>2888</v>
      </c>
    </row>
    <row r="152" spans="2:65" s="1" customFormat="1" ht="16.5" customHeight="1">
      <c r="B152" s="127"/>
      <c r="C152" s="128" t="s">
        <v>634</v>
      </c>
      <c r="D152" s="128" t="s">
        <v>157</v>
      </c>
      <c r="E152" s="129" t="s">
        <v>2889</v>
      </c>
      <c r="F152" s="130" t="s">
        <v>2890</v>
      </c>
      <c r="G152" s="131" t="s">
        <v>301</v>
      </c>
      <c r="H152" s="132">
        <v>8.1000000000000003E-2</v>
      </c>
      <c r="I152" s="133"/>
      <c r="J152" s="133">
        <f t="shared" si="20"/>
        <v>0</v>
      </c>
      <c r="K152" s="130" t="s">
        <v>3</v>
      </c>
      <c r="L152" s="29"/>
      <c r="M152" s="177" t="s">
        <v>3</v>
      </c>
      <c r="N152" s="178" t="s">
        <v>41</v>
      </c>
      <c r="O152" s="179">
        <v>1.5169999999999999</v>
      </c>
      <c r="P152" s="179">
        <f t="shared" si="21"/>
        <v>0.122877</v>
      </c>
      <c r="Q152" s="179">
        <v>0</v>
      </c>
      <c r="R152" s="179">
        <f t="shared" si="22"/>
        <v>0</v>
      </c>
      <c r="S152" s="179">
        <v>0</v>
      </c>
      <c r="T152" s="180">
        <f t="shared" si="23"/>
        <v>0</v>
      </c>
      <c r="AR152" s="138" t="s">
        <v>264</v>
      </c>
      <c r="AT152" s="138" t="s">
        <v>157</v>
      </c>
      <c r="AU152" s="138" t="s">
        <v>80</v>
      </c>
      <c r="AY152" s="17" t="s">
        <v>155</v>
      </c>
      <c r="BE152" s="139">
        <f t="shared" si="24"/>
        <v>0</v>
      </c>
      <c r="BF152" s="139">
        <f t="shared" si="25"/>
        <v>0</v>
      </c>
      <c r="BG152" s="139">
        <f t="shared" si="26"/>
        <v>0</v>
      </c>
      <c r="BH152" s="139">
        <f t="shared" si="27"/>
        <v>0</v>
      </c>
      <c r="BI152" s="139">
        <f t="shared" si="28"/>
        <v>0</v>
      </c>
      <c r="BJ152" s="17" t="s">
        <v>78</v>
      </c>
      <c r="BK152" s="139">
        <f t="shared" si="29"/>
        <v>0</v>
      </c>
      <c r="BL152" s="17" t="s">
        <v>264</v>
      </c>
      <c r="BM152" s="138" t="s">
        <v>2891</v>
      </c>
    </row>
    <row r="153" spans="2:65" s="1" customFormat="1" ht="6.95" customHeight="1">
      <c r="B153" s="38"/>
      <c r="C153" s="39"/>
      <c r="D153" s="39"/>
      <c r="E153" s="39"/>
      <c r="F153" s="39"/>
      <c r="G153" s="39"/>
      <c r="H153" s="39"/>
      <c r="I153" s="39"/>
      <c r="J153" s="39"/>
      <c r="K153" s="39"/>
      <c r="L153" s="29"/>
    </row>
  </sheetData>
  <autoFilter ref="C83:K152" xr:uid="{00000000-0009-0000-0000-000003000000}"/>
  <mergeCells count="8">
    <mergeCell ref="E74:H74"/>
    <mergeCell ref="E76:H76"/>
    <mergeCell ref="L2:V2"/>
    <mergeCell ref="E7:H7"/>
    <mergeCell ref="E9:H9"/>
    <mergeCell ref="E27:H27"/>
    <mergeCell ref="E48:H48"/>
    <mergeCell ref="E50:H50"/>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M242"/>
  <sheetViews>
    <sheetView showGridLines="0" workbookViewId="0">
      <selection activeCell="W30" sqref="W30"/>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2:46" ht="11.25"/>
    <row r="2" spans="2:46" ht="36.950000000000003" customHeight="1">
      <c r="L2" s="299" t="s">
        <v>6</v>
      </c>
      <c r="M2" s="286"/>
      <c r="N2" s="286"/>
      <c r="O2" s="286"/>
      <c r="P2" s="286"/>
      <c r="Q2" s="286"/>
      <c r="R2" s="286"/>
      <c r="S2" s="286"/>
      <c r="T2" s="286"/>
      <c r="U2" s="286"/>
      <c r="V2" s="286"/>
      <c r="AT2" s="17" t="s">
        <v>89</v>
      </c>
    </row>
    <row r="3" spans="2:46" ht="6.95" customHeight="1">
      <c r="B3" s="18"/>
      <c r="C3" s="19"/>
      <c r="D3" s="19"/>
      <c r="E3" s="19"/>
      <c r="F3" s="19"/>
      <c r="G3" s="19"/>
      <c r="H3" s="19"/>
      <c r="I3" s="19"/>
      <c r="J3" s="19"/>
      <c r="K3" s="19"/>
      <c r="L3" s="20"/>
      <c r="AT3" s="17" t="s">
        <v>80</v>
      </c>
    </row>
    <row r="4" spans="2:46" ht="24.95" customHeight="1">
      <c r="B4" s="20"/>
      <c r="D4" s="21" t="s">
        <v>107</v>
      </c>
      <c r="L4" s="20"/>
      <c r="M4" s="87" t="s">
        <v>11</v>
      </c>
      <c r="AT4" s="17" t="s">
        <v>4</v>
      </c>
    </row>
    <row r="5" spans="2:46" ht="6.95" customHeight="1">
      <c r="B5" s="20"/>
      <c r="L5" s="20"/>
    </row>
    <row r="6" spans="2:46" ht="12" customHeight="1">
      <c r="B6" s="20"/>
      <c r="D6" s="26" t="s">
        <v>15</v>
      </c>
      <c r="L6" s="20"/>
    </row>
    <row r="7" spans="2:46" ht="16.5" customHeight="1">
      <c r="B7" s="20"/>
      <c r="E7" s="300" t="str">
        <f>'Rekapitulace stavby'!K6</f>
        <v>Přístavba odborné učebny pro výuku přípravy pokrmů pro I. II. stupeň ZŠ Dub nad Moravou</v>
      </c>
      <c r="F7" s="301"/>
      <c r="G7" s="301"/>
      <c r="H7" s="301"/>
      <c r="L7" s="20"/>
    </row>
    <row r="8" spans="2:46" s="1" customFormat="1" ht="12" customHeight="1">
      <c r="B8" s="29"/>
      <c r="D8" s="26" t="s">
        <v>108</v>
      </c>
      <c r="L8" s="29"/>
    </row>
    <row r="9" spans="2:46" s="1" customFormat="1" ht="16.5" customHeight="1">
      <c r="B9" s="29"/>
      <c r="E9" s="263" t="s">
        <v>2892</v>
      </c>
      <c r="F9" s="302"/>
      <c r="G9" s="302"/>
      <c r="H9" s="302"/>
      <c r="L9" s="29"/>
    </row>
    <row r="10" spans="2:46" s="1" customFormat="1" ht="11.25">
      <c r="B10" s="29"/>
      <c r="L10" s="29"/>
    </row>
    <row r="11" spans="2:46" s="1" customFormat="1" ht="12" customHeight="1">
      <c r="B11" s="29"/>
      <c r="D11" s="26" t="s">
        <v>17</v>
      </c>
      <c r="F11" s="24" t="s">
        <v>3</v>
      </c>
      <c r="I11" s="26" t="s">
        <v>19</v>
      </c>
      <c r="J11" s="24" t="s">
        <v>3</v>
      </c>
      <c r="L11" s="29"/>
    </row>
    <row r="12" spans="2:46" s="1" customFormat="1" ht="12" customHeight="1">
      <c r="B12" s="29"/>
      <c r="D12" s="26" t="s">
        <v>20</v>
      </c>
      <c r="F12" s="24" t="s">
        <v>29</v>
      </c>
      <c r="I12" s="26" t="s">
        <v>22</v>
      </c>
      <c r="J12" s="46" t="str">
        <f>'Rekapitulace stavby'!AN8</f>
        <v>7. 9. 2022</v>
      </c>
      <c r="L12" s="29"/>
    </row>
    <row r="13" spans="2:46" s="1" customFormat="1" ht="10.9" customHeight="1">
      <c r="B13" s="29"/>
      <c r="L13" s="29"/>
    </row>
    <row r="14" spans="2:46" s="1" customFormat="1" ht="12" customHeight="1">
      <c r="B14" s="29"/>
      <c r="D14" s="26" t="s">
        <v>24</v>
      </c>
      <c r="I14" s="26" t="s">
        <v>25</v>
      </c>
      <c r="J14" s="24" t="s">
        <v>3</v>
      </c>
      <c r="L14" s="29"/>
    </row>
    <row r="15" spans="2:46" s="1" customFormat="1" ht="18" customHeight="1">
      <c r="B15" s="29"/>
      <c r="E15" s="24" t="s">
        <v>26</v>
      </c>
      <c r="I15" s="26" t="s">
        <v>27</v>
      </c>
      <c r="J15" s="24" t="s">
        <v>3</v>
      </c>
      <c r="L15" s="29"/>
    </row>
    <row r="16" spans="2:46" s="1" customFormat="1" ht="6.95" customHeight="1">
      <c r="B16" s="29"/>
      <c r="L16" s="29"/>
    </row>
    <row r="17" spans="2:12" s="1" customFormat="1" ht="12" customHeight="1">
      <c r="B17" s="29"/>
      <c r="D17" s="26" t="s">
        <v>28</v>
      </c>
      <c r="I17" s="26" t="s">
        <v>25</v>
      </c>
      <c r="J17" s="24" t="s">
        <v>3</v>
      </c>
      <c r="L17" s="29"/>
    </row>
    <row r="18" spans="2:12" s="1" customFormat="1" ht="18" customHeight="1">
      <c r="B18" s="29"/>
      <c r="E18" s="24" t="s">
        <v>29</v>
      </c>
      <c r="I18" s="26" t="s">
        <v>27</v>
      </c>
      <c r="J18" s="24" t="s">
        <v>3</v>
      </c>
      <c r="L18" s="29"/>
    </row>
    <row r="19" spans="2:12" s="1" customFormat="1" ht="6.95" customHeight="1">
      <c r="B19" s="29"/>
      <c r="L19" s="29"/>
    </row>
    <row r="20" spans="2:12" s="1" customFormat="1" ht="12" customHeight="1">
      <c r="B20" s="29"/>
      <c r="D20" s="26" t="s">
        <v>30</v>
      </c>
      <c r="I20" s="26" t="s">
        <v>25</v>
      </c>
      <c r="J20" s="24" t="s">
        <v>3</v>
      </c>
      <c r="L20" s="29"/>
    </row>
    <row r="21" spans="2:12" s="1" customFormat="1" ht="18" customHeight="1">
      <c r="B21" s="29"/>
      <c r="E21" s="24" t="s">
        <v>31</v>
      </c>
      <c r="I21" s="26" t="s">
        <v>27</v>
      </c>
      <c r="J21" s="24" t="s">
        <v>3</v>
      </c>
      <c r="L21" s="29"/>
    </row>
    <row r="22" spans="2:12" s="1" customFormat="1" ht="6.95" customHeight="1">
      <c r="B22" s="29"/>
      <c r="L22" s="29"/>
    </row>
    <row r="23" spans="2:12" s="1" customFormat="1" ht="12" customHeight="1">
      <c r="B23" s="29"/>
      <c r="D23" s="26" t="s">
        <v>33</v>
      </c>
      <c r="I23" s="26" t="s">
        <v>25</v>
      </c>
      <c r="J23" s="24" t="s">
        <v>3</v>
      </c>
      <c r="L23" s="29"/>
    </row>
    <row r="24" spans="2:12" s="1" customFormat="1" ht="18" customHeight="1">
      <c r="B24" s="29"/>
      <c r="E24" s="24" t="s">
        <v>29</v>
      </c>
      <c r="I24" s="26" t="s">
        <v>27</v>
      </c>
      <c r="J24" s="24" t="s">
        <v>3</v>
      </c>
      <c r="L24" s="29"/>
    </row>
    <row r="25" spans="2:12" s="1" customFormat="1" ht="6.95" customHeight="1">
      <c r="B25" s="29"/>
      <c r="L25" s="29"/>
    </row>
    <row r="26" spans="2:12" s="1" customFormat="1" ht="12" customHeight="1">
      <c r="B26" s="29"/>
      <c r="D26" s="26" t="s">
        <v>34</v>
      </c>
      <c r="L26" s="29"/>
    </row>
    <row r="27" spans="2:12" s="7" customFormat="1" ht="16.5" customHeight="1">
      <c r="B27" s="88"/>
      <c r="E27" s="288" t="s">
        <v>3</v>
      </c>
      <c r="F27" s="288"/>
      <c r="G27" s="288"/>
      <c r="H27" s="288"/>
      <c r="L27" s="88"/>
    </row>
    <row r="28" spans="2:12" s="1" customFormat="1" ht="6.95" customHeight="1">
      <c r="B28" s="29"/>
      <c r="L28" s="29"/>
    </row>
    <row r="29" spans="2:12" s="1" customFormat="1" ht="6.95" customHeight="1">
      <c r="B29" s="29"/>
      <c r="D29" s="47"/>
      <c r="E29" s="47"/>
      <c r="F29" s="47"/>
      <c r="G29" s="47"/>
      <c r="H29" s="47"/>
      <c r="I29" s="47"/>
      <c r="J29" s="47"/>
      <c r="K29" s="47"/>
      <c r="L29" s="29"/>
    </row>
    <row r="30" spans="2:12" s="1" customFormat="1" ht="25.35" customHeight="1">
      <c r="B30" s="29"/>
      <c r="D30" s="89" t="s">
        <v>36</v>
      </c>
      <c r="J30" s="60">
        <f>ROUND(J83, 2)</f>
        <v>0</v>
      </c>
      <c r="L30" s="29"/>
    </row>
    <row r="31" spans="2:12" s="1" customFormat="1" ht="6.95" customHeight="1">
      <c r="B31" s="29"/>
      <c r="D31" s="47"/>
      <c r="E31" s="47"/>
      <c r="F31" s="47"/>
      <c r="G31" s="47"/>
      <c r="H31" s="47"/>
      <c r="I31" s="47"/>
      <c r="J31" s="47"/>
      <c r="K31" s="47"/>
      <c r="L31" s="29"/>
    </row>
    <row r="32" spans="2:12" s="1" customFormat="1" ht="14.45" customHeight="1">
      <c r="B32" s="29"/>
      <c r="F32" s="32" t="s">
        <v>38</v>
      </c>
      <c r="I32" s="32" t="s">
        <v>37</v>
      </c>
      <c r="J32" s="32" t="s">
        <v>39</v>
      </c>
      <c r="L32" s="29"/>
    </row>
    <row r="33" spans="2:12" s="1" customFormat="1" ht="14.45" customHeight="1">
      <c r="B33" s="29"/>
      <c r="D33" s="49" t="s">
        <v>40</v>
      </c>
      <c r="E33" s="26" t="s">
        <v>41</v>
      </c>
      <c r="F33" s="80">
        <f>ROUND((SUM(BE83:BE241)),  2)</f>
        <v>0</v>
      </c>
      <c r="I33" s="90">
        <v>0.21</v>
      </c>
      <c r="J33" s="80">
        <f>ROUND(((SUM(BE83:BE241))*I33),  2)</f>
        <v>0</v>
      </c>
      <c r="L33" s="29"/>
    </row>
    <row r="34" spans="2:12" s="1" customFormat="1" ht="14.45" customHeight="1">
      <c r="B34" s="29"/>
      <c r="E34" s="26" t="s">
        <v>42</v>
      </c>
      <c r="F34" s="80">
        <f>ROUND((SUM(BF83:BF241)),  2)</f>
        <v>0</v>
      </c>
      <c r="I34" s="90">
        <v>0.15</v>
      </c>
      <c r="J34" s="80">
        <f>ROUND(((SUM(BF83:BF241))*I34),  2)</f>
        <v>0</v>
      </c>
      <c r="L34" s="29"/>
    </row>
    <row r="35" spans="2:12" s="1" customFormat="1" ht="14.45" hidden="1" customHeight="1">
      <c r="B35" s="29"/>
      <c r="E35" s="26" t="s">
        <v>43</v>
      </c>
      <c r="F35" s="80">
        <f>ROUND((SUM(BG83:BG241)),  2)</f>
        <v>0</v>
      </c>
      <c r="I35" s="90">
        <v>0.21</v>
      </c>
      <c r="J35" s="80">
        <f>0</f>
        <v>0</v>
      </c>
      <c r="L35" s="29"/>
    </row>
    <row r="36" spans="2:12" s="1" customFormat="1" ht="14.45" hidden="1" customHeight="1">
      <c r="B36" s="29"/>
      <c r="E36" s="26" t="s">
        <v>44</v>
      </c>
      <c r="F36" s="80">
        <f>ROUND((SUM(BH83:BH241)),  2)</f>
        <v>0</v>
      </c>
      <c r="I36" s="90">
        <v>0.15</v>
      </c>
      <c r="J36" s="80">
        <f>0</f>
        <v>0</v>
      </c>
      <c r="L36" s="29"/>
    </row>
    <row r="37" spans="2:12" s="1" customFormat="1" ht="14.45" hidden="1" customHeight="1">
      <c r="B37" s="29"/>
      <c r="E37" s="26" t="s">
        <v>45</v>
      </c>
      <c r="F37" s="80">
        <f>ROUND((SUM(BI83:BI241)),  2)</f>
        <v>0</v>
      </c>
      <c r="I37" s="90">
        <v>0</v>
      </c>
      <c r="J37" s="80">
        <f>0</f>
        <v>0</v>
      </c>
      <c r="L37" s="29"/>
    </row>
    <row r="38" spans="2:12" s="1" customFormat="1" ht="6.95" customHeight="1">
      <c r="B38" s="29"/>
      <c r="L38" s="29"/>
    </row>
    <row r="39" spans="2:12" s="1" customFormat="1" ht="25.35" customHeight="1">
      <c r="B39" s="29"/>
      <c r="C39" s="91"/>
      <c r="D39" s="92" t="s">
        <v>46</v>
      </c>
      <c r="E39" s="51"/>
      <c r="F39" s="51"/>
      <c r="G39" s="93" t="s">
        <v>47</v>
      </c>
      <c r="H39" s="94" t="s">
        <v>48</v>
      </c>
      <c r="I39" s="51"/>
      <c r="J39" s="95">
        <f>SUM(J30:J37)</f>
        <v>0</v>
      </c>
      <c r="K39" s="96"/>
      <c r="L39" s="29"/>
    </row>
    <row r="40" spans="2:12" s="1" customFormat="1" ht="14.45" customHeight="1">
      <c r="B40" s="38"/>
      <c r="C40" s="39"/>
      <c r="D40" s="39"/>
      <c r="E40" s="39"/>
      <c r="F40" s="39"/>
      <c r="G40" s="39"/>
      <c r="H40" s="39"/>
      <c r="I40" s="39"/>
      <c r="J40" s="39"/>
      <c r="K40" s="39"/>
      <c r="L40" s="29"/>
    </row>
    <row r="44" spans="2:12" s="1" customFormat="1" ht="6.95" customHeight="1">
      <c r="B44" s="40"/>
      <c r="C44" s="41"/>
      <c r="D44" s="41"/>
      <c r="E44" s="41"/>
      <c r="F44" s="41"/>
      <c r="G44" s="41"/>
      <c r="H44" s="41"/>
      <c r="I44" s="41"/>
      <c r="J44" s="41"/>
      <c r="K44" s="41"/>
      <c r="L44" s="29"/>
    </row>
    <row r="45" spans="2:12" s="1" customFormat="1" ht="24.95" customHeight="1">
      <c r="B45" s="29"/>
      <c r="C45" s="21" t="s">
        <v>111</v>
      </c>
      <c r="L45" s="29"/>
    </row>
    <row r="46" spans="2:12" s="1" customFormat="1" ht="6.95" customHeight="1">
      <c r="B46" s="29"/>
      <c r="L46" s="29"/>
    </row>
    <row r="47" spans="2:12" s="1" customFormat="1" ht="12" customHeight="1">
      <c r="B47" s="29"/>
      <c r="C47" s="26" t="s">
        <v>15</v>
      </c>
      <c r="L47" s="29"/>
    </row>
    <row r="48" spans="2:12" s="1" customFormat="1" ht="16.5" customHeight="1">
      <c r="B48" s="29"/>
      <c r="E48" s="300" t="str">
        <f>E7</f>
        <v>Přístavba odborné učebny pro výuku přípravy pokrmů pro I. II. stupeň ZŠ Dub nad Moravou</v>
      </c>
      <c r="F48" s="301"/>
      <c r="G48" s="301"/>
      <c r="H48" s="301"/>
      <c r="L48" s="29"/>
    </row>
    <row r="49" spans="2:47" s="1" customFormat="1" ht="12" customHeight="1">
      <c r="B49" s="29"/>
      <c r="C49" s="26" t="s">
        <v>108</v>
      </c>
      <c r="L49" s="29"/>
    </row>
    <row r="50" spans="2:47" s="1" customFormat="1" ht="16.5" customHeight="1">
      <c r="B50" s="29"/>
      <c r="E50" s="263" t="str">
        <f>E9</f>
        <v>D.1.4c - Zařízení pro vytápění staveb</v>
      </c>
      <c r="F50" s="302"/>
      <c r="G50" s="302"/>
      <c r="H50" s="302"/>
      <c r="L50" s="29"/>
    </row>
    <row r="51" spans="2:47" s="1" customFormat="1" ht="6.95" customHeight="1">
      <c r="B51" s="29"/>
      <c r="L51" s="29"/>
    </row>
    <row r="52" spans="2:47" s="1" customFormat="1" ht="12" customHeight="1">
      <c r="B52" s="29"/>
      <c r="C52" s="26" t="s">
        <v>20</v>
      </c>
      <c r="F52" s="24" t="str">
        <f>F12</f>
        <v xml:space="preserve"> </v>
      </c>
      <c r="I52" s="26" t="s">
        <v>22</v>
      </c>
      <c r="J52" s="46" t="str">
        <f>IF(J12="","",J12)</f>
        <v>7. 9. 2022</v>
      </c>
      <c r="L52" s="29"/>
    </row>
    <row r="53" spans="2:47" s="1" customFormat="1" ht="6.95" customHeight="1">
      <c r="B53" s="29"/>
      <c r="L53" s="29"/>
    </row>
    <row r="54" spans="2:47" s="1" customFormat="1" ht="15.2" customHeight="1">
      <c r="B54" s="29"/>
      <c r="C54" s="26" t="s">
        <v>24</v>
      </c>
      <c r="F54" s="24" t="str">
        <f>E15</f>
        <v>ZŠ a MŠ, příspěvková organizace Dub n/M</v>
      </c>
      <c r="I54" s="26" t="s">
        <v>30</v>
      </c>
      <c r="J54" s="27" t="str">
        <f>E21</f>
        <v>Bořivoj Kovář</v>
      </c>
      <c r="L54" s="29"/>
    </row>
    <row r="55" spans="2:47" s="1" customFormat="1" ht="15.2" customHeight="1">
      <c r="B55" s="29"/>
      <c r="C55" s="26" t="s">
        <v>28</v>
      </c>
      <c r="F55" s="24" t="str">
        <f>IF(E18="","",E18)</f>
        <v xml:space="preserve"> </v>
      </c>
      <c r="I55" s="26" t="s">
        <v>33</v>
      </c>
      <c r="J55" s="27" t="str">
        <f>E24</f>
        <v xml:space="preserve"> </v>
      </c>
      <c r="L55" s="29"/>
    </row>
    <row r="56" spans="2:47" s="1" customFormat="1" ht="10.35" customHeight="1">
      <c r="B56" s="29"/>
      <c r="L56" s="29"/>
    </row>
    <row r="57" spans="2:47" s="1" customFormat="1" ht="29.25" customHeight="1">
      <c r="B57" s="29"/>
      <c r="C57" s="97" t="s">
        <v>112</v>
      </c>
      <c r="D57" s="91"/>
      <c r="E57" s="91"/>
      <c r="F57" s="91"/>
      <c r="G57" s="91"/>
      <c r="H57" s="91"/>
      <c r="I57" s="91"/>
      <c r="J57" s="98" t="s">
        <v>113</v>
      </c>
      <c r="K57" s="91"/>
      <c r="L57" s="29"/>
    </row>
    <row r="58" spans="2:47" s="1" customFormat="1" ht="10.35" customHeight="1">
      <c r="B58" s="29"/>
      <c r="L58" s="29"/>
    </row>
    <row r="59" spans="2:47" s="1" customFormat="1" ht="22.9" customHeight="1">
      <c r="B59" s="29"/>
      <c r="C59" s="99" t="s">
        <v>68</v>
      </c>
      <c r="J59" s="60">
        <f>J83</f>
        <v>0</v>
      </c>
      <c r="L59" s="29"/>
      <c r="AU59" s="17" t="s">
        <v>114</v>
      </c>
    </row>
    <row r="60" spans="2:47" s="8" customFormat="1" ht="24.95" customHeight="1">
      <c r="B60" s="100"/>
      <c r="D60" s="101" t="s">
        <v>2893</v>
      </c>
      <c r="E60" s="102"/>
      <c r="F60" s="102"/>
      <c r="G60" s="102"/>
      <c r="H60" s="102"/>
      <c r="I60" s="102"/>
      <c r="J60" s="103">
        <f>J84</f>
        <v>0</v>
      </c>
      <c r="L60" s="100"/>
    </row>
    <row r="61" spans="2:47" s="8" customFormat="1" ht="24.95" customHeight="1">
      <c r="B61" s="100"/>
      <c r="D61" s="101" t="s">
        <v>2894</v>
      </c>
      <c r="E61" s="102"/>
      <c r="F61" s="102"/>
      <c r="G61" s="102"/>
      <c r="H61" s="102"/>
      <c r="I61" s="102"/>
      <c r="J61" s="103">
        <f>J102</f>
        <v>0</v>
      </c>
      <c r="L61" s="100"/>
    </row>
    <row r="62" spans="2:47" s="8" customFormat="1" ht="24.95" customHeight="1">
      <c r="B62" s="100"/>
      <c r="D62" s="101" t="s">
        <v>2895</v>
      </c>
      <c r="E62" s="102"/>
      <c r="F62" s="102"/>
      <c r="G62" s="102"/>
      <c r="H62" s="102"/>
      <c r="I62" s="102"/>
      <c r="J62" s="103">
        <f>J157</f>
        <v>0</v>
      </c>
      <c r="L62" s="100"/>
    </row>
    <row r="63" spans="2:47" s="8" customFormat="1" ht="24.95" customHeight="1">
      <c r="B63" s="100"/>
      <c r="D63" s="101" t="s">
        <v>2896</v>
      </c>
      <c r="E63" s="102"/>
      <c r="F63" s="102"/>
      <c r="G63" s="102"/>
      <c r="H63" s="102"/>
      <c r="I63" s="102"/>
      <c r="J63" s="103">
        <f>J194</f>
        <v>0</v>
      </c>
      <c r="L63" s="100"/>
    </row>
    <row r="64" spans="2:47" s="1" customFormat="1" ht="21.75" customHeight="1">
      <c r="B64" s="29"/>
      <c r="L64" s="29"/>
    </row>
    <row r="65" spans="2:12" s="1" customFormat="1" ht="6.95" customHeight="1">
      <c r="B65" s="38"/>
      <c r="C65" s="39"/>
      <c r="D65" s="39"/>
      <c r="E65" s="39"/>
      <c r="F65" s="39"/>
      <c r="G65" s="39"/>
      <c r="H65" s="39"/>
      <c r="I65" s="39"/>
      <c r="J65" s="39"/>
      <c r="K65" s="39"/>
      <c r="L65" s="29"/>
    </row>
    <row r="69" spans="2:12" s="1" customFormat="1" ht="6.95" customHeight="1">
      <c r="B69" s="40"/>
      <c r="C69" s="41"/>
      <c r="D69" s="41"/>
      <c r="E69" s="41"/>
      <c r="F69" s="41"/>
      <c r="G69" s="41"/>
      <c r="H69" s="41"/>
      <c r="I69" s="41"/>
      <c r="J69" s="41"/>
      <c r="K69" s="41"/>
      <c r="L69" s="29"/>
    </row>
    <row r="70" spans="2:12" s="1" customFormat="1" ht="24.95" customHeight="1">
      <c r="B70" s="29"/>
      <c r="C70" s="21" t="s">
        <v>140</v>
      </c>
      <c r="L70" s="29"/>
    </row>
    <row r="71" spans="2:12" s="1" customFormat="1" ht="6.95" customHeight="1">
      <c r="B71" s="29"/>
      <c r="L71" s="29"/>
    </row>
    <row r="72" spans="2:12" s="1" customFormat="1" ht="12" customHeight="1">
      <c r="B72" s="29"/>
      <c r="C72" s="26" t="s">
        <v>15</v>
      </c>
      <c r="L72" s="29"/>
    </row>
    <row r="73" spans="2:12" s="1" customFormat="1" ht="16.5" customHeight="1">
      <c r="B73" s="29"/>
      <c r="E73" s="300" t="str">
        <f>E7</f>
        <v>Přístavba odborné učebny pro výuku přípravy pokrmů pro I. II. stupeň ZŠ Dub nad Moravou</v>
      </c>
      <c r="F73" s="301"/>
      <c r="G73" s="301"/>
      <c r="H73" s="301"/>
      <c r="L73" s="29"/>
    </row>
    <row r="74" spans="2:12" s="1" customFormat="1" ht="12" customHeight="1">
      <c r="B74" s="29"/>
      <c r="C74" s="26" t="s">
        <v>108</v>
      </c>
      <c r="L74" s="29"/>
    </row>
    <row r="75" spans="2:12" s="1" customFormat="1" ht="16.5" customHeight="1">
      <c r="B75" s="29"/>
      <c r="E75" s="263" t="str">
        <f>E9</f>
        <v>D.1.4c - Zařízení pro vytápění staveb</v>
      </c>
      <c r="F75" s="302"/>
      <c r="G75" s="302"/>
      <c r="H75" s="302"/>
      <c r="L75" s="29"/>
    </row>
    <row r="76" spans="2:12" s="1" customFormat="1" ht="6.95" customHeight="1">
      <c r="B76" s="29"/>
      <c r="L76" s="29"/>
    </row>
    <row r="77" spans="2:12" s="1" customFormat="1" ht="12" customHeight="1">
      <c r="B77" s="29"/>
      <c r="C77" s="26" t="s">
        <v>20</v>
      </c>
      <c r="F77" s="24" t="str">
        <f>F12</f>
        <v xml:space="preserve"> </v>
      </c>
      <c r="I77" s="26" t="s">
        <v>22</v>
      </c>
      <c r="J77" s="46" t="str">
        <f>IF(J12="","",J12)</f>
        <v>7. 9. 2022</v>
      </c>
      <c r="L77" s="29"/>
    </row>
    <row r="78" spans="2:12" s="1" customFormat="1" ht="6.95" customHeight="1">
      <c r="B78" s="29"/>
      <c r="L78" s="29"/>
    </row>
    <row r="79" spans="2:12" s="1" customFormat="1" ht="15.2" customHeight="1">
      <c r="B79" s="29"/>
      <c r="C79" s="26" t="s">
        <v>24</v>
      </c>
      <c r="F79" s="24" t="str">
        <f>E15</f>
        <v>ZŠ a MŠ, příspěvková organizace Dub n/M</v>
      </c>
      <c r="I79" s="26" t="s">
        <v>30</v>
      </c>
      <c r="J79" s="27" t="str">
        <f>E21</f>
        <v>Bořivoj Kovář</v>
      </c>
      <c r="L79" s="29"/>
    </row>
    <row r="80" spans="2:12" s="1" customFormat="1" ht="15.2" customHeight="1">
      <c r="B80" s="29"/>
      <c r="C80" s="26" t="s">
        <v>28</v>
      </c>
      <c r="F80" s="24" t="str">
        <f>IF(E18="","",E18)</f>
        <v xml:space="preserve"> </v>
      </c>
      <c r="I80" s="26" t="s">
        <v>33</v>
      </c>
      <c r="J80" s="27" t="str">
        <f>E24</f>
        <v xml:space="preserve"> </v>
      </c>
      <c r="L80" s="29"/>
    </row>
    <row r="81" spans="2:65" s="1" customFormat="1" ht="10.35" customHeight="1">
      <c r="B81" s="29"/>
      <c r="L81" s="29"/>
    </row>
    <row r="82" spans="2:65" s="10" customFormat="1" ht="29.25" customHeight="1">
      <c r="B82" s="108"/>
      <c r="C82" s="109" t="s">
        <v>141</v>
      </c>
      <c r="D82" s="110" t="s">
        <v>55</v>
      </c>
      <c r="E82" s="110" t="s">
        <v>51</v>
      </c>
      <c r="F82" s="110" t="s">
        <v>52</v>
      </c>
      <c r="G82" s="110" t="s">
        <v>142</v>
      </c>
      <c r="H82" s="110" t="s">
        <v>143</v>
      </c>
      <c r="I82" s="110" t="s">
        <v>144</v>
      </c>
      <c r="J82" s="110" t="s">
        <v>113</v>
      </c>
      <c r="K82" s="111" t="s">
        <v>145</v>
      </c>
      <c r="L82" s="108"/>
      <c r="M82" s="53" t="s">
        <v>3</v>
      </c>
      <c r="N82" s="54" t="s">
        <v>40</v>
      </c>
      <c r="O82" s="54" t="s">
        <v>146</v>
      </c>
      <c r="P82" s="54" t="s">
        <v>147</v>
      </c>
      <c r="Q82" s="54" t="s">
        <v>148</v>
      </c>
      <c r="R82" s="54" t="s">
        <v>149</v>
      </c>
      <c r="S82" s="54" t="s">
        <v>150</v>
      </c>
      <c r="T82" s="55" t="s">
        <v>151</v>
      </c>
    </row>
    <row r="83" spans="2:65" s="1" customFormat="1" ht="22.9" customHeight="1">
      <c r="B83" s="29"/>
      <c r="C83" s="58" t="s">
        <v>152</v>
      </c>
      <c r="J83" s="112">
        <f>BK83</f>
        <v>0</v>
      </c>
      <c r="L83" s="29"/>
      <c r="M83" s="56"/>
      <c r="N83" s="47"/>
      <c r="O83" s="47"/>
      <c r="P83" s="113">
        <f>P84+P102+P157+P194</f>
        <v>3.1199999999999997</v>
      </c>
      <c r="Q83" s="47"/>
      <c r="R83" s="113">
        <f>R84+R102+R157+R194</f>
        <v>0</v>
      </c>
      <c r="S83" s="47"/>
      <c r="T83" s="114">
        <f>T84+T102+T157+T194</f>
        <v>0</v>
      </c>
      <c r="AT83" s="17" t="s">
        <v>69</v>
      </c>
      <c r="AU83" s="17" t="s">
        <v>114</v>
      </c>
      <c r="BK83" s="115">
        <f>BK84+BK102+BK157+BK194</f>
        <v>0</v>
      </c>
    </row>
    <row r="84" spans="2:65" s="11" customFormat="1" ht="25.9" customHeight="1">
      <c r="B84" s="116"/>
      <c r="D84" s="117" t="s">
        <v>69</v>
      </c>
      <c r="E84" s="118" t="s">
        <v>1536</v>
      </c>
      <c r="F84" s="118" t="s">
        <v>1537</v>
      </c>
      <c r="J84" s="119">
        <f>BK84</f>
        <v>0</v>
      </c>
      <c r="L84" s="116"/>
      <c r="M84" s="120"/>
      <c r="P84" s="121">
        <f>SUM(P85:P101)</f>
        <v>0</v>
      </c>
      <c r="R84" s="121">
        <f>SUM(R85:R101)</f>
        <v>0</v>
      </c>
      <c r="T84" s="122">
        <f>SUM(T85:T101)</f>
        <v>0</v>
      </c>
      <c r="AR84" s="117" t="s">
        <v>80</v>
      </c>
      <c r="AT84" s="123" t="s">
        <v>69</v>
      </c>
      <c r="AU84" s="123" t="s">
        <v>70</v>
      </c>
      <c r="AY84" s="117" t="s">
        <v>155</v>
      </c>
      <c r="BK84" s="124">
        <f>SUM(BK85:BK101)</f>
        <v>0</v>
      </c>
    </row>
    <row r="85" spans="2:65" s="1" customFormat="1" ht="16.5" customHeight="1">
      <c r="B85" s="127"/>
      <c r="C85" s="128" t="s">
        <v>78</v>
      </c>
      <c r="D85" s="128" t="s">
        <v>157</v>
      </c>
      <c r="E85" s="129" t="s">
        <v>2897</v>
      </c>
      <c r="F85" s="130" t="s">
        <v>2898</v>
      </c>
      <c r="G85" s="131" t="s">
        <v>178</v>
      </c>
      <c r="H85" s="132">
        <v>43</v>
      </c>
      <c r="I85" s="133"/>
      <c r="J85" s="133">
        <f>ROUND(I85*H85,2)</f>
        <v>0</v>
      </c>
      <c r="K85" s="130" t="s">
        <v>3</v>
      </c>
      <c r="L85" s="29"/>
      <c r="M85" s="134" t="s">
        <v>3</v>
      </c>
      <c r="N85" s="135" t="s">
        <v>41</v>
      </c>
      <c r="O85" s="136">
        <v>0</v>
      </c>
      <c r="P85" s="136">
        <f>O85*H85</f>
        <v>0</v>
      </c>
      <c r="Q85" s="136">
        <v>0</v>
      </c>
      <c r="R85" s="136">
        <f>Q85*H85</f>
        <v>0</v>
      </c>
      <c r="S85" s="136">
        <v>0</v>
      </c>
      <c r="T85" s="137">
        <f>S85*H85</f>
        <v>0</v>
      </c>
      <c r="AR85" s="138" t="s">
        <v>264</v>
      </c>
      <c r="AT85" s="138" t="s">
        <v>157</v>
      </c>
      <c r="AU85" s="138" t="s">
        <v>78</v>
      </c>
      <c r="AY85" s="17" t="s">
        <v>155</v>
      </c>
      <c r="BE85" s="139">
        <f>IF(N85="základní",J85,0)</f>
        <v>0</v>
      </c>
      <c r="BF85" s="139">
        <f>IF(N85="snížená",J85,0)</f>
        <v>0</v>
      </c>
      <c r="BG85" s="139">
        <f>IF(N85="zákl. přenesená",J85,0)</f>
        <v>0</v>
      </c>
      <c r="BH85" s="139">
        <f>IF(N85="sníž. přenesená",J85,0)</f>
        <v>0</v>
      </c>
      <c r="BI85" s="139">
        <f>IF(N85="nulová",J85,0)</f>
        <v>0</v>
      </c>
      <c r="BJ85" s="17" t="s">
        <v>78</v>
      </c>
      <c r="BK85" s="139">
        <f>ROUND(I85*H85,2)</f>
        <v>0</v>
      </c>
      <c r="BL85" s="17" t="s">
        <v>264</v>
      </c>
      <c r="BM85" s="138" t="s">
        <v>2899</v>
      </c>
    </row>
    <row r="86" spans="2:65" s="13" customFormat="1" ht="11.25">
      <c r="B86" s="149"/>
      <c r="D86" s="144" t="s">
        <v>166</v>
      </c>
      <c r="E86" s="150" t="s">
        <v>3</v>
      </c>
      <c r="F86" s="151" t="s">
        <v>485</v>
      </c>
      <c r="H86" s="152">
        <v>43</v>
      </c>
      <c r="L86" s="149"/>
      <c r="M86" s="153"/>
      <c r="T86" s="154"/>
      <c r="AT86" s="150" t="s">
        <v>166</v>
      </c>
      <c r="AU86" s="150" t="s">
        <v>78</v>
      </c>
      <c r="AV86" s="13" t="s">
        <v>80</v>
      </c>
      <c r="AW86" s="13" t="s">
        <v>32</v>
      </c>
      <c r="AX86" s="13" t="s">
        <v>70</v>
      </c>
      <c r="AY86" s="150" t="s">
        <v>155</v>
      </c>
    </row>
    <row r="87" spans="2:65" s="14" customFormat="1" ht="11.25">
      <c r="B87" s="155"/>
      <c r="D87" s="144" t="s">
        <v>166</v>
      </c>
      <c r="E87" s="156" t="s">
        <v>3</v>
      </c>
      <c r="F87" s="157" t="s">
        <v>205</v>
      </c>
      <c r="H87" s="158">
        <v>43</v>
      </c>
      <c r="L87" s="155"/>
      <c r="M87" s="159"/>
      <c r="T87" s="160"/>
      <c r="AT87" s="156" t="s">
        <v>166</v>
      </c>
      <c r="AU87" s="156" t="s">
        <v>78</v>
      </c>
      <c r="AV87" s="14" t="s">
        <v>162</v>
      </c>
      <c r="AW87" s="14" t="s">
        <v>32</v>
      </c>
      <c r="AX87" s="14" t="s">
        <v>78</v>
      </c>
      <c r="AY87" s="156" t="s">
        <v>155</v>
      </c>
    </row>
    <row r="88" spans="2:65" s="1" customFormat="1" ht="16.5" customHeight="1">
      <c r="B88" s="127"/>
      <c r="C88" s="128" t="s">
        <v>80</v>
      </c>
      <c r="D88" s="128" t="s">
        <v>157</v>
      </c>
      <c r="E88" s="129" t="s">
        <v>2900</v>
      </c>
      <c r="F88" s="130" t="s">
        <v>2901</v>
      </c>
      <c r="G88" s="131" t="s">
        <v>178</v>
      </c>
      <c r="H88" s="132">
        <v>1</v>
      </c>
      <c r="I88" s="133"/>
      <c r="J88" s="133">
        <f>ROUND(I88*H88,2)</f>
        <v>0</v>
      </c>
      <c r="K88" s="130" t="s">
        <v>3</v>
      </c>
      <c r="L88" s="29"/>
      <c r="M88" s="134" t="s">
        <v>3</v>
      </c>
      <c r="N88" s="135" t="s">
        <v>41</v>
      </c>
      <c r="O88" s="136">
        <v>0</v>
      </c>
      <c r="P88" s="136">
        <f>O88*H88</f>
        <v>0</v>
      </c>
      <c r="Q88" s="136">
        <v>0</v>
      </c>
      <c r="R88" s="136">
        <f>Q88*H88</f>
        <v>0</v>
      </c>
      <c r="S88" s="136">
        <v>0</v>
      </c>
      <c r="T88" s="137">
        <f>S88*H88</f>
        <v>0</v>
      </c>
      <c r="AR88" s="138" t="s">
        <v>264</v>
      </c>
      <c r="AT88" s="138" t="s">
        <v>157</v>
      </c>
      <c r="AU88" s="138" t="s">
        <v>78</v>
      </c>
      <c r="AY88" s="17" t="s">
        <v>155</v>
      </c>
      <c r="BE88" s="139">
        <f>IF(N88="základní",J88,0)</f>
        <v>0</v>
      </c>
      <c r="BF88" s="139">
        <f>IF(N88="snížená",J88,0)</f>
        <v>0</v>
      </c>
      <c r="BG88" s="139">
        <f>IF(N88="zákl. přenesená",J88,0)</f>
        <v>0</v>
      </c>
      <c r="BH88" s="139">
        <f>IF(N88="sníž. přenesená",J88,0)</f>
        <v>0</v>
      </c>
      <c r="BI88" s="139">
        <f>IF(N88="nulová",J88,0)</f>
        <v>0</v>
      </c>
      <c r="BJ88" s="17" t="s">
        <v>78</v>
      </c>
      <c r="BK88" s="139">
        <f>ROUND(I88*H88,2)</f>
        <v>0</v>
      </c>
      <c r="BL88" s="17" t="s">
        <v>264</v>
      </c>
      <c r="BM88" s="138" t="s">
        <v>2902</v>
      </c>
    </row>
    <row r="89" spans="2:65" s="1" customFormat="1" ht="19.5">
      <c r="B89" s="29"/>
      <c r="D89" s="144" t="s">
        <v>516</v>
      </c>
      <c r="F89" s="170" t="s">
        <v>2903</v>
      </c>
      <c r="L89" s="29"/>
      <c r="M89" s="142"/>
      <c r="T89" s="50"/>
      <c r="AT89" s="17" t="s">
        <v>516</v>
      </c>
      <c r="AU89" s="17" t="s">
        <v>78</v>
      </c>
    </row>
    <row r="90" spans="2:65" s="13" customFormat="1" ht="11.25">
      <c r="B90" s="149"/>
      <c r="D90" s="144" t="s">
        <v>166</v>
      </c>
      <c r="E90" s="150" t="s">
        <v>3</v>
      </c>
      <c r="F90" s="151" t="s">
        <v>78</v>
      </c>
      <c r="H90" s="152">
        <v>1</v>
      </c>
      <c r="L90" s="149"/>
      <c r="M90" s="153"/>
      <c r="T90" s="154"/>
      <c r="AT90" s="150" t="s">
        <v>166</v>
      </c>
      <c r="AU90" s="150" t="s">
        <v>78</v>
      </c>
      <c r="AV90" s="13" t="s">
        <v>80</v>
      </c>
      <c r="AW90" s="13" t="s">
        <v>32</v>
      </c>
      <c r="AX90" s="13" t="s">
        <v>70</v>
      </c>
      <c r="AY90" s="150" t="s">
        <v>155</v>
      </c>
    </row>
    <row r="91" spans="2:65" s="14" customFormat="1" ht="11.25">
      <c r="B91" s="155"/>
      <c r="D91" s="144" t="s">
        <v>166</v>
      </c>
      <c r="E91" s="156" t="s">
        <v>3</v>
      </c>
      <c r="F91" s="157" t="s">
        <v>205</v>
      </c>
      <c r="H91" s="158">
        <v>1</v>
      </c>
      <c r="L91" s="155"/>
      <c r="M91" s="159"/>
      <c r="T91" s="160"/>
      <c r="AT91" s="156" t="s">
        <v>166</v>
      </c>
      <c r="AU91" s="156" t="s">
        <v>78</v>
      </c>
      <c r="AV91" s="14" t="s">
        <v>162</v>
      </c>
      <c r="AW91" s="14" t="s">
        <v>32</v>
      </c>
      <c r="AX91" s="14" t="s">
        <v>78</v>
      </c>
      <c r="AY91" s="156" t="s">
        <v>155</v>
      </c>
    </row>
    <row r="92" spans="2:65" s="1" customFormat="1" ht="16.5" customHeight="1">
      <c r="B92" s="127"/>
      <c r="C92" s="128" t="s">
        <v>175</v>
      </c>
      <c r="D92" s="128" t="s">
        <v>157</v>
      </c>
      <c r="E92" s="129" t="s">
        <v>2904</v>
      </c>
      <c r="F92" s="130" t="s">
        <v>2905</v>
      </c>
      <c r="G92" s="131" t="s">
        <v>178</v>
      </c>
      <c r="H92" s="132">
        <v>1</v>
      </c>
      <c r="I92" s="133"/>
      <c r="J92" s="133">
        <f>ROUND(I92*H92,2)</f>
        <v>0</v>
      </c>
      <c r="K92" s="130" t="s">
        <v>3</v>
      </c>
      <c r="L92" s="29"/>
      <c r="M92" s="134" t="s">
        <v>3</v>
      </c>
      <c r="N92" s="135" t="s">
        <v>41</v>
      </c>
      <c r="O92" s="136">
        <v>0</v>
      </c>
      <c r="P92" s="136">
        <f>O92*H92</f>
        <v>0</v>
      </c>
      <c r="Q92" s="136">
        <v>0</v>
      </c>
      <c r="R92" s="136">
        <f>Q92*H92</f>
        <v>0</v>
      </c>
      <c r="S92" s="136">
        <v>0</v>
      </c>
      <c r="T92" s="137">
        <f>S92*H92</f>
        <v>0</v>
      </c>
      <c r="AR92" s="138" t="s">
        <v>264</v>
      </c>
      <c r="AT92" s="138" t="s">
        <v>157</v>
      </c>
      <c r="AU92" s="138" t="s">
        <v>78</v>
      </c>
      <c r="AY92" s="17" t="s">
        <v>155</v>
      </c>
      <c r="BE92" s="139">
        <f>IF(N92="základní",J92,0)</f>
        <v>0</v>
      </c>
      <c r="BF92" s="139">
        <f>IF(N92="snížená",J92,0)</f>
        <v>0</v>
      </c>
      <c r="BG92" s="139">
        <f>IF(N92="zákl. přenesená",J92,0)</f>
        <v>0</v>
      </c>
      <c r="BH92" s="139">
        <f>IF(N92="sníž. přenesená",J92,0)</f>
        <v>0</v>
      </c>
      <c r="BI92" s="139">
        <f>IF(N92="nulová",J92,0)</f>
        <v>0</v>
      </c>
      <c r="BJ92" s="17" t="s">
        <v>78</v>
      </c>
      <c r="BK92" s="139">
        <f>ROUND(I92*H92,2)</f>
        <v>0</v>
      </c>
      <c r="BL92" s="17" t="s">
        <v>264</v>
      </c>
      <c r="BM92" s="138" t="s">
        <v>2906</v>
      </c>
    </row>
    <row r="93" spans="2:65" s="1" customFormat="1" ht="19.5">
      <c r="B93" s="29"/>
      <c r="D93" s="144" t="s">
        <v>516</v>
      </c>
      <c r="F93" s="170" t="s">
        <v>2903</v>
      </c>
      <c r="L93" s="29"/>
      <c r="M93" s="142"/>
      <c r="T93" s="50"/>
      <c r="AT93" s="17" t="s">
        <v>516</v>
      </c>
      <c r="AU93" s="17" t="s">
        <v>78</v>
      </c>
    </row>
    <row r="94" spans="2:65" s="13" customFormat="1" ht="11.25">
      <c r="B94" s="149"/>
      <c r="D94" s="144" t="s">
        <v>166</v>
      </c>
      <c r="E94" s="150" t="s">
        <v>3</v>
      </c>
      <c r="F94" s="151" t="s">
        <v>78</v>
      </c>
      <c r="H94" s="152">
        <v>1</v>
      </c>
      <c r="L94" s="149"/>
      <c r="M94" s="153"/>
      <c r="T94" s="154"/>
      <c r="AT94" s="150" t="s">
        <v>166</v>
      </c>
      <c r="AU94" s="150" t="s">
        <v>78</v>
      </c>
      <c r="AV94" s="13" t="s">
        <v>80</v>
      </c>
      <c r="AW94" s="13" t="s">
        <v>32</v>
      </c>
      <c r="AX94" s="13" t="s">
        <v>70</v>
      </c>
      <c r="AY94" s="150" t="s">
        <v>155</v>
      </c>
    </row>
    <row r="95" spans="2:65" s="14" customFormat="1" ht="11.25">
      <c r="B95" s="155"/>
      <c r="D95" s="144" t="s">
        <v>166</v>
      </c>
      <c r="E95" s="156" t="s">
        <v>3</v>
      </c>
      <c r="F95" s="157" t="s">
        <v>205</v>
      </c>
      <c r="H95" s="158">
        <v>1</v>
      </c>
      <c r="L95" s="155"/>
      <c r="M95" s="159"/>
      <c r="T95" s="160"/>
      <c r="AT95" s="156" t="s">
        <v>166</v>
      </c>
      <c r="AU95" s="156" t="s">
        <v>78</v>
      </c>
      <c r="AV95" s="14" t="s">
        <v>162</v>
      </c>
      <c r="AW95" s="14" t="s">
        <v>32</v>
      </c>
      <c r="AX95" s="14" t="s">
        <v>78</v>
      </c>
      <c r="AY95" s="156" t="s">
        <v>155</v>
      </c>
    </row>
    <row r="96" spans="2:65" s="1" customFormat="1" ht="16.5" customHeight="1">
      <c r="B96" s="127"/>
      <c r="C96" s="128" t="s">
        <v>162</v>
      </c>
      <c r="D96" s="128" t="s">
        <v>157</v>
      </c>
      <c r="E96" s="129" t="s">
        <v>2907</v>
      </c>
      <c r="F96" s="130" t="s">
        <v>2908</v>
      </c>
      <c r="G96" s="131" t="s">
        <v>178</v>
      </c>
      <c r="H96" s="132">
        <v>1</v>
      </c>
      <c r="I96" s="133"/>
      <c r="J96" s="133">
        <f>ROUND(I96*H96,2)</f>
        <v>0</v>
      </c>
      <c r="K96" s="130" t="s">
        <v>3</v>
      </c>
      <c r="L96" s="29"/>
      <c r="M96" s="134" t="s">
        <v>3</v>
      </c>
      <c r="N96" s="135" t="s">
        <v>41</v>
      </c>
      <c r="O96" s="136">
        <v>0</v>
      </c>
      <c r="P96" s="136">
        <f>O96*H96</f>
        <v>0</v>
      </c>
      <c r="Q96" s="136">
        <v>0</v>
      </c>
      <c r="R96" s="136">
        <f>Q96*H96</f>
        <v>0</v>
      </c>
      <c r="S96" s="136">
        <v>0</v>
      </c>
      <c r="T96" s="137">
        <f>S96*H96</f>
        <v>0</v>
      </c>
      <c r="AR96" s="138" t="s">
        <v>264</v>
      </c>
      <c r="AT96" s="138" t="s">
        <v>157</v>
      </c>
      <c r="AU96" s="138" t="s">
        <v>78</v>
      </c>
      <c r="AY96" s="17" t="s">
        <v>155</v>
      </c>
      <c r="BE96" s="139">
        <f>IF(N96="základní",J96,0)</f>
        <v>0</v>
      </c>
      <c r="BF96" s="139">
        <f>IF(N96="snížená",J96,0)</f>
        <v>0</v>
      </c>
      <c r="BG96" s="139">
        <f>IF(N96="zákl. přenesená",J96,0)</f>
        <v>0</v>
      </c>
      <c r="BH96" s="139">
        <f>IF(N96="sníž. přenesená",J96,0)</f>
        <v>0</v>
      </c>
      <c r="BI96" s="139">
        <f>IF(N96="nulová",J96,0)</f>
        <v>0</v>
      </c>
      <c r="BJ96" s="17" t="s">
        <v>78</v>
      </c>
      <c r="BK96" s="139">
        <f>ROUND(I96*H96,2)</f>
        <v>0</v>
      </c>
      <c r="BL96" s="17" t="s">
        <v>264</v>
      </c>
      <c r="BM96" s="138" t="s">
        <v>2909</v>
      </c>
    </row>
    <row r="97" spans="2:65" s="1" customFormat="1" ht="19.5">
      <c r="B97" s="29"/>
      <c r="D97" s="144" t="s">
        <v>516</v>
      </c>
      <c r="F97" s="170" t="s">
        <v>2903</v>
      </c>
      <c r="L97" s="29"/>
      <c r="M97" s="142"/>
      <c r="T97" s="50"/>
      <c r="AT97" s="17" t="s">
        <v>516</v>
      </c>
      <c r="AU97" s="17" t="s">
        <v>78</v>
      </c>
    </row>
    <row r="98" spans="2:65" s="13" customFormat="1" ht="11.25">
      <c r="B98" s="149"/>
      <c r="D98" s="144" t="s">
        <v>166</v>
      </c>
      <c r="E98" s="150" t="s">
        <v>3</v>
      </c>
      <c r="F98" s="151" t="s">
        <v>78</v>
      </c>
      <c r="H98" s="152">
        <v>1</v>
      </c>
      <c r="L98" s="149"/>
      <c r="M98" s="153"/>
      <c r="T98" s="154"/>
      <c r="AT98" s="150" t="s">
        <v>166</v>
      </c>
      <c r="AU98" s="150" t="s">
        <v>78</v>
      </c>
      <c r="AV98" s="13" t="s">
        <v>80</v>
      </c>
      <c r="AW98" s="13" t="s">
        <v>32</v>
      </c>
      <c r="AX98" s="13" t="s">
        <v>70</v>
      </c>
      <c r="AY98" s="150" t="s">
        <v>155</v>
      </c>
    </row>
    <row r="99" spans="2:65" s="14" customFormat="1" ht="11.25">
      <c r="B99" s="155"/>
      <c r="D99" s="144" t="s">
        <v>166</v>
      </c>
      <c r="E99" s="156" t="s">
        <v>3</v>
      </c>
      <c r="F99" s="157" t="s">
        <v>205</v>
      </c>
      <c r="H99" s="158">
        <v>1</v>
      </c>
      <c r="L99" s="155"/>
      <c r="M99" s="159"/>
      <c r="T99" s="160"/>
      <c r="AT99" s="156" t="s">
        <v>166</v>
      </c>
      <c r="AU99" s="156" t="s">
        <v>78</v>
      </c>
      <c r="AV99" s="14" t="s">
        <v>162</v>
      </c>
      <c r="AW99" s="14" t="s">
        <v>32</v>
      </c>
      <c r="AX99" s="14" t="s">
        <v>78</v>
      </c>
      <c r="AY99" s="156" t="s">
        <v>155</v>
      </c>
    </row>
    <row r="100" spans="2:65" s="1" customFormat="1" ht="16.5" customHeight="1">
      <c r="B100" s="127"/>
      <c r="C100" s="128" t="s">
        <v>187</v>
      </c>
      <c r="D100" s="128" t="s">
        <v>157</v>
      </c>
      <c r="E100" s="129" t="s">
        <v>2910</v>
      </c>
      <c r="F100" s="130" t="s">
        <v>2911</v>
      </c>
      <c r="G100" s="131" t="s">
        <v>1438</v>
      </c>
      <c r="H100" s="132">
        <v>21.283999999999999</v>
      </c>
      <c r="I100" s="133"/>
      <c r="J100" s="133">
        <f>ROUND(I100*H100,2)</f>
        <v>0</v>
      </c>
      <c r="K100" s="130" t="s">
        <v>3</v>
      </c>
      <c r="L100" s="29"/>
      <c r="M100" s="134" t="s">
        <v>3</v>
      </c>
      <c r="N100" s="135" t="s">
        <v>41</v>
      </c>
      <c r="O100" s="136">
        <v>0</v>
      </c>
      <c r="P100" s="136">
        <f>O100*H100</f>
        <v>0</v>
      </c>
      <c r="Q100" s="136">
        <v>0</v>
      </c>
      <c r="R100" s="136">
        <f>Q100*H100</f>
        <v>0</v>
      </c>
      <c r="S100" s="136">
        <v>0</v>
      </c>
      <c r="T100" s="137">
        <f>S100*H100</f>
        <v>0</v>
      </c>
      <c r="AR100" s="138" t="s">
        <v>264</v>
      </c>
      <c r="AT100" s="138" t="s">
        <v>157</v>
      </c>
      <c r="AU100" s="138" t="s">
        <v>78</v>
      </c>
      <c r="AY100" s="17" t="s">
        <v>155</v>
      </c>
      <c r="BE100" s="139">
        <f>IF(N100="základní",J100,0)</f>
        <v>0</v>
      </c>
      <c r="BF100" s="139">
        <f>IF(N100="snížená",J100,0)</f>
        <v>0</v>
      </c>
      <c r="BG100" s="139">
        <f>IF(N100="zákl. přenesená",J100,0)</f>
        <v>0</v>
      </c>
      <c r="BH100" s="139">
        <f>IF(N100="sníž. přenesená",J100,0)</f>
        <v>0</v>
      </c>
      <c r="BI100" s="139">
        <f>IF(N100="nulová",J100,0)</f>
        <v>0</v>
      </c>
      <c r="BJ100" s="17" t="s">
        <v>78</v>
      </c>
      <c r="BK100" s="139">
        <f>ROUND(I100*H100,2)</f>
        <v>0</v>
      </c>
      <c r="BL100" s="17" t="s">
        <v>264</v>
      </c>
      <c r="BM100" s="138" t="s">
        <v>2912</v>
      </c>
    </row>
    <row r="101" spans="2:65" s="1" customFormat="1" ht="19.5">
      <c r="B101" s="29"/>
      <c r="D101" s="144" t="s">
        <v>516</v>
      </c>
      <c r="F101" s="170" t="s">
        <v>2913</v>
      </c>
      <c r="L101" s="29"/>
      <c r="M101" s="142"/>
      <c r="T101" s="50"/>
      <c r="AT101" s="17" t="s">
        <v>516</v>
      </c>
      <c r="AU101" s="17" t="s">
        <v>78</v>
      </c>
    </row>
    <row r="102" spans="2:65" s="11" customFormat="1" ht="25.9" customHeight="1">
      <c r="B102" s="116"/>
      <c r="D102" s="117" t="s">
        <v>69</v>
      </c>
      <c r="E102" s="118" t="s">
        <v>2914</v>
      </c>
      <c r="F102" s="118" t="s">
        <v>2915</v>
      </c>
      <c r="J102" s="119">
        <f>BK102</f>
        <v>0</v>
      </c>
      <c r="L102" s="116"/>
      <c r="M102" s="120"/>
      <c r="P102" s="121">
        <f>SUM(P103:P156)</f>
        <v>0</v>
      </c>
      <c r="R102" s="121">
        <f>SUM(R103:R156)</f>
        <v>0</v>
      </c>
      <c r="T102" s="122">
        <f>SUM(T103:T156)</f>
        <v>0</v>
      </c>
      <c r="AR102" s="117" t="s">
        <v>80</v>
      </c>
      <c r="AT102" s="123" t="s">
        <v>69</v>
      </c>
      <c r="AU102" s="123" t="s">
        <v>70</v>
      </c>
      <c r="AY102" s="117" t="s">
        <v>155</v>
      </c>
      <c r="BK102" s="124">
        <f>SUM(BK103:BK156)</f>
        <v>0</v>
      </c>
    </row>
    <row r="103" spans="2:65" s="1" customFormat="1" ht="16.5" customHeight="1">
      <c r="B103" s="127"/>
      <c r="C103" s="128" t="s">
        <v>195</v>
      </c>
      <c r="D103" s="128" t="s">
        <v>157</v>
      </c>
      <c r="E103" s="129" t="s">
        <v>2916</v>
      </c>
      <c r="F103" s="130" t="s">
        <v>2917</v>
      </c>
      <c r="G103" s="131" t="s">
        <v>178</v>
      </c>
      <c r="H103" s="132">
        <v>30</v>
      </c>
      <c r="I103" s="133"/>
      <c r="J103" s="133">
        <f>ROUND(I103*H103,2)</f>
        <v>0</v>
      </c>
      <c r="K103" s="130" t="s">
        <v>3</v>
      </c>
      <c r="L103" s="29"/>
      <c r="M103" s="134" t="s">
        <v>3</v>
      </c>
      <c r="N103" s="135" t="s">
        <v>41</v>
      </c>
      <c r="O103" s="136">
        <v>0</v>
      </c>
      <c r="P103" s="136">
        <f>O103*H103</f>
        <v>0</v>
      </c>
      <c r="Q103" s="136">
        <v>0</v>
      </c>
      <c r="R103" s="136">
        <f>Q103*H103</f>
        <v>0</v>
      </c>
      <c r="S103" s="136">
        <v>0</v>
      </c>
      <c r="T103" s="137">
        <f>S103*H103</f>
        <v>0</v>
      </c>
      <c r="AR103" s="138" t="s">
        <v>264</v>
      </c>
      <c r="AT103" s="138" t="s">
        <v>157</v>
      </c>
      <c r="AU103" s="138" t="s">
        <v>78</v>
      </c>
      <c r="AY103" s="17" t="s">
        <v>155</v>
      </c>
      <c r="BE103" s="139">
        <f>IF(N103="základní",J103,0)</f>
        <v>0</v>
      </c>
      <c r="BF103" s="139">
        <f>IF(N103="snížená",J103,0)</f>
        <v>0</v>
      </c>
      <c r="BG103" s="139">
        <f>IF(N103="zákl. přenesená",J103,0)</f>
        <v>0</v>
      </c>
      <c r="BH103" s="139">
        <f>IF(N103="sníž. přenesená",J103,0)</f>
        <v>0</v>
      </c>
      <c r="BI103" s="139">
        <f>IF(N103="nulová",J103,0)</f>
        <v>0</v>
      </c>
      <c r="BJ103" s="17" t="s">
        <v>78</v>
      </c>
      <c r="BK103" s="139">
        <f>ROUND(I103*H103,2)</f>
        <v>0</v>
      </c>
      <c r="BL103" s="17" t="s">
        <v>264</v>
      </c>
      <c r="BM103" s="138" t="s">
        <v>2918</v>
      </c>
    </row>
    <row r="104" spans="2:65" s="13" customFormat="1" ht="11.25">
      <c r="B104" s="149"/>
      <c r="D104" s="144" t="s">
        <v>166</v>
      </c>
      <c r="E104" s="150" t="s">
        <v>3</v>
      </c>
      <c r="F104" s="151" t="s">
        <v>370</v>
      </c>
      <c r="H104" s="152">
        <v>30</v>
      </c>
      <c r="L104" s="149"/>
      <c r="M104" s="153"/>
      <c r="T104" s="154"/>
      <c r="AT104" s="150" t="s">
        <v>166</v>
      </c>
      <c r="AU104" s="150" t="s">
        <v>78</v>
      </c>
      <c r="AV104" s="13" t="s">
        <v>80</v>
      </c>
      <c r="AW104" s="13" t="s">
        <v>32</v>
      </c>
      <c r="AX104" s="13" t="s">
        <v>70</v>
      </c>
      <c r="AY104" s="150" t="s">
        <v>155</v>
      </c>
    </row>
    <row r="105" spans="2:65" s="14" customFormat="1" ht="11.25">
      <c r="B105" s="155"/>
      <c r="D105" s="144" t="s">
        <v>166</v>
      </c>
      <c r="E105" s="156" t="s">
        <v>3</v>
      </c>
      <c r="F105" s="157" t="s">
        <v>205</v>
      </c>
      <c r="H105" s="158">
        <v>30</v>
      </c>
      <c r="L105" s="155"/>
      <c r="M105" s="159"/>
      <c r="T105" s="160"/>
      <c r="AT105" s="156" t="s">
        <v>166</v>
      </c>
      <c r="AU105" s="156" t="s">
        <v>78</v>
      </c>
      <c r="AV105" s="14" t="s">
        <v>162</v>
      </c>
      <c r="AW105" s="14" t="s">
        <v>32</v>
      </c>
      <c r="AX105" s="14" t="s">
        <v>78</v>
      </c>
      <c r="AY105" s="156" t="s">
        <v>155</v>
      </c>
    </row>
    <row r="106" spans="2:65" s="1" customFormat="1" ht="16.5" customHeight="1">
      <c r="B106" s="127"/>
      <c r="C106" s="128" t="s">
        <v>206</v>
      </c>
      <c r="D106" s="128" t="s">
        <v>157</v>
      </c>
      <c r="E106" s="129" t="s">
        <v>2919</v>
      </c>
      <c r="F106" s="130" t="s">
        <v>2920</v>
      </c>
      <c r="G106" s="131" t="s">
        <v>178</v>
      </c>
      <c r="H106" s="132">
        <v>15</v>
      </c>
      <c r="I106" s="133"/>
      <c r="J106" s="133">
        <f>ROUND(I106*H106,2)</f>
        <v>0</v>
      </c>
      <c r="K106" s="130" t="s">
        <v>3</v>
      </c>
      <c r="L106" s="29"/>
      <c r="M106" s="134" t="s">
        <v>3</v>
      </c>
      <c r="N106" s="135" t="s">
        <v>41</v>
      </c>
      <c r="O106" s="136">
        <v>0</v>
      </c>
      <c r="P106" s="136">
        <f>O106*H106</f>
        <v>0</v>
      </c>
      <c r="Q106" s="136">
        <v>0</v>
      </c>
      <c r="R106" s="136">
        <f>Q106*H106</f>
        <v>0</v>
      </c>
      <c r="S106" s="136">
        <v>0</v>
      </c>
      <c r="T106" s="137">
        <f>S106*H106</f>
        <v>0</v>
      </c>
      <c r="AR106" s="138" t="s">
        <v>264</v>
      </c>
      <c r="AT106" s="138" t="s">
        <v>157</v>
      </c>
      <c r="AU106" s="138" t="s">
        <v>78</v>
      </c>
      <c r="AY106" s="17" t="s">
        <v>155</v>
      </c>
      <c r="BE106" s="139">
        <f>IF(N106="základní",J106,0)</f>
        <v>0</v>
      </c>
      <c r="BF106" s="139">
        <f>IF(N106="snížená",J106,0)</f>
        <v>0</v>
      </c>
      <c r="BG106" s="139">
        <f>IF(N106="zákl. přenesená",J106,0)</f>
        <v>0</v>
      </c>
      <c r="BH106" s="139">
        <f>IF(N106="sníž. přenesená",J106,0)</f>
        <v>0</v>
      </c>
      <c r="BI106" s="139">
        <f>IF(N106="nulová",J106,0)</f>
        <v>0</v>
      </c>
      <c r="BJ106" s="17" t="s">
        <v>78</v>
      </c>
      <c r="BK106" s="139">
        <f>ROUND(I106*H106,2)</f>
        <v>0</v>
      </c>
      <c r="BL106" s="17" t="s">
        <v>264</v>
      </c>
      <c r="BM106" s="138" t="s">
        <v>2921</v>
      </c>
    </row>
    <row r="107" spans="2:65" s="13" customFormat="1" ht="11.25">
      <c r="B107" s="149"/>
      <c r="D107" s="144" t="s">
        <v>166</v>
      </c>
      <c r="E107" s="150" t="s">
        <v>3</v>
      </c>
      <c r="F107" s="151" t="s">
        <v>9</v>
      </c>
      <c r="H107" s="152">
        <v>15</v>
      </c>
      <c r="L107" s="149"/>
      <c r="M107" s="153"/>
      <c r="T107" s="154"/>
      <c r="AT107" s="150" t="s">
        <v>166</v>
      </c>
      <c r="AU107" s="150" t="s">
        <v>78</v>
      </c>
      <c r="AV107" s="13" t="s">
        <v>80</v>
      </c>
      <c r="AW107" s="13" t="s">
        <v>32</v>
      </c>
      <c r="AX107" s="13" t="s">
        <v>70</v>
      </c>
      <c r="AY107" s="150" t="s">
        <v>155</v>
      </c>
    </row>
    <row r="108" spans="2:65" s="14" customFormat="1" ht="11.25">
      <c r="B108" s="155"/>
      <c r="D108" s="144" t="s">
        <v>166</v>
      </c>
      <c r="E108" s="156" t="s">
        <v>3</v>
      </c>
      <c r="F108" s="157" t="s">
        <v>205</v>
      </c>
      <c r="H108" s="158">
        <v>15</v>
      </c>
      <c r="L108" s="155"/>
      <c r="M108" s="159"/>
      <c r="T108" s="160"/>
      <c r="AT108" s="156" t="s">
        <v>166</v>
      </c>
      <c r="AU108" s="156" t="s">
        <v>78</v>
      </c>
      <c r="AV108" s="14" t="s">
        <v>162</v>
      </c>
      <c r="AW108" s="14" t="s">
        <v>32</v>
      </c>
      <c r="AX108" s="14" t="s">
        <v>78</v>
      </c>
      <c r="AY108" s="156" t="s">
        <v>155</v>
      </c>
    </row>
    <row r="109" spans="2:65" s="1" customFormat="1" ht="16.5" customHeight="1">
      <c r="B109" s="127"/>
      <c r="C109" s="128" t="s">
        <v>212</v>
      </c>
      <c r="D109" s="128" t="s">
        <v>157</v>
      </c>
      <c r="E109" s="129" t="s">
        <v>2922</v>
      </c>
      <c r="F109" s="130" t="s">
        <v>2923</v>
      </c>
      <c r="G109" s="131" t="s">
        <v>178</v>
      </c>
      <c r="H109" s="132">
        <v>60</v>
      </c>
      <c r="I109" s="133"/>
      <c r="J109" s="133">
        <f>ROUND(I109*H109,2)</f>
        <v>0</v>
      </c>
      <c r="K109" s="130" t="s">
        <v>3</v>
      </c>
      <c r="L109" s="29"/>
      <c r="M109" s="134" t="s">
        <v>3</v>
      </c>
      <c r="N109" s="135" t="s">
        <v>41</v>
      </c>
      <c r="O109" s="136">
        <v>0</v>
      </c>
      <c r="P109" s="136">
        <f>O109*H109</f>
        <v>0</v>
      </c>
      <c r="Q109" s="136">
        <v>0</v>
      </c>
      <c r="R109" s="136">
        <f>Q109*H109</f>
        <v>0</v>
      </c>
      <c r="S109" s="136">
        <v>0</v>
      </c>
      <c r="T109" s="137">
        <f>S109*H109</f>
        <v>0</v>
      </c>
      <c r="AR109" s="138" t="s">
        <v>264</v>
      </c>
      <c r="AT109" s="138" t="s">
        <v>157</v>
      </c>
      <c r="AU109" s="138" t="s">
        <v>78</v>
      </c>
      <c r="AY109" s="17" t="s">
        <v>155</v>
      </c>
      <c r="BE109" s="139">
        <f>IF(N109="základní",J109,0)</f>
        <v>0</v>
      </c>
      <c r="BF109" s="139">
        <f>IF(N109="snížená",J109,0)</f>
        <v>0</v>
      </c>
      <c r="BG109" s="139">
        <f>IF(N109="zákl. přenesená",J109,0)</f>
        <v>0</v>
      </c>
      <c r="BH109" s="139">
        <f>IF(N109="sníž. přenesená",J109,0)</f>
        <v>0</v>
      </c>
      <c r="BI109" s="139">
        <f>IF(N109="nulová",J109,0)</f>
        <v>0</v>
      </c>
      <c r="BJ109" s="17" t="s">
        <v>78</v>
      </c>
      <c r="BK109" s="139">
        <f>ROUND(I109*H109,2)</f>
        <v>0</v>
      </c>
      <c r="BL109" s="17" t="s">
        <v>264</v>
      </c>
      <c r="BM109" s="138" t="s">
        <v>2924</v>
      </c>
    </row>
    <row r="110" spans="2:65" s="1" customFormat="1" ht="19.5">
      <c r="B110" s="29"/>
      <c r="D110" s="144" t="s">
        <v>516</v>
      </c>
      <c r="F110" s="170" t="s">
        <v>2913</v>
      </c>
      <c r="L110" s="29"/>
      <c r="M110" s="142"/>
      <c r="T110" s="50"/>
      <c r="AT110" s="17" t="s">
        <v>516</v>
      </c>
      <c r="AU110" s="17" t="s">
        <v>78</v>
      </c>
    </row>
    <row r="111" spans="2:65" s="13" customFormat="1" ht="11.25">
      <c r="B111" s="149"/>
      <c r="D111" s="144" t="s">
        <v>166</v>
      </c>
      <c r="E111" s="150" t="s">
        <v>3</v>
      </c>
      <c r="F111" s="151" t="s">
        <v>615</v>
      </c>
      <c r="H111" s="152">
        <v>60</v>
      </c>
      <c r="L111" s="149"/>
      <c r="M111" s="153"/>
      <c r="T111" s="154"/>
      <c r="AT111" s="150" t="s">
        <v>166</v>
      </c>
      <c r="AU111" s="150" t="s">
        <v>78</v>
      </c>
      <c r="AV111" s="13" t="s">
        <v>80</v>
      </c>
      <c r="AW111" s="13" t="s">
        <v>32</v>
      </c>
      <c r="AX111" s="13" t="s">
        <v>70</v>
      </c>
      <c r="AY111" s="150" t="s">
        <v>155</v>
      </c>
    </row>
    <row r="112" spans="2:65" s="14" customFormat="1" ht="11.25">
      <c r="B112" s="155"/>
      <c r="D112" s="144" t="s">
        <v>166</v>
      </c>
      <c r="E112" s="156" t="s">
        <v>3</v>
      </c>
      <c r="F112" s="157" t="s">
        <v>205</v>
      </c>
      <c r="H112" s="158">
        <v>60</v>
      </c>
      <c r="L112" s="155"/>
      <c r="M112" s="159"/>
      <c r="T112" s="160"/>
      <c r="AT112" s="156" t="s">
        <v>166</v>
      </c>
      <c r="AU112" s="156" t="s">
        <v>78</v>
      </c>
      <c r="AV112" s="14" t="s">
        <v>162</v>
      </c>
      <c r="AW112" s="14" t="s">
        <v>32</v>
      </c>
      <c r="AX112" s="14" t="s">
        <v>78</v>
      </c>
      <c r="AY112" s="156" t="s">
        <v>155</v>
      </c>
    </row>
    <row r="113" spans="2:65" s="1" customFormat="1" ht="16.5" customHeight="1">
      <c r="B113" s="127"/>
      <c r="C113" s="128" t="s">
        <v>219</v>
      </c>
      <c r="D113" s="128" t="s">
        <v>157</v>
      </c>
      <c r="E113" s="129" t="s">
        <v>2925</v>
      </c>
      <c r="F113" s="130" t="s">
        <v>2926</v>
      </c>
      <c r="G113" s="131" t="s">
        <v>178</v>
      </c>
      <c r="H113" s="132">
        <v>15</v>
      </c>
      <c r="I113" s="133"/>
      <c r="J113" s="133">
        <f>ROUND(I113*H113,2)</f>
        <v>0</v>
      </c>
      <c r="K113" s="130" t="s">
        <v>3</v>
      </c>
      <c r="L113" s="29"/>
      <c r="M113" s="134" t="s">
        <v>3</v>
      </c>
      <c r="N113" s="135" t="s">
        <v>41</v>
      </c>
      <c r="O113" s="136">
        <v>0</v>
      </c>
      <c r="P113" s="136">
        <f>O113*H113</f>
        <v>0</v>
      </c>
      <c r="Q113" s="136">
        <v>0</v>
      </c>
      <c r="R113" s="136">
        <f>Q113*H113</f>
        <v>0</v>
      </c>
      <c r="S113" s="136">
        <v>0</v>
      </c>
      <c r="T113" s="137">
        <f>S113*H113</f>
        <v>0</v>
      </c>
      <c r="AR113" s="138" t="s">
        <v>264</v>
      </c>
      <c r="AT113" s="138" t="s">
        <v>157</v>
      </c>
      <c r="AU113" s="138" t="s">
        <v>78</v>
      </c>
      <c r="AY113" s="17" t="s">
        <v>155</v>
      </c>
      <c r="BE113" s="139">
        <f>IF(N113="základní",J113,0)</f>
        <v>0</v>
      </c>
      <c r="BF113" s="139">
        <f>IF(N113="snížená",J113,0)</f>
        <v>0</v>
      </c>
      <c r="BG113" s="139">
        <f>IF(N113="zákl. přenesená",J113,0)</f>
        <v>0</v>
      </c>
      <c r="BH113" s="139">
        <f>IF(N113="sníž. přenesená",J113,0)</f>
        <v>0</v>
      </c>
      <c r="BI113" s="139">
        <f>IF(N113="nulová",J113,0)</f>
        <v>0</v>
      </c>
      <c r="BJ113" s="17" t="s">
        <v>78</v>
      </c>
      <c r="BK113" s="139">
        <f>ROUND(I113*H113,2)</f>
        <v>0</v>
      </c>
      <c r="BL113" s="17" t="s">
        <v>264</v>
      </c>
      <c r="BM113" s="138" t="s">
        <v>2927</v>
      </c>
    </row>
    <row r="114" spans="2:65" s="1" customFormat="1" ht="19.5">
      <c r="B114" s="29"/>
      <c r="D114" s="144" t="s">
        <v>516</v>
      </c>
      <c r="F114" s="170" t="s">
        <v>2913</v>
      </c>
      <c r="L114" s="29"/>
      <c r="M114" s="142"/>
      <c r="T114" s="50"/>
      <c r="AT114" s="17" t="s">
        <v>516</v>
      </c>
      <c r="AU114" s="17" t="s">
        <v>78</v>
      </c>
    </row>
    <row r="115" spans="2:65" s="13" customFormat="1" ht="11.25">
      <c r="B115" s="149"/>
      <c r="D115" s="144" t="s">
        <v>166</v>
      </c>
      <c r="E115" s="150" t="s">
        <v>3</v>
      </c>
      <c r="F115" s="151" t="s">
        <v>9</v>
      </c>
      <c r="H115" s="152">
        <v>15</v>
      </c>
      <c r="L115" s="149"/>
      <c r="M115" s="153"/>
      <c r="T115" s="154"/>
      <c r="AT115" s="150" t="s">
        <v>166</v>
      </c>
      <c r="AU115" s="150" t="s">
        <v>78</v>
      </c>
      <c r="AV115" s="13" t="s">
        <v>80</v>
      </c>
      <c r="AW115" s="13" t="s">
        <v>32</v>
      </c>
      <c r="AX115" s="13" t="s">
        <v>70</v>
      </c>
      <c r="AY115" s="150" t="s">
        <v>155</v>
      </c>
    </row>
    <row r="116" spans="2:65" s="14" customFormat="1" ht="11.25">
      <c r="B116" s="155"/>
      <c r="D116" s="144" t="s">
        <v>166</v>
      </c>
      <c r="E116" s="156" t="s">
        <v>3</v>
      </c>
      <c r="F116" s="157" t="s">
        <v>205</v>
      </c>
      <c r="H116" s="158">
        <v>15</v>
      </c>
      <c r="L116" s="155"/>
      <c r="M116" s="159"/>
      <c r="T116" s="160"/>
      <c r="AT116" s="156" t="s">
        <v>166</v>
      </c>
      <c r="AU116" s="156" t="s">
        <v>78</v>
      </c>
      <c r="AV116" s="14" t="s">
        <v>162</v>
      </c>
      <c r="AW116" s="14" t="s">
        <v>32</v>
      </c>
      <c r="AX116" s="14" t="s">
        <v>78</v>
      </c>
      <c r="AY116" s="156" t="s">
        <v>155</v>
      </c>
    </row>
    <row r="117" spans="2:65" s="1" customFormat="1" ht="16.5" customHeight="1">
      <c r="B117" s="127"/>
      <c r="C117" s="128" t="s">
        <v>228</v>
      </c>
      <c r="D117" s="128" t="s">
        <v>157</v>
      </c>
      <c r="E117" s="129" t="s">
        <v>2928</v>
      </c>
      <c r="F117" s="130" t="s">
        <v>2929</v>
      </c>
      <c r="G117" s="131" t="s">
        <v>178</v>
      </c>
      <c r="H117" s="132">
        <v>15</v>
      </c>
      <c r="I117" s="133"/>
      <c r="J117" s="133">
        <f>ROUND(I117*H117,2)</f>
        <v>0</v>
      </c>
      <c r="K117" s="130" t="s">
        <v>3</v>
      </c>
      <c r="L117" s="29"/>
      <c r="M117" s="134" t="s">
        <v>3</v>
      </c>
      <c r="N117" s="135" t="s">
        <v>41</v>
      </c>
      <c r="O117" s="136">
        <v>0</v>
      </c>
      <c r="P117" s="136">
        <f>O117*H117</f>
        <v>0</v>
      </c>
      <c r="Q117" s="136">
        <v>0</v>
      </c>
      <c r="R117" s="136">
        <f>Q117*H117</f>
        <v>0</v>
      </c>
      <c r="S117" s="136">
        <v>0</v>
      </c>
      <c r="T117" s="137">
        <f>S117*H117</f>
        <v>0</v>
      </c>
      <c r="AR117" s="138" t="s">
        <v>264</v>
      </c>
      <c r="AT117" s="138" t="s">
        <v>157</v>
      </c>
      <c r="AU117" s="138" t="s">
        <v>78</v>
      </c>
      <c r="AY117" s="17" t="s">
        <v>155</v>
      </c>
      <c r="BE117" s="139">
        <f>IF(N117="základní",J117,0)</f>
        <v>0</v>
      </c>
      <c r="BF117" s="139">
        <f>IF(N117="snížená",J117,0)</f>
        <v>0</v>
      </c>
      <c r="BG117" s="139">
        <f>IF(N117="zákl. přenesená",J117,0)</f>
        <v>0</v>
      </c>
      <c r="BH117" s="139">
        <f>IF(N117="sníž. přenesená",J117,0)</f>
        <v>0</v>
      </c>
      <c r="BI117" s="139">
        <f>IF(N117="nulová",J117,0)</f>
        <v>0</v>
      </c>
      <c r="BJ117" s="17" t="s">
        <v>78</v>
      </c>
      <c r="BK117" s="139">
        <f>ROUND(I117*H117,2)</f>
        <v>0</v>
      </c>
      <c r="BL117" s="17" t="s">
        <v>264</v>
      </c>
      <c r="BM117" s="138" t="s">
        <v>2930</v>
      </c>
    </row>
    <row r="118" spans="2:65" s="1" customFormat="1" ht="19.5">
      <c r="B118" s="29"/>
      <c r="D118" s="144" t="s">
        <v>516</v>
      </c>
      <c r="F118" s="170" t="s">
        <v>2913</v>
      </c>
      <c r="L118" s="29"/>
      <c r="M118" s="142"/>
      <c r="T118" s="50"/>
      <c r="AT118" s="17" t="s">
        <v>516</v>
      </c>
      <c r="AU118" s="17" t="s">
        <v>78</v>
      </c>
    </row>
    <row r="119" spans="2:65" s="13" customFormat="1" ht="11.25">
      <c r="B119" s="149"/>
      <c r="D119" s="144" t="s">
        <v>166</v>
      </c>
      <c r="E119" s="150" t="s">
        <v>3</v>
      </c>
      <c r="F119" s="151" t="s">
        <v>9</v>
      </c>
      <c r="H119" s="152">
        <v>15</v>
      </c>
      <c r="L119" s="149"/>
      <c r="M119" s="153"/>
      <c r="T119" s="154"/>
      <c r="AT119" s="150" t="s">
        <v>166</v>
      </c>
      <c r="AU119" s="150" t="s">
        <v>78</v>
      </c>
      <c r="AV119" s="13" t="s">
        <v>80</v>
      </c>
      <c r="AW119" s="13" t="s">
        <v>32</v>
      </c>
      <c r="AX119" s="13" t="s">
        <v>70</v>
      </c>
      <c r="AY119" s="150" t="s">
        <v>155</v>
      </c>
    </row>
    <row r="120" spans="2:65" s="14" customFormat="1" ht="11.25">
      <c r="B120" s="155"/>
      <c r="D120" s="144" t="s">
        <v>166</v>
      </c>
      <c r="E120" s="156" t="s">
        <v>3</v>
      </c>
      <c r="F120" s="157" t="s">
        <v>205</v>
      </c>
      <c r="H120" s="158">
        <v>15</v>
      </c>
      <c r="L120" s="155"/>
      <c r="M120" s="159"/>
      <c r="T120" s="160"/>
      <c r="AT120" s="156" t="s">
        <v>166</v>
      </c>
      <c r="AU120" s="156" t="s">
        <v>78</v>
      </c>
      <c r="AV120" s="14" t="s">
        <v>162</v>
      </c>
      <c r="AW120" s="14" t="s">
        <v>32</v>
      </c>
      <c r="AX120" s="14" t="s">
        <v>78</v>
      </c>
      <c r="AY120" s="156" t="s">
        <v>155</v>
      </c>
    </row>
    <row r="121" spans="2:65" s="1" customFormat="1" ht="16.5" customHeight="1">
      <c r="B121" s="127"/>
      <c r="C121" s="128" t="s">
        <v>235</v>
      </c>
      <c r="D121" s="128" t="s">
        <v>157</v>
      </c>
      <c r="E121" s="129" t="s">
        <v>2931</v>
      </c>
      <c r="F121" s="130" t="s">
        <v>2932</v>
      </c>
      <c r="G121" s="131" t="s">
        <v>320</v>
      </c>
      <c r="H121" s="132">
        <v>6</v>
      </c>
      <c r="I121" s="133"/>
      <c r="J121" s="133">
        <f>ROUND(I121*H121,2)</f>
        <v>0</v>
      </c>
      <c r="K121" s="130" t="s">
        <v>3</v>
      </c>
      <c r="L121" s="29"/>
      <c r="M121" s="134" t="s">
        <v>3</v>
      </c>
      <c r="N121" s="135" t="s">
        <v>41</v>
      </c>
      <c r="O121" s="136">
        <v>0</v>
      </c>
      <c r="P121" s="136">
        <f>O121*H121</f>
        <v>0</v>
      </c>
      <c r="Q121" s="136">
        <v>0</v>
      </c>
      <c r="R121" s="136">
        <f>Q121*H121</f>
        <v>0</v>
      </c>
      <c r="S121" s="136">
        <v>0</v>
      </c>
      <c r="T121" s="137">
        <f>S121*H121</f>
        <v>0</v>
      </c>
      <c r="AR121" s="138" t="s">
        <v>264</v>
      </c>
      <c r="AT121" s="138" t="s">
        <v>157</v>
      </c>
      <c r="AU121" s="138" t="s">
        <v>78</v>
      </c>
      <c r="AY121" s="17" t="s">
        <v>155</v>
      </c>
      <c r="BE121" s="139">
        <f>IF(N121="základní",J121,0)</f>
        <v>0</v>
      </c>
      <c r="BF121" s="139">
        <f>IF(N121="snížená",J121,0)</f>
        <v>0</v>
      </c>
      <c r="BG121" s="139">
        <f>IF(N121="zákl. přenesená",J121,0)</f>
        <v>0</v>
      </c>
      <c r="BH121" s="139">
        <f>IF(N121="sníž. přenesená",J121,0)</f>
        <v>0</v>
      </c>
      <c r="BI121" s="139">
        <f>IF(N121="nulová",J121,0)</f>
        <v>0</v>
      </c>
      <c r="BJ121" s="17" t="s">
        <v>78</v>
      </c>
      <c r="BK121" s="139">
        <f>ROUND(I121*H121,2)</f>
        <v>0</v>
      </c>
      <c r="BL121" s="17" t="s">
        <v>264</v>
      </c>
      <c r="BM121" s="138" t="s">
        <v>2933</v>
      </c>
    </row>
    <row r="122" spans="2:65" s="13" customFormat="1" ht="11.25">
      <c r="B122" s="149"/>
      <c r="D122" s="144" t="s">
        <v>166</v>
      </c>
      <c r="E122" s="150" t="s">
        <v>3</v>
      </c>
      <c r="F122" s="151" t="s">
        <v>195</v>
      </c>
      <c r="H122" s="152">
        <v>6</v>
      </c>
      <c r="L122" s="149"/>
      <c r="M122" s="153"/>
      <c r="T122" s="154"/>
      <c r="AT122" s="150" t="s">
        <v>166</v>
      </c>
      <c r="AU122" s="150" t="s">
        <v>78</v>
      </c>
      <c r="AV122" s="13" t="s">
        <v>80</v>
      </c>
      <c r="AW122" s="13" t="s">
        <v>32</v>
      </c>
      <c r="AX122" s="13" t="s">
        <v>70</v>
      </c>
      <c r="AY122" s="150" t="s">
        <v>155</v>
      </c>
    </row>
    <row r="123" spans="2:65" s="14" customFormat="1" ht="11.25">
      <c r="B123" s="155"/>
      <c r="D123" s="144" t="s">
        <v>166</v>
      </c>
      <c r="E123" s="156" t="s">
        <v>3</v>
      </c>
      <c r="F123" s="157" t="s">
        <v>205</v>
      </c>
      <c r="H123" s="158">
        <v>6</v>
      </c>
      <c r="L123" s="155"/>
      <c r="M123" s="159"/>
      <c r="T123" s="160"/>
      <c r="AT123" s="156" t="s">
        <v>166</v>
      </c>
      <c r="AU123" s="156" t="s">
        <v>78</v>
      </c>
      <c r="AV123" s="14" t="s">
        <v>162</v>
      </c>
      <c r="AW123" s="14" t="s">
        <v>32</v>
      </c>
      <c r="AX123" s="14" t="s">
        <v>78</v>
      </c>
      <c r="AY123" s="156" t="s">
        <v>155</v>
      </c>
    </row>
    <row r="124" spans="2:65" s="1" customFormat="1" ht="16.5" customHeight="1">
      <c r="B124" s="127"/>
      <c r="C124" s="128" t="s">
        <v>242</v>
      </c>
      <c r="D124" s="128" t="s">
        <v>157</v>
      </c>
      <c r="E124" s="129" t="s">
        <v>2934</v>
      </c>
      <c r="F124" s="130" t="s">
        <v>2935</v>
      </c>
      <c r="G124" s="131" t="s">
        <v>320</v>
      </c>
      <c r="H124" s="132">
        <v>4</v>
      </c>
      <c r="I124" s="133"/>
      <c r="J124" s="133">
        <f>ROUND(I124*H124,2)</f>
        <v>0</v>
      </c>
      <c r="K124" s="130" t="s">
        <v>3</v>
      </c>
      <c r="L124" s="29"/>
      <c r="M124" s="134" t="s">
        <v>3</v>
      </c>
      <c r="N124" s="135" t="s">
        <v>41</v>
      </c>
      <c r="O124" s="136">
        <v>0</v>
      </c>
      <c r="P124" s="136">
        <f>O124*H124</f>
        <v>0</v>
      </c>
      <c r="Q124" s="136">
        <v>0</v>
      </c>
      <c r="R124" s="136">
        <f>Q124*H124</f>
        <v>0</v>
      </c>
      <c r="S124" s="136">
        <v>0</v>
      </c>
      <c r="T124" s="137">
        <f>S124*H124</f>
        <v>0</v>
      </c>
      <c r="AR124" s="138" t="s">
        <v>264</v>
      </c>
      <c r="AT124" s="138" t="s">
        <v>157</v>
      </c>
      <c r="AU124" s="138" t="s">
        <v>78</v>
      </c>
      <c r="AY124" s="17" t="s">
        <v>155</v>
      </c>
      <c r="BE124" s="139">
        <f>IF(N124="základní",J124,0)</f>
        <v>0</v>
      </c>
      <c r="BF124" s="139">
        <f>IF(N124="snížená",J124,0)</f>
        <v>0</v>
      </c>
      <c r="BG124" s="139">
        <f>IF(N124="zákl. přenesená",J124,0)</f>
        <v>0</v>
      </c>
      <c r="BH124" s="139">
        <f>IF(N124="sníž. přenesená",J124,0)</f>
        <v>0</v>
      </c>
      <c r="BI124" s="139">
        <f>IF(N124="nulová",J124,0)</f>
        <v>0</v>
      </c>
      <c r="BJ124" s="17" t="s">
        <v>78</v>
      </c>
      <c r="BK124" s="139">
        <f>ROUND(I124*H124,2)</f>
        <v>0</v>
      </c>
      <c r="BL124" s="17" t="s">
        <v>264</v>
      </c>
      <c r="BM124" s="138" t="s">
        <v>2936</v>
      </c>
    </row>
    <row r="125" spans="2:65" s="13" customFormat="1" ht="11.25">
      <c r="B125" s="149"/>
      <c r="D125" s="144" t="s">
        <v>166</v>
      </c>
      <c r="E125" s="150" t="s">
        <v>3</v>
      </c>
      <c r="F125" s="151" t="s">
        <v>162</v>
      </c>
      <c r="H125" s="152">
        <v>4</v>
      </c>
      <c r="L125" s="149"/>
      <c r="M125" s="153"/>
      <c r="T125" s="154"/>
      <c r="AT125" s="150" t="s">
        <v>166</v>
      </c>
      <c r="AU125" s="150" t="s">
        <v>78</v>
      </c>
      <c r="AV125" s="13" t="s">
        <v>80</v>
      </c>
      <c r="AW125" s="13" t="s">
        <v>32</v>
      </c>
      <c r="AX125" s="13" t="s">
        <v>70</v>
      </c>
      <c r="AY125" s="150" t="s">
        <v>155</v>
      </c>
    </row>
    <row r="126" spans="2:65" s="14" customFormat="1" ht="11.25">
      <c r="B126" s="155"/>
      <c r="D126" s="144" t="s">
        <v>166</v>
      </c>
      <c r="E126" s="156" t="s">
        <v>3</v>
      </c>
      <c r="F126" s="157" t="s">
        <v>205</v>
      </c>
      <c r="H126" s="158">
        <v>4</v>
      </c>
      <c r="L126" s="155"/>
      <c r="M126" s="159"/>
      <c r="T126" s="160"/>
      <c r="AT126" s="156" t="s">
        <v>166</v>
      </c>
      <c r="AU126" s="156" t="s">
        <v>78</v>
      </c>
      <c r="AV126" s="14" t="s">
        <v>162</v>
      </c>
      <c r="AW126" s="14" t="s">
        <v>32</v>
      </c>
      <c r="AX126" s="14" t="s">
        <v>78</v>
      </c>
      <c r="AY126" s="156" t="s">
        <v>155</v>
      </c>
    </row>
    <row r="127" spans="2:65" s="1" customFormat="1" ht="16.5" customHeight="1">
      <c r="B127" s="127"/>
      <c r="C127" s="128" t="s">
        <v>247</v>
      </c>
      <c r="D127" s="128" t="s">
        <v>157</v>
      </c>
      <c r="E127" s="129" t="s">
        <v>2937</v>
      </c>
      <c r="F127" s="130" t="s">
        <v>2938</v>
      </c>
      <c r="G127" s="131" t="s">
        <v>320</v>
      </c>
      <c r="H127" s="132">
        <v>6</v>
      </c>
      <c r="I127" s="133"/>
      <c r="J127" s="133">
        <f>ROUND(I127*H127,2)</f>
        <v>0</v>
      </c>
      <c r="K127" s="130" t="s">
        <v>3</v>
      </c>
      <c r="L127" s="29"/>
      <c r="M127" s="134" t="s">
        <v>3</v>
      </c>
      <c r="N127" s="135" t="s">
        <v>41</v>
      </c>
      <c r="O127" s="136">
        <v>0</v>
      </c>
      <c r="P127" s="136">
        <f>O127*H127</f>
        <v>0</v>
      </c>
      <c r="Q127" s="136">
        <v>0</v>
      </c>
      <c r="R127" s="136">
        <f>Q127*H127</f>
        <v>0</v>
      </c>
      <c r="S127" s="136">
        <v>0</v>
      </c>
      <c r="T127" s="137">
        <f>S127*H127</f>
        <v>0</v>
      </c>
      <c r="AR127" s="138" t="s">
        <v>264</v>
      </c>
      <c r="AT127" s="138" t="s">
        <v>157</v>
      </c>
      <c r="AU127" s="138" t="s">
        <v>78</v>
      </c>
      <c r="AY127" s="17" t="s">
        <v>155</v>
      </c>
      <c r="BE127" s="139">
        <f>IF(N127="základní",J127,0)</f>
        <v>0</v>
      </c>
      <c r="BF127" s="139">
        <f>IF(N127="snížená",J127,0)</f>
        <v>0</v>
      </c>
      <c r="BG127" s="139">
        <f>IF(N127="zákl. přenesená",J127,0)</f>
        <v>0</v>
      </c>
      <c r="BH127" s="139">
        <f>IF(N127="sníž. přenesená",J127,0)</f>
        <v>0</v>
      </c>
      <c r="BI127" s="139">
        <f>IF(N127="nulová",J127,0)</f>
        <v>0</v>
      </c>
      <c r="BJ127" s="17" t="s">
        <v>78</v>
      </c>
      <c r="BK127" s="139">
        <f>ROUND(I127*H127,2)</f>
        <v>0</v>
      </c>
      <c r="BL127" s="17" t="s">
        <v>264</v>
      </c>
      <c r="BM127" s="138" t="s">
        <v>2939</v>
      </c>
    </row>
    <row r="128" spans="2:65" s="13" customFormat="1" ht="11.25">
      <c r="B128" s="149"/>
      <c r="D128" s="144" t="s">
        <v>166</v>
      </c>
      <c r="E128" s="150" t="s">
        <v>3</v>
      </c>
      <c r="F128" s="151" t="s">
        <v>195</v>
      </c>
      <c r="H128" s="152">
        <v>6</v>
      </c>
      <c r="L128" s="149"/>
      <c r="M128" s="153"/>
      <c r="T128" s="154"/>
      <c r="AT128" s="150" t="s">
        <v>166</v>
      </c>
      <c r="AU128" s="150" t="s">
        <v>78</v>
      </c>
      <c r="AV128" s="13" t="s">
        <v>80</v>
      </c>
      <c r="AW128" s="13" t="s">
        <v>32</v>
      </c>
      <c r="AX128" s="13" t="s">
        <v>70</v>
      </c>
      <c r="AY128" s="150" t="s">
        <v>155</v>
      </c>
    </row>
    <row r="129" spans="2:65" s="14" customFormat="1" ht="11.25">
      <c r="B129" s="155"/>
      <c r="D129" s="144" t="s">
        <v>166</v>
      </c>
      <c r="E129" s="156" t="s">
        <v>3</v>
      </c>
      <c r="F129" s="157" t="s">
        <v>205</v>
      </c>
      <c r="H129" s="158">
        <v>6</v>
      </c>
      <c r="L129" s="155"/>
      <c r="M129" s="159"/>
      <c r="T129" s="160"/>
      <c r="AT129" s="156" t="s">
        <v>166</v>
      </c>
      <c r="AU129" s="156" t="s">
        <v>78</v>
      </c>
      <c r="AV129" s="14" t="s">
        <v>162</v>
      </c>
      <c r="AW129" s="14" t="s">
        <v>32</v>
      </c>
      <c r="AX129" s="14" t="s">
        <v>78</v>
      </c>
      <c r="AY129" s="156" t="s">
        <v>155</v>
      </c>
    </row>
    <row r="130" spans="2:65" s="1" customFormat="1" ht="16.5" customHeight="1">
      <c r="B130" s="127"/>
      <c r="C130" s="128" t="s">
        <v>254</v>
      </c>
      <c r="D130" s="128" t="s">
        <v>157</v>
      </c>
      <c r="E130" s="129" t="s">
        <v>2940</v>
      </c>
      <c r="F130" s="130" t="s">
        <v>2941</v>
      </c>
      <c r="G130" s="131" t="s">
        <v>320</v>
      </c>
      <c r="H130" s="132">
        <v>6</v>
      </c>
      <c r="I130" s="133"/>
      <c r="J130" s="133">
        <f>ROUND(I130*H130,2)</f>
        <v>0</v>
      </c>
      <c r="K130" s="130" t="s">
        <v>3</v>
      </c>
      <c r="L130" s="29"/>
      <c r="M130" s="134" t="s">
        <v>3</v>
      </c>
      <c r="N130" s="135" t="s">
        <v>41</v>
      </c>
      <c r="O130" s="136">
        <v>0</v>
      </c>
      <c r="P130" s="136">
        <f>O130*H130</f>
        <v>0</v>
      </c>
      <c r="Q130" s="136">
        <v>0</v>
      </c>
      <c r="R130" s="136">
        <f>Q130*H130</f>
        <v>0</v>
      </c>
      <c r="S130" s="136">
        <v>0</v>
      </c>
      <c r="T130" s="137">
        <f>S130*H130</f>
        <v>0</v>
      </c>
      <c r="AR130" s="138" t="s">
        <v>264</v>
      </c>
      <c r="AT130" s="138" t="s">
        <v>157</v>
      </c>
      <c r="AU130" s="138" t="s">
        <v>78</v>
      </c>
      <c r="AY130" s="17" t="s">
        <v>155</v>
      </c>
      <c r="BE130" s="139">
        <f>IF(N130="základní",J130,0)</f>
        <v>0</v>
      </c>
      <c r="BF130" s="139">
        <f>IF(N130="snížená",J130,0)</f>
        <v>0</v>
      </c>
      <c r="BG130" s="139">
        <f>IF(N130="zákl. přenesená",J130,0)</f>
        <v>0</v>
      </c>
      <c r="BH130" s="139">
        <f>IF(N130="sníž. přenesená",J130,0)</f>
        <v>0</v>
      </c>
      <c r="BI130" s="139">
        <f>IF(N130="nulová",J130,0)</f>
        <v>0</v>
      </c>
      <c r="BJ130" s="17" t="s">
        <v>78</v>
      </c>
      <c r="BK130" s="139">
        <f>ROUND(I130*H130,2)</f>
        <v>0</v>
      </c>
      <c r="BL130" s="17" t="s">
        <v>264</v>
      </c>
      <c r="BM130" s="138" t="s">
        <v>2942</v>
      </c>
    </row>
    <row r="131" spans="2:65" s="1" customFormat="1" ht="19.5">
      <c r="B131" s="29"/>
      <c r="D131" s="144" t="s">
        <v>516</v>
      </c>
      <c r="F131" s="170" t="s">
        <v>2913</v>
      </c>
      <c r="L131" s="29"/>
      <c r="M131" s="142"/>
      <c r="T131" s="50"/>
      <c r="AT131" s="17" t="s">
        <v>516</v>
      </c>
      <c r="AU131" s="17" t="s">
        <v>78</v>
      </c>
    </row>
    <row r="132" spans="2:65" s="13" customFormat="1" ht="11.25">
      <c r="B132" s="149"/>
      <c r="D132" s="144" t="s">
        <v>166</v>
      </c>
      <c r="E132" s="150" t="s">
        <v>3</v>
      </c>
      <c r="F132" s="151" t="s">
        <v>195</v>
      </c>
      <c r="H132" s="152">
        <v>6</v>
      </c>
      <c r="L132" s="149"/>
      <c r="M132" s="153"/>
      <c r="T132" s="154"/>
      <c r="AT132" s="150" t="s">
        <v>166</v>
      </c>
      <c r="AU132" s="150" t="s">
        <v>78</v>
      </c>
      <c r="AV132" s="13" t="s">
        <v>80</v>
      </c>
      <c r="AW132" s="13" t="s">
        <v>32</v>
      </c>
      <c r="AX132" s="13" t="s">
        <v>70</v>
      </c>
      <c r="AY132" s="150" t="s">
        <v>155</v>
      </c>
    </row>
    <row r="133" spans="2:65" s="14" customFormat="1" ht="11.25">
      <c r="B133" s="155"/>
      <c r="D133" s="144" t="s">
        <v>166</v>
      </c>
      <c r="E133" s="156" t="s">
        <v>3</v>
      </c>
      <c r="F133" s="157" t="s">
        <v>205</v>
      </c>
      <c r="H133" s="158">
        <v>6</v>
      </c>
      <c r="L133" s="155"/>
      <c r="M133" s="159"/>
      <c r="T133" s="160"/>
      <c r="AT133" s="156" t="s">
        <v>166</v>
      </c>
      <c r="AU133" s="156" t="s">
        <v>78</v>
      </c>
      <c r="AV133" s="14" t="s">
        <v>162</v>
      </c>
      <c r="AW133" s="14" t="s">
        <v>32</v>
      </c>
      <c r="AX133" s="14" t="s">
        <v>78</v>
      </c>
      <c r="AY133" s="156" t="s">
        <v>155</v>
      </c>
    </row>
    <row r="134" spans="2:65" s="1" customFormat="1" ht="16.5" customHeight="1">
      <c r="B134" s="127"/>
      <c r="C134" s="128" t="s">
        <v>9</v>
      </c>
      <c r="D134" s="128" t="s">
        <v>157</v>
      </c>
      <c r="E134" s="129" t="s">
        <v>2943</v>
      </c>
      <c r="F134" s="130" t="s">
        <v>2944</v>
      </c>
      <c r="G134" s="131" t="s">
        <v>320</v>
      </c>
      <c r="H134" s="132">
        <v>4</v>
      </c>
      <c r="I134" s="133"/>
      <c r="J134" s="133">
        <f>ROUND(I134*H134,2)</f>
        <v>0</v>
      </c>
      <c r="K134" s="130" t="s">
        <v>3</v>
      </c>
      <c r="L134" s="29"/>
      <c r="M134" s="134" t="s">
        <v>3</v>
      </c>
      <c r="N134" s="135" t="s">
        <v>41</v>
      </c>
      <c r="O134" s="136">
        <v>0</v>
      </c>
      <c r="P134" s="136">
        <f>O134*H134</f>
        <v>0</v>
      </c>
      <c r="Q134" s="136">
        <v>0</v>
      </c>
      <c r="R134" s="136">
        <f>Q134*H134</f>
        <v>0</v>
      </c>
      <c r="S134" s="136">
        <v>0</v>
      </c>
      <c r="T134" s="137">
        <f>S134*H134</f>
        <v>0</v>
      </c>
      <c r="AR134" s="138" t="s">
        <v>264</v>
      </c>
      <c r="AT134" s="138" t="s">
        <v>157</v>
      </c>
      <c r="AU134" s="138" t="s">
        <v>78</v>
      </c>
      <c r="AY134" s="17" t="s">
        <v>155</v>
      </c>
      <c r="BE134" s="139">
        <f>IF(N134="základní",J134,0)</f>
        <v>0</v>
      </c>
      <c r="BF134" s="139">
        <f>IF(N134="snížená",J134,0)</f>
        <v>0</v>
      </c>
      <c r="BG134" s="139">
        <f>IF(N134="zákl. přenesená",J134,0)</f>
        <v>0</v>
      </c>
      <c r="BH134" s="139">
        <f>IF(N134="sníž. přenesená",J134,0)</f>
        <v>0</v>
      </c>
      <c r="BI134" s="139">
        <f>IF(N134="nulová",J134,0)</f>
        <v>0</v>
      </c>
      <c r="BJ134" s="17" t="s">
        <v>78</v>
      </c>
      <c r="BK134" s="139">
        <f>ROUND(I134*H134,2)</f>
        <v>0</v>
      </c>
      <c r="BL134" s="17" t="s">
        <v>264</v>
      </c>
      <c r="BM134" s="138" t="s">
        <v>2945</v>
      </c>
    </row>
    <row r="135" spans="2:65" s="1" customFormat="1" ht="19.5">
      <c r="B135" s="29"/>
      <c r="D135" s="144" t="s">
        <v>516</v>
      </c>
      <c r="F135" s="170" t="s">
        <v>2913</v>
      </c>
      <c r="L135" s="29"/>
      <c r="M135" s="142"/>
      <c r="T135" s="50"/>
      <c r="AT135" s="17" t="s">
        <v>516</v>
      </c>
      <c r="AU135" s="17" t="s">
        <v>78</v>
      </c>
    </row>
    <row r="136" spans="2:65" s="13" customFormat="1" ht="11.25">
      <c r="B136" s="149"/>
      <c r="D136" s="144" t="s">
        <v>166</v>
      </c>
      <c r="E136" s="150" t="s">
        <v>3</v>
      </c>
      <c r="F136" s="151" t="s">
        <v>162</v>
      </c>
      <c r="H136" s="152">
        <v>4</v>
      </c>
      <c r="L136" s="149"/>
      <c r="M136" s="153"/>
      <c r="T136" s="154"/>
      <c r="AT136" s="150" t="s">
        <v>166</v>
      </c>
      <c r="AU136" s="150" t="s">
        <v>78</v>
      </c>
      <c r="AV136" s="13" t="s">
        <v>80</v>
      </c>
      <c r="AW136" s="13" t="s">
        <v>32</v>
      </c>
      <c r="AX136" s="13" t="s">
        <v>70</v>
      </c>
      <c r="AY136" s="150" t="s">
        <v>155</v>
      </c>
    </row>
    <row r="137" spans="2:65" s="14" customFormat="1" ht="11.25">
      <c r="B137" s="155"/>
      <c r="D137" s="144" t="s">
        <v>166</v>
      </c>
      <c r="E137" s="156" t="s">
        <v>3</v>
      </c>
      <c r="F137" s="157" t="s">
        <v>205</v>
      </c>
      <c r="H137" s="158">
        <v>4</v>
      </c>
      <c r="L137" s="155"/>
      <c r="M137" s="159"/>
      <c r="T137" s="160"/>
      <c r="AT137" s="156" t="s">
        <v>166</v>
      </c>
      <c r="AU137" s="156" t="s">
        <v>78</v>
      </c>
      <c r="AV137" s="14" t="s">
        <v>162</v>
      </c>
      <c r="AW137" s="14" t="s">
        <v>32</v>
      </c>
      <c r="AX137" s="14" t="s">
        <v>78</v>
      </c>
      <c r="AY137" s="156" t="s">
        <v>155</v>
      </c>
    </row>
    <row r="138" spans="2:65" s="1" customFormat="1" ht="16.5" customHeight="1">
      <c r="B138" s="127"/>
      <c r="C138" s="128" t="s">
        <v>264</v>
      </c>
      <c r="D138" s="128" t="s">
        <v>157</v>
      </c>
      <c r="E138" s="129" t="s">
        <v>2946</v>
      </c>
      <c r="F138" s="130" t="s">
        <v>2947</v>
      </c>
      <c r="G138" s="131" t="s">
        <v>320</v>
      </c>
      <c r="H138" s="132">
        <v>2</v>
      </c>
      <c r="I138" s="133"/>
      <c r="J138" s="133">
        <f>ROUND(I138*H138,2)</f>
        <v>0</v>
      </c>
      <c r="K138" s="130" t="s">
        <v>3</v>
      </c>
      <c r="L138" s="29"/>
      <c r="M138" s="134" t="s">
        <v>3</v>
      </c>
      <c r="N138" s="135" t="s">
        <v>41</v>
      </c>
      <c r="O138" s="136">
        <v>0</v>
      </c>
      <c r="P138" s="136">
        <f>O138*H138</f>
        <v>0</v>
      </c>
      <c r="Q138" s="136">
        <v>0</v>
      </c>
      <c r="R138" s="136">
        <f>Q138*H138</f>
        <v>0</v>
      </c>
      <c r="S138" s="136">
        <v>0</v>
      </c>
      <c r="T138" s="137">
        <f>S138*H138</f>
        <v>0</v>
      </c>
      <c r="AR138" s="138" t="s">
        <v>264</v>
      </c>
      <c r="AT138" s="138" t="s">
        <v>157</v>
      </c>
      <c r="AU138" s="138" t="s">
        <v>78</v>
      </c>
      <c r="AY138" s="17" t="s">
        <v>155</v>
      </c>
      <c r="BE138" s="139">
        <f>IF(N138="základní",J138,0)</f>
        <v>0</v>
      </c>
      <c r="BF138" s="139">
        <f>IF(N138="snížená",J138,0)</f>
        <v>0</v>
      </c>
      <c r="BG138" s="139">
        <f>IF(N138="zákl. přenesená",J138,0)</f>
        <v>0</v>
      </c>
      <c r="BH138" s="139">
        <f>IF(N138="sníž. přenesená",J138,0)</f>
        <v>0</v>
      </c>
      <c r="BI138" s="139">
        <f>IF(N138="nulová",J138,0)</f>
        <v>0</v>
      </c>
      <c r="BJ138" s="17" t="s">
        <v>78</v>
      </c>
      <c r="BK138" s="139">
        <f>ROUND(I138*H138,2)</f>
        <v>0</v>
      </c>
      <c r="BL138" s="17" t="s">
        <v>264</v>
      </c>
      <c r="BM138" s="138" t="s">
        <v>2948</v>
      </c>
    </row>
    <row r="139" spans="2:65" s="1" customFormat="1" ht="19.5">
      <c r="B139" s="29"/>
      <c r="D139" s="144" t="s">
        <v>516</v>
      </c>
      <c r="F139" s="170" t="s">
        <v>2913</v>
      </c>
      <c r="L139" s="29"/>
      <c r="M139" s="142"/>
      <c r="T139" s="50"/>
      <c r="AT139" s="17" t="s">
        <v>516</v>
      </c>
      <c r="AU139" s="17" t="s">
        <v>78</v>
      </c>
    </row>
    <row r="140" spans="2:65" s="13" customFormat="1" ht="11.25">
      <c r="B140" s="149"/>
      <c r="D140" s="144" t="s">
        <v>166</v>
      </c>
      <c r="E140" s="150" t="s">
        <v>3</v>
      </c>
      <c r="F140" s="151" t="s">
        <v>80</v>
      </c>
      <c r="H140" s="152">
        <v>2</v>
      </c>
      <c r="L140" s="149"/>
      <c r="M140" s="153"/>
      <c r="T140" s="154"/>
      <c r="AT140" s="150" t="s">
        <v>166</v>
      </c>
      <c r="AU140" s="150" t="s">
        <v>78</v>
      </c>
      <c r="AV140" s="13" t="s">
        <v>80</v>
      </c>
      <c r="AW140" s="13" t="s">
        <v>32</v>
      </c>
      <c r="AX140" s="13" t="s">
        <v>70</v>
      </c>
      <c r="AY140" s="150" t="s">
        <v>155</v>
      </c>
    </row>
    <row r="141" spans="2:65" s="14" customFormat="1" ht="11.25">
      <c r="B141" s="155"/>
      <c r="D141" s="144" t="s">
        <v>166</v>
      </c>
      <c r="E141" s="156" t="s">
        <v>3</v>
      </c>
      <c r="F141" s="157" t="s">
        <v>205</v>
      </c>
      <c r="H141" s="158">
        <v>2</v>
      </c>
      <c r="L141" s="155"/>
      <c r="M141" s="159"/>
      <c r="T141" s="160"/>
      <c r="AT141" s="156" t="s">
        <v>166</v>
      </c>
      <c r="AU141" s="156" t="s">
        <v>78</v>
      </c>
      <c r="AV141" s="14" t="s">
        <v>162</v>
      </c>
      <c r="AW141" s="14" t="s">
        <v>32</v>
      </c>
      <c r="AX141" s="14" t="s">
        <v>78</v>
      </c>
      <c r="AY141" s="156" t="s">
        <v>155</v>
      </c>
    </row>
    <row r="142" spans="2:65" s="1" customFormat="1" ht="16.5" customHeight="1">
      <c r="B142" s="127"/>
      <c r="C142" s="128" t="s">
        <v>276</v>
      </c>
      <c r="D142" s="128" t="s">
        <v>157</v>
      </c>
      <c r="E142" s="129" t="s">
        <v>2949</v>
      </c>
      <c r="F142" s="130" t="s">
        <v>2950</v>
      </c>
      <c r="G142" s="131" t="s">
        <v>178</v>
      </c>
      <c r="H142" s="132">
        <v>90</v>
      </c>
      <c r="I142" s="133"/>
      <c r="J142" s="133">
        <f>ROUND(I142*H142,2)</f>
        <v>0</v>
      </c>
      <c r="K142" s="130" t="s">
        <v>3</v>
      </c>
      <c r="L142" s="29"/>
      <c r="M142" s="134" t="s">
        <v>3</v>
      </c>
      <c r="N142" s="135" t="s">
        <v>41</v>
      </c>
      <c r="O142" s="136">
        <v>0</v>
      </c>
      <c r="P142" s="136">
        <f>O142*H142</f>
        <v>0</v>
      </c>
      <c r="Q142" s="136">
        <v>0</v>
      </c>
      <c r="R142" s="136">
        <f>Q142*H142</f>
        <v>0</v>
      </c>
      <c r="S142" s="136">
        <v>0</v>
      </c>
      <c r="T142" s="137">
        <f>S142*H142</f>
        <v>0</v>
      </c>
      <c r="AR142" s="138" t="s">
        <v>264</v>
      </c>
      <c r="AT142" s="138" t="s">
        <v>157</v>
      </c>
      <c r="AU142" s="138" t="s">
        <v>78</v>
      </c>
      <c r="AY142" s="17" t="s">
        <v>155</v>
      </c>
      <c r="BE142" s="139">
        <f>IF(N142="základní",J142,0)</f>
        <v>0</v>
      </c>
      <c r="BF142" s="139">
        <f>IF(N142="snížená",J142,0)</f>
        <v>0</v>
      </c>
      <c r="BG142" s="139">
        <f>IF(N142="zákl. přenesená",J142,0)</f>
        <v>0</v>
      </c>
      <c r="BH142" s="139">
        <f>IF(N142="sníž. přenesená",J142,0)</f>
        <v>0</v>
      </c>
      <c r="BI142" s="139">
        <f>IF(N142="nulová",J142,0)</f>
        <v>0</v>
      </c>
      <c r="BJ142" s="17" t="s">
        <v>78</v>
      </c>
      <c r="BK142" s="139">
        <f>ROUND(I142*H142,2)</f>
        <v>0</v>
      </c>
      <c r="BL142" s="17" t="s">
        <v>264</v>
      </c>
      <c r="BM142" s="138" t="s">
        <v>2951</v>
      </c>
    </row>
    <row r="143" spans="2:65" s="1" customFormat="1" ht="19.5">
      <c r="B143" s="29"/>
      <c r="D143" s="144" t="s">
        <v>516</v>
      </c>
      <c r="F143" s="170" t="s">
        <v>2913</v>
      </c>
      <c r="L143" s="29"/>
      <c r="M143" s="142"/>
      <c r="T143" s="50"/>
      <c r="AT143" s="17" t="s">
        <v>516</v>
      </c>
      <c r="AU143" s="17" t="s">
        <v>78</v>
      </c>
    </row>
    <row r="144" spans="2:65" s="13" customFormat="1" ht="11.25">
      <c r="B144" s="149"/>
      <c r="D144" s="144" t="s">
        <v>166</v>
      </c>
      <c r="E144" s="150" t="s">
        <v>3</v>
      </c>
      <c r="F144" s="151" t="s">
        <v>831</v>
      </c>
      <c r="H144" s="152">
        <v>90</v>
      </c>
      <c r="L144" s="149"/>
      <c r="M144" s="153"/>
      <c r="T144" s="154"/>
      <c r="AT144" s="150" t="s">
        <v>166</v>
      </c>
      <c r="AU144" s="150" t="s">
        <v>78</v>
      </c>
      <c r="AV144" s="13" t="s">
        <v>80</v>
      </c>
      <c r="AW144" s="13" t="s">
        <v>32</v>
      </c>
      <c r="AX144" s="13" t="s">
        <v>70</v>
      </c>
      <c r="AY144" s="150" t="s">
        <v>155</v>
      </c>
    </row>
    <row r="145" spans="2:65" s="14" customFormat="1" ht="11.25">
      <c r="B145" s="155"/>
      <c r="D145" s="144" t="s">
        <v>166</v>
      </c>
      <c r="E145" s="156" t="s">
        <v>3</v>
      </c>
      <c r="F145" s="157" t="s">
        <v>205</v>
      </c>
      <c r="H145" s="158">
        <v>90</v>
      </c>
      <c r="L145" s="155"/>
      <c r="M145" s="159"/>
      <c r="T145" s="160"/>
      <c r="AT145" s="156" t="s">
        <v>166</v>
      </c>
      <c r="AU145" s="156" t="s">
        <v>78</v>
      </c>
      <c r="AV145" s="14" t="s">
        <v>162</v>
      </c>
      <c r="AW145" s="14" t="s">
        <v>32</v>
      </c>
      <c r="AX145" s="14" t="s">
        <v>78</v>
      </c>
      <c r="AY145" s="156" t="s">
        <v>155</v>
      </c>
    </row>
    <row r="146" spans="2:65" s="1" customFormat="1" ht="16.5" customHeight="1">
      <c r="B146" s="127"/>
      <c r="C146" s="128" t="s">
        <v>287</v>
      </c>
      <c r="D146" s="128" t="s">
        <v>157</v>
      </c>
      <c r="E146" s="129" t="s">
        <v>2952</v>
      </c>
      <c r="F146" s="130" t="s">
        <v>2953</v>
      </c>
      <c r="G146" s="131" t="s">
        <v>320</v>
      </c>
      <c r="H146" s="132">
        <v>2</v>
      </c>
      <c r="I146" s="133"/>
      <c r="J146" s="133">
        <f>ROUND(I146*H146,2)</f>
        <v>0</v>
      </c>
      <c r="K146" s="130" t="s">
        <v>3</v>
      </c>
      <c r="L146" s="29"/>
      <c r="M146" s="134" t="s">
        <v>3</v>
      </c>
      <c r="N146" s="135" t="s">
        <v>41</v>
      </c>
      <c r="O146" s="136">
        <v>0</v>
      </c>
      <c r="P146" s="136">
        <f>O146*H146</f>
        <v>0</v>
      </c>
      <c r="Q146" s="136">
        <v>0</v>
      </c>
      <c r="R146" s="136">
        <f>Q146*H146</f>
        <v>0</v>
      </c>
      <c r="S146" s="136">
        <v>0</v>
      </c>
      <c r="T146" s="137">
        <f>S146*H146</f>
        <v>0</v>
      </c>
      <c r="AR146" s="138" t="s">
        <v>264</v>
      </c>
      <c r="AT146" s="138" t="s">
        <v>157</v>
      </c>
      <c r="AU146" s="138" t="s">
        <v>78</v>
      </c>
      <c r="AY146" s="17" t="s">
        <v>155</v>
      </c>
      <c r="BE146" s="139">
        <f>IF(N146="základní",J146,0)</f>
        <v>0</v>
      </c>
      <c r="BF146" s="139">
        <f>IF(N146="snížená",J146,0)</f>
        <v>0</v>
      </c>
      <c r="BG146" s="139">
        <f>IF(N146="zákl. přenesená",J146,0)</f>
        <v>0</v>
      </c>
      <c r="BH146" s="139">
        <f>IF(N146="sníž. přenesená",J146,0)</f>
        <v>0</v>
      </c>
      <c r="BI146" s="139">
        <f>IF(N146="nulová",J146,0)</f>
        <v>0</v>
      </c>
      <c r="BJ146" s="17" t="s">
        <v>78</v>
      </c>
      <c r="BK146" s="139">
        <f>ROUND(I146*H146,2)</f>
        <v>0</v>
      </c>
      <c r="BL146" s="17" t="s">
        <v>264</v>
      </c>
      <c r="BM146" s="138" t="s">
        <v>2954</v>
      </c>
    </row>
    <row r="147" spans="2:65" s="1" customFormat="1" ht="19.5">
      <c r="B147" s="29"/>
      <c r="D147" s="144" t="s">
        <v>516</v>
      </c>
      <c r="F147" s="170" t="s">
        <v>2913</v>
      </c>
      <c r="L147" s="29"/>
      <c r="M147" s="142"/>
      <c r="T147" s="50"/>
      <c r="AT147" s="17" t="s">
        <v>516</v>
      </c>
      <c r="AU147" s="17" t="s">
        <v>78</v>
      </c>
    </row>
    <row r="148" spans="2:65" s="13" customFormat="1" ht="11.25">
      <c r="B148" s="149"/>
      <c r="D148" s="144" t="s">
        <v>166</v>
      </c>
      <c r="E148" s="150" t="s">
        <v>3</v>
      </c>
      <c r="F148" s="151" t="s">
        <v>80</v>
      </c>
      <c r="H148" s="152">
        <v>2</v>
      </c>
      <c r="L148" s="149"/>
      <c r="M148" s="153"/>
      <c r="T148" s="154"/>
      <c r="AT148" s="150" t="s">
        <v>166</v>
      </c>
      <c r="AU148" s="150" t="s">
        <v>78</v>
      </c>
      <c r="AV148" s="13" t="s">
        <v>80</v>
      </c>
      <c r="AW148" s="13" t="s">
        <v>32</v>
      </c>
      <c r="AX148" s="13" t="s">
        <v>70</v>
      </c>
      <c r="AY148" s="150" t="s">
        <v>155</v>
      </c>
    </row>
    <row r="149" spans="2:65" s="14" customFormat="1" ht="11.25">
      <c r="B149" s="155"/>
      <c r="D149" s="144" t="s">
        <v>166</v>
      </c>
      <c r="E149" s="156" t="s">
        <v>3</v>
      </c>
      <c r="F149" s="157" t="s">
        <v>205</v>
      </c>
      <c r="H149" s="158">
        <v>2</v>
      </c>
      <c r="L149" s="155"/>
      <c r="M149" s="159"/>
      <c r="T149" s="160"/>
      <c r="AT149" s="156" t="s">
        <v>166</v>
      </c>
      <c r="AU149" s="156" t="s">
        <v>78</v>
      </c>
      <c r="AV149" s="14" t="s">
        <v>162</v>
      </c>
      <c r="AW149" s="14" t="s">
        <v>32</v>
      </c>
      <c r="AX149" s="14" t="s">
        <v>78</v>
      </c>
      <c r="AY149" s="156" t="s">
        <v>155</v>
      </c>
    </row>
    <row r="150" spans="2:65" s="1" customFormat="1" ht="16.5" customHeight="1">
      <c r="B150" s="127"/>
      <c r="C150" s="128" t="s">
        <v>292</v>
      </c>
      <c r="D150" s="128" t="s">
        <v>157</v>
      </c>
      <c r="E150" s="129" t="s">
        <v>2955</v>
      </c>
      <c r="F150" s="130" t="s">
        <v>2956</v>
      </c>
      <c r="G150" s="131" t="s">
        <v>320</v>
      </c>
      <c r="H150" s="132">
        <v>2</v>
      </c>
      <c r="I150" s="133"/>
      <c r="J150" s="133">
        <f>ROUND(I150*H150,2)</f>
        <v>0</v>
      </c>
      <c r="K150" s="130" t="s">
        <v>3</v>
      </c>
      <c r="L150" s="29"/>
      <c r="M150" s="134" t="s">
        <v>3</v>
      </c>
      <c r="N150" s="135" t="s">
        <v>41</v>
      </c>
      <c r="O150" s="136">
        <v>0</v>
      </c>
      <c r="P150" s="136">
        <f>O150*H150</f>
        <v>0</v>
      </c>
      <c r="Q150" s="136">
        <v>0</v>
      </c>
      <c r="R150" s="136">
        <f>Q150*H150</f>
        <v>0</v>
      </c>
      <c r="S150" s="136">
        <v>0</v>
      </c>
      <c r="T150" s="137">
        <f>S150*H150</f>
        <v>0</v>
      </c>
      <c r="AR150" s="138" t="s">
        <v>264</v>
      </c>
      <c r="AT150" s="138" t="s">
        <v>157</v>
      </c>
      <c r="AU150" s="138" t="s">
        <v>78</v>
      </c>
      <c r="AY150" s="17" t="s">
        <v>155</v>
      </c>
      <c r="BE150" s="139">
        <f>IF(N150="základní",J150,0)</f>
        <v>0</v>
      </c>
      <c r="BF150" s="139">
        <f>IF(N150="snížená",J150,0)</f>
        <v>0</v>
      </c>
      <c r="BG150" s="139">
        <f>IF(N150="zákl. přenesená",J150,0)</f>
        <v>0</v>
      </c>
      <c r="BH150" s="139">
        <f>IF(N150="sníž. přenesená",J150,0)</f>
        <v>0</v>
      </c>
      <c r="BI150" s="139">
        <f>IF(N150="nulová",J150,0)</f>
        <v>0</v>
      </c>
      <c r="BJ150" s="17" t="s">
        <v>78</v>
      </c>
      <c r="BK150" s="139">
        <f>ROUND(I150*H150,2)</f>
        <v>0</v>
      </c>
      <c r="BL150" s="17" t="s">
        <v>264</v>
      </c>
      <c r="BM150" s="138" t="s">
        <v>2957</v>
      </c>
    </row>
    <row r="151" spans="2:65" s="1" customFormat="1" ht="19.5">
      <c r="B151" s="29"/>
      <c r="D151" s="144" t="s">
        <v>516</v>
      </c>
      <c r="F151" s="170" t="s">
        <v>2913</v>
      </c>
      <c r="L151" s="29"/>
      <c r="M151" s="142"/>
      <c r="T151" s="50"/>
      <c r="AT151" s="17" t="s">
        <v>516</v>
      </c>
      <c r="AU151" s="17" t="s">
        <v>78</v>
      </c>
    </row>
    <row r="152" spans="2:65" s="13" customFormat="1" ht="11.25">
      <c r="B152" s="149"/>
      <c r="D152" s="144" t="s">
        <v>166</v>
      </c>
      <c r="E152" s="150" t="s">
        <v>3</v>
      </c>
      <c r="F152" s="151" t="s">
        <v>80</v>
      </c>
      <c r="H152" s="152">
        <v>2</v>
      </c>
      <c r="L152" s="149"/>
      <c r="M152" s="153"/>
      <c r="T152" s="154"/>
      <c r="AT152" s="150" t="s">
        <v>166</v>
      </c>
      <c r="AU152" s="150" t="s">
        <v>78</v>
      </c>
      <c r="AV152" s="13" t="s">
        <v>80</v>
      </c>
      <c r="AW152" s="13" t="s">
        <v>32</v>
      </c>
      <c r="AX152" s="13" t="s">
        <v>70</v>
      </c>
      <c r="AY152" s="150" t="s">
        <v>155</v>
      </c>
    </row>
    <row r="153" spans="2:65" s="14" customFormat="1" ht="11.25">
      <c r="B153" s="155"/>
      <c r="D153" s="144" t="s">
        <v>166</v>
      </c>
      <c r="E153" s="156" t="s">
        <v>3</v>
      </c>
      <c r="F153" s="157" t="s">
        <v>205</v>
      </c>
      <c r="H153" s="158">
        <v>2</v>
      </c>
      <c r="L153" s="155"/>
      <c r="M153" s="159"/>
      <c r="T153" s="160"/>
      <c r="AT153" s="156" t="s">
        <v>166</v>
      </c>
      <c r="AU153" s="156" t="s">
        <v>78</v>
      </c>
      <c r="AV153" s="14" t="s">
        <v>162</v>
      </c>
      <c r="AW153" s="14" t="s">
        <v>32</v>
      </c>
      <c r="AX153" s="14" t="s">
        <v>78</v>
      </c>
      <c r="AY153" s="156" t="s">
        <v>155</v>
      </c>
    </row>
    <row r="154" spans="2:65" s="1" customFormat="1" ht="16.5" customHeight="1">
      <c r="B154" s="127"/>
      <c r="C154" s="128" t="s">
        <v>298</v>
      </c>
      <c r="D154" s="128" t="s">
        <v>157</v>
      </c>
      <c r="E154" s="129" t="s">
        <v>2958</v>
      </c>
      <c r="F154" s="130" t="s">
        <v>2959</v>
      </c>
      <c r="G154" s="131" t="s">
        <v>301</v>
      </c>
      <c r="H154" s="132">
        <v>0.112</v>
      </c>
      <c r="I154" s="133"/>
      <c r="J154" s="133">
        <f>ROUND(I154*H154,2)</f>
        <v>0</v>
      </c>
      <c r="K154" s="130" t="s">
        <v>3</v>
      </c>
      <c r="L154" s="29"/>
      <c r="M154" s="134" t="s">
        <v>3</v>
      </c>
      <c r="N154" s="135" t="s">
        <v>41</v>
      </c>
      <c r="O154" s="136">
        <v>0</v>
      </c>
      <c r="P154" s="136">
        <f>O154*H154</f>
        <v>0</v>
      </c>
      <c r="Q154" s="136">
        <v>0</v>
      </c>
      <c r="R154" s="136">
        <f>Q154*H154</f>
        <v>0</v>
      </c>
      <c r="S154" s="136">
        <v>0</v>
      </c>
      <c r="T154" s="137">
        <f>S154*H154</f>
        <v>0</v>
      </c>
      <c r="AR154" s="138" t="s">
        <v>264</v>
      </c>
      <c r="AT154" s="138" t="s">
        <v>157</v>
      </c>
      <c r="AU154" s="138" t="s">
        <v>78</v>
      </c>
      <c r="AY154" s="17" t="s">
        <v>155</v>
      </c>
      <c r="BE154" s="139">
        <f>IF(N154="základní",J154,0)</f>
        <v>0</v>
      </c>
      <c r="BF154" s="139">
        <f>IF(N154="snížená",J154,0)</f>
        <v>0</v>
      </c>
      <c r="BG154" s="139">
        <f>IF(N154="zákl. přenesená",J154,0)</f>
        <v>0</v>
      </c>
      <c r="BH154" s="139">
        <f>IF(N154="sníž. přenesená",J154,0)</f>
        <v>0</v>
      </c>
      <c r="BI154" s="139">
        <f>IF(N154="nulová",J154,0)</f>
        <v>0</v>
      </c>
      <c r="BJ154" s="17" t="s">
        <v>78</v>
      </c>
      <c r="BK154" s="139">
        <f>ROUND(I154*H154,2)</f>
        <v>0</v>
      </c>
      <c r="BL154" s="17" t="s">
        <v>264</v>
      </c>
      <c r="BM154" s="138" t="s">
        <v>2960</v>
      </c>
    </row>
    <row r="155" spans="2:65" s="1" customFormat="1" ht="16.5" customHeight="1">
      <c r="B155" s="127"/>
      <c r="C155" s="128" t="s">
        <v>8</v>
      </c>
      <c r="D155" s="128" t="s">
        <v>157</v>
      </c>
      <c r="E155" s="129" t="s">
        <v>2961</v>
      </c>
      <c r="F155" s="130" t="s">
        <v>2962</v>
      </c>
      <c r="G155" s="131" t="s">
        <v>1438</v>
      </c>
      <c r="H155" s="132">
        <v>396.71</v>
      </c>
      <c r="I155" s="133"/>
      <c r="J155" s="133">
        <f>ROUND(I155*H155,2)</f>
        <v>0</v>
      </c>
      <c r="K155" s="130" t="s">
        <v>3</v>
      </c>
      <c r="L155" s="29"/>
      <c r="M155" s="134" t="s">
        <v>3</v>
      </c>
      <c r="N155" s="135" t="s">
        <v>41</v>
      </c>
      <c r="O155" s="136">
        <v>0</v>
      </c>
      <c r="P155" s="136">
        <f>O155*H155</f>
        <v>0</v>
      </c>
      <c r="Q155" s="136">
        <v>0</v>
      </c>
      <c r="R155" s="136">
        <f>Q155*H155</f>
        <v>0</v>
      </c>
      <c r="S155" s="136">
        <v>0</v>
      </c>
      <c r="T155" s="137">
        <f>S155*H155</f>
        <v>0</v>
      </c>
      <c r="AR155" s="138" t="s">
        <v>264</v>
      </c>
      <c r="AT155" s="138" t="s">
        <v>157</v>
      </c>
      <c r="AU155" s="138" t="s">
        <v>78</v>
      </c>
      <c r="AY155" s="17" t="s">
        <v>155</v>
      </c>
      <c r="BE155" s="139">
        <f>IF(N155="základní",J155,0)</f>
        <v>0</v>
      </c>
      <c r="BF155" s="139">
        <f>IF(N155="snížená",J155,0)</f>
        <v>0</v>
      </c>
      <c r="BG155" s="139">
        <f>IF(N155="zákl. přenesená",J155,0)</f>
        <v>0</v>
      </c>
      <c r="BH155" s="139">
        <f>IF(N155="sníž. přenesená",J155,0)</f>
        <v>0</v>
      </c>
      <c r="BI155" s="139">
        <f>IF(N155="nulová",J155,0)</f>
        <v>0</v>
      </c>
      <c r="BJ155" s="17" t="s">
        <v>78</v>
      </c>
      <c r="BK155" s="139">
        <f>ROUND(I155*H155,2)</f>
        <v>0</v>
      </c>
      <c r="BL155" s="17" t="s">
        <v>264</v>
      </c>
      <c r="BM155" s="138" t="s">
        <v>2963</v>
      </c>
    </row>
    <row r="156" spans="2:65" s="1" customFormat="1" ht="19.5">
      <c r="B156" s="29"/>
      <c r="D156" s="144" t="s">
        <v>516</v>
      </c>
      <c r="F156" s="170" t="s">
        <v>2913</v>
      </c>
      <c r="L156" s="29"/>
      <c r="M156" s="142"/>
      <c r="T156" s="50"/>
      <c r="AT156" s="17" t="s">
        <v>516</v>
      </c>
      <c r="AU156" s="17" t="s">
        <v>78</v>
      </c>
    </row>
    <row r="157" spans="2:65" s="11" customFormat="1" ht="25.9" customHeight="1">
      <c r="B157" s="116"/>
      <c r="D157" s="117" t="s">
        <v>69</v>
      </c>
      <c r="E157" s="118" t="s">
        <v>2964</v>
      </c>
      <c r="F157" s="118" t="s">
        <v>2965</v>
      </c>
      <c r="J157" s="119">
        <f>BK157</f>
        <v>0</v>
      </c>
      <c r="L157" s="116"/>
      <c r="M157" s="120"/>
      <c r="P157" s="121">
        <f>SUM(P158:P193)</f>
        <v>0</v>
      </c>
      <c r="R157" s="121">
        <f>SUM(R158:R193)</f>
        <v>0</v>
      </c>
      <c r="T157" s="122">
        <f>SUM(T158:T193)</f>
        <v>0</v>
      </c>
      <c r="AR157" s="117" t="s">
        <v>80</v>
      </c>
      <c r="AT157" s="123" t="s">
        <v>69</v>
      </c>
      <c r="AU157" s="123" t="s">
        <v>70</v>
      </c>
      <c r="AY157" s="117" t="s">
        <v>155</v>
      </c>
      <c r="BK157" s="124">
        <f>SUM(BK158:BK193)</f>
        <v>0</v>
      </c>
    </row>
    <row r="158" spans="2:65" s="1" customFormat="1" ht="16.5" customHeight="1">
      <c r="B158" s="127"/>
      <c r="C158" s="128" t="s">
        <v>310</v>
      </c>
      <c r="D158" s="128" t="s">
        <v>157</v>
      </c>
      <c r="E158" s="129" t="s">
        <v>2966</v>
      </c>
      <c r="F158" s="130" t="s">
        <v>2967</v>
      </c>
      <c r="G158" s="131" t="s">
        <v>320</v>
      </c>
      <c r="H158" s="132">
        <v>4</v>
      </c>
      <c r="I158" s="133"/>
      <c r="J158" s="133">
        <f>ROUND(I158*H158,2)</f>
        <v>0</v>
      </c>
      <c r="K158" s="130" t="s">
        <v>3</v>
      </c>
      <c r="L158" s="29"/>
      <c r="M158" s="134" t="s">
        <v>3</v>
      </c>
      <c r="N158" s="135" t="s">
        <v>41</v>
      </c>
      <c r="O158" s="136">
        <v>0</v>
      </c>
      <c r="P158" s="136">
        <f>O158*H158</f>
        <v>0</v>
      </c>
      <c r="Q158" s="136">
        <v>0</v>
      </c>
      <c r="R158" s="136">
        <f>Q158*H158</f>
        <v>0</v>
      </c>
      <c r="S158" s="136">
        <v>0</v>
      </c>
      <c r="T158" s="137">
        <f>S158*H158</f>
        <v>0</v>
      </c>
      <c r="AR158" s="138" t="s">
        <v>264</v>
      </c>
      <c r="AT158" s="138" t="s">
        <v>157</v>
      </c>
      <c r="AU158" s="138" t="s">
        <v>78</v>
      </c>
      <c r="AY158" s="17" t="s">
        <v>155</v>
      </c>
      <c r="BE158" s="139">
        <f>IF(N158="základní",J158,0)</f>
        <v>0</v>
      </c>
      <c r="BF158" s="139">
        <f>IF(N158="snížená",J158,0)</f>
        <v>0</v>
      </c>
      <c r="BG158" s="139">
        <f>IF(N158="zákl. přenesená",J158,0)</f>
        <v>0</v>
      </c>
      <c r="BH158" s="139">
        <f>IF(N158="sníž. přenesená",J158,0)</f>
        <v>0</v>
      </c>
      <c r="BI158" s="139">
        <f>IF(N158="nulová",J158,0)</f>
        <v>0</v>
      </c>
      <c r="BJ158" s="17" t="s">
        <v>78</v>
      </c>
      <c r="BK158" s="139">
        <f>ROUND(I158*H158,2)</f>
        <v>0</v>
      </c>
      <c r="BL158" s="17" t="s">
        <v>264</v>
      </c>
      <c r="BM158" s="138" t="s">
        <v>2968</v>
      </c>
    </row>
    <row r="159" spans="2:65" s="1" customFormat="1" ht="19.5">
      <c r="B159" s="29"/>
      <c r="D159" s="144" t="s">
        <v>516</v>
      </c>
      <c r="F159" s="170" t="s">
        <v>2913</v>
      </c>
      <c r="L159" s="29"/>
      <c r="M159" s="142"/>
      <c r="T159" s="50"/>
      <c r="AT159" s="17" t="s">
        <v>516</v>
      </c>
      <c r="AU159" s="17" t="s">
        <v>78</v>
      </c>
    </row>
    <row r="160" spans="2:65" s="13" customFormat="1" ht="11.25">
      <c r="B160" s="149"/>
      <c r="D160" s="144" t="s">
        <v>166</v>
      </c>
      <c r="E160" s="150" t="s">
        <v>3</v>
      </c>
      <c r="F160" s="151" t="s">
        <v>162</v>
      </c>
      <c r="H160" s="152">
        <v>4</v>
      </c>
      <c r="L160" s="149"/>
      <c r="M160" s="153"/>
      <c r="T160" s="154"/>
      <c r="AT160" s="150" t="s">
        <v>166</v>
      </c>
      <c r="AU160" s="150" t="s">
        <v>78</v>
      </c>
      <c r="AV160" s="13" t="s">
        <v>80</v>
      </c>
      <c r="AW160" s="13" t="s">
        <v>32</v>
      </c>
      <c r="AX160" s="13" t="s">
        <v>70</v>
      </c>
      <c r="AY160" s="150" t="s">
        <v>155</v>
      </c>
    </row>
    <row r="161" spans="2:65" s="14" customFormat="1" ht="11.25">
      <c r="B161" s="155"/>
      <c r="D161" s="144" t="s">
        <v>166</v>
      </c>
      <c r="E161" s="156" t="s">
        <v>3</v>
      </c>
      <c r="F161" s="157" t="s">
        <v>205</v>
      </c>
      <c r="H161" s="158">
        <v>4</v>
      </c>
      <c r="L161" s="155"/>
      <c r="M161" s="159"/>
      <c r="T161" s="160"/>
      <c r="AT161" s="156" t="s">
        <v>166</v>
      </c>
      <c r="AU161" s="156" t="s">
        <v>78</v>
      </c>
      <c r="AV161" s="14" t="s">
        <v>162</v>
      </c>
      <c r="AW161" s="14" t="s">
        <v>32</v>
      </c>
      <c r="AX161" s="14" t="s">
        <v>78</v>
      </c>
      <c r="AY161" s="156" t="s">
        <v>155</v>
      </c>
    </row>
    <row r="162" spans="2:65" s="1" customFormat="1" ht="16.5" customHeight="1">
      <c r="B162" s="127"/>
      <c r="C162" s="128" t="s">
        <v>317</v>
      </c>
      <c r="D162" s="128" t="s">
        <v>157</v>
      </c>
      <c r="E162" s="129" t="s">
        <v>2969</v>
      </c>
      <c r="F162" s="130" t="s">
        <v>2970</v>
      </c>
      <c r="G162" s="131" t="s">
        <v>320</v>
      </c>
      <c r="H162" s="132">
        <v>10</v>
      </c>
      <c r="I162" s="133"/>
      <c r="J162" s="133">
        <f>ROUND(I162*H162,2)</f>
        <v>0</v>
      </c>
      <c r="K162" s="130" t="s">
        <v>3</v>
      </c>
      <c r="L162" s="29"/>
      <c r="M162" s="134" t="s">
        <v>3</v>
      </c>
      <c r="N162" s="135" t="s">
        <v>41</v>
      </c>
      <c r="O162" s="136">
        <v>0</v>
      </c>
      <c r="P162" s="136">
        <f>O162*H162</f>
        <v>0</v>
      </c>
      <c r="Q162" s="136">
        <v>0</v>
      </c>
      <c r="R162" s="136">
        <f>Q162*H162</f>
        <v>0</v>
      </c>
      <c r="S162" s="136">
        <v>0</v>
      </c>
      <c r="T162" s="137">
        <f>S162*H162</f>
        <v>0</v>
      </c>
      <c r="AR162" s="138" t="s">
        <v>264</v>
      </c>
      <c r="AT162" s="138" t="s">
        <v>157</v>
      </c>
      <c r="AU162" s="138" t="s">
        <v>78</v>
      </c>
      <c r="AY162" s="17" t="s">
        <v>155</v>
      </c>
      <c r="BE162" s="139">
        <f>IF(N162="základní",J162,0)</f>
        <v>0</v>
      </c>
      <c r="BF162" s="139">
        <f>IF(N162="snížená",J162,0)</f>
        <v>0</v>
      </c>
      <c r="BG162" s="139">
        <f>IF(N162="zákl. přenesená",J162,0)</f>
        <v>0</v>
      </c>
      <c r="BH162" s="139">
        <f>IF(N162="sníž. přenesená",J162,0)</f>
        <v>0</v>
      </c>
      <c r="BI162" s="139">
        <f>IF(N162="nulová",J162,0)</f>
        <v>0</v>
      </c>
      <c r="BJ162" s="17" t="s">
        <v>78</v>
      </c>
      <c r="BK162" s="139">
        <f>ROUND(I162*H162,2)</f>
        <v>0</v>
      </c>
      <c r="BL162" s="17" t="s">
        <v>264</v>
      </c>
      <c r="BM162" s="138" t="s">
        <v>2971</v>
      </c>
    </row>
    <row r="163" spans="2:65" s="1" customFormat="1" ht="19.5">
      <c r="B163" s="29"/>
      <c r="D163" s="144" t="s">
        <v>516</v>
      </c>
      <c r="F163" s="170" t="s">
        <v>2913</v>
      </c>
      <c r="L163" s="29"/>
      <c r="M163" s="142"/>
      <c r="T163" s="50"/>
      <c r="AT163" s="17" t="s">
        <v>516</v>
      </c>
      <c r="AU163" s="17" t="s">
        <v>78</v>
      </c>
    </row>
    <row r="164" spans="2:65" s="13" customFormat="1" ht="11.25">
      <c r="B164" s="149"/>
      <c r="D164" s="144" t="s">
        <v>166</v>
      </c>
      <c r="E164" s="150" t="s">
        <v>3</v>
      </c>
      <c r="F164" s="151" t="s">
        <v>228</v>
      </c>
      <c r="H164" s="152">
        <v>10</v>
      </c>
      <c r="L164" s="149"/>
      <c r="M164" s="153"/>
      <c r="T164" s="154"/>
      <c r="AT164" s="150" t="s">
        <v>166</v>
      </c>
      <c r="AU164" s="150" t="s">
        <v>78</v>
      </c>
      <c r="AV164" s="13" t="s">
        <v>80</v>
      </c>
      <c r="AW164" s="13" t="s">
        <v>32</v>
      </c>
      <c r="AX164" s="13" t="s">
        <v>70</v>
      </c>
      <c r="AY164" s="150" t="s">
        <v>155</v>
      </c>
    </row>
    <row r="165" spans="2:65" s="14" customFormat="1" ht="11.25">
      <c r="B165" s="155"/>
      <c r="D165" s="144" t="s">
        <v>166</v>
      </c>
      <c r="E165" s="156" t="s">
        <v>3</v>
      </c>
      <c r="F165" s="157" t="s">
        <v>205</v>
      </c>
      <c r="H165" s="158">
        <v>10</v>
      </c>
      <c r="L165" s="155"/>
      <c r="M165" s="159"/>
      <c r="T165" s="160"/>
      <c r="AT165" s="156" t="s">
        <v>166</v>
      </c>
      <c r="AU165" s="156" t="s">
        <v>78</v>
      </c>
      <c r="AV165" s="14" t="s">
        <v>162</v>
      </c>
      <c r="AW165" s="14" t="s">
        <v>32</v>
      </c>
      <c r="AX165" s="14" t="s">
        <v>78</v>
      </c>
      <c r="AY165" s="156" t="s">
        <v>155</v>
      </c>
    </row>
    <row r="166" spans="2:65" s="1" customFormat="1" ht="16.5" customHeight="1">
      <c r="B166" s="127"/>
      <c r="C166" s="128" t="s">
        <v>324</v>
      </c>
      <c r="D166" s="128" t="s">
        <v>157</v>
      </c>
      <c r="E166" s="129" t="s">
        <v>2972</v>
      </c>
      <c r="F166" s="130" t="s">
        <v>2973</v>
      </c>
      <c r="G166" s="131" t="s">
        <v>320</v>
      </c>
      <c r="H166" s="132">
        <v>6</v>
      </c>
      <c r="I166" s="133"/>
      <c r="J166" s="133">
        <f>ROUND(I166*H166,2)</f>
        <v>0</v>
      </c>
      <c r="K166" s="130" t="s">
        <v>3</v>
      </c>
      <c r="L166" s="29"/>
      <c r="M166" s="134" t="s">
        <v>3</v>
      </c>
      <c r="N166" s="135" t="s">
        <v>41</v>
      </c>
      <c r="O166" s="136">
        <v>0</v>
      </c>
      <c r="P166" s="136">
        <f>O166*H166</f>
        <v>0</v>
      </c>
      <c r="Q166" s="136">
        <v>0</v>
      </c>
      <c r="R166" s="136">
        <f>Q166*H166</f>
        <v>0</v>
      </c>
      <c r="S166" s="136">
        <v>0</v>
      </c>
      <c r="T166" s="137">
        <f>S166*H166</f>
        <v>0</v>
      </c>
      <c r="AR166" s="138" t="s">
        <v>264</v>
      </c>
      <c r="AT166" s="138" t="s">
        <v>157</v>
      </c>
      <c r="AU166" s="138" t="s">
        <v>78</v>
      </c>
      <c r="AY166" s="17" t="s">
        <v>155</v>
      </c>
      <c r="BE166" s="139">
        <f>IF(N166="základní",J166,0)</f>
        <v>0</v>
      </c>
      <c r="BF166" s="139">
        <f>IF(N166="snížená",J166,0)</f>
        <v>0</v>
      </c>
      <c r="BG166" s="139">
        <f>IF(N166="zákl. přenesená",J166,0)</f>
        <v>0</v>
      </c>
      <c r="BH166" s="139">
        <f>IF(N166="sníž. přenesená",J166,0)</f>
        <v>0</v>
      </c>
      <c r="BI166" s="139">
        <f>IF(N166="nulová",J166,0)</f>
        <v>0</v>
      </c>
      <c r="BJ166" s="17" t="s">
        <v>78</v>
      </c>
      <c r="BK166" s="139">
        <f>ROUND(I166*H166,2)</f>
        <v>0</v>
      </c>
      <c r="BL166" s="17" t="s">
        <v>264</v>
      </c>
      <c r="BM166" s="138" t="s">
        <v>2974</v>
      </c>
    </row>
    <row r="167" spans="2:65" s="1" customFormat="1" ht="19.5">
      <c r="B167" s="29"/>
      <c r="D167" s="144" t="s">
        <v>516</v>
      </c>
      <c r="F167" s="170" t="s">
        <v>2913</v>
      </c>
      <c r="L167" s="29"/>
      <c r="M167" s="142"/>
      <c r="T167" s="50"/>
      <c r="AT167" s="17" t="s">
        <v>516</v>
      </c>
      <c r="AU167" s="17" t="s">
        <v>78</v>
      </c>
    </row>
    <row r="168" spans="2:65" s="13" customFormat="1" ht="11.25">
      <c r="B168" s="149"/>
      <c r="D168" s="144" t="s">
        <v>166</v>
      </c>
      <c r="E168" s="150" t="s">
        <v>3</v>
      </c>
      <c r="F168" s="151" t="s">
        <v>195</v>
      </c>
      <c r="H168" s="152">
        <v>6</v>
      </c>
      <c r="L168" s="149"/>
      <c r="M168" s="153"/>
      <c r="T168" s="154"/>
      <c r="AT168" s="150" t="s">
        <v>166</v>
      </c>
      <c r="AU168" s="150" t="s">
        <v>78</v>
      </c>
      <c r="AV168" s="13" t="s">
        <v>80</v>
      </c>
      <c r="AW168" s="13" t="s">
        <v>32</v>
      </c>
      <c r="AX168" s="13" t="s">
        <v>70</v>
      </c>
      <c r="AY168" s="150" t="s">
        <v>155</v>
      </c>
    </row>
    <row r="169" spans="2:65" s="14" customFormat="1" ht="11.25">
      <c r="B169" s="155"/>
      <c r="D169" s="144" t="s">
        <v>166</v>
      </c>
      <c r="E169" s="156" t="s">
        <v>3</v>
      </c>
      <c r="F169" s="157" t="s">
        <v>205</v>
      </c>
      <c r="H169" s="158">
        <v>6</v>
      </c>
      <c r="L169" s="155"/>
      <c r="M169" s="159"/>
      <c r="T169" s="160"/>
      <c r="AT169" s="156" t="s">
        <v>166</v>
      </c>
      <c r="AU169" s="156" t="s">
        <v>78</v>
      </c>
      <c r="AV169" s="14" t="s">
        <v>162</v>
      </c>
      <c r="AW169" s="14" t="s">
        <v>32</v>
      </c>
      <c r="AX169" s="14" t="s">
        <v>78</v>
      </c>
      <c r="AY169" s="156" t="s">
        <v>155</v>
      </c>
    </row>
    <row r="170" spans="2:65" s="1" customFormat="1" ht="16.5" customHeight="1">
      <c r="B170" s="127"/>
      <c r="C170" s="128" t="s">
        <v>331</v>
      </c>
      <c r="D170" s="128" t="s">
        <v>157</v>
      </c>
      <c r="E170" s="129" t="s">
        <v>2975</v>
      </c>
      <c r="F170" s="130" t="s">
        <v>2976</v>
      </c>
      <c r="G170" s="131" t="s">
        <v>320</v>
      </c>
      <c r="H170" s="132">
        <v>12</v>
      </c>
      <c r="I170" s="133"/>
      <c r="J170" s="133">
        <f>ROUND(I170*H170,2)</f>
        <v>0</v>
      </c>
      <c r="K170" s="130" t="s">
        <v>3</v>
      </c>
      <c r="L170" s="29"/>
      <c r="M170" s="134" t="s">
        <v>3</v>
      </c>
      <c r="N170" s="135" t="s">
        <v>41</v>
      </c>
      <c r="O170" s="136">
        <v>0</v>
      </c>
      <c r="P170" s="136">
        <f>O170*H170</f>
        <v>0</v>
      </c>
      <c r="Q170" s="136">
        <v>0</v>
      </c>
      <c r="R170" s="136">
        <f>Q170*H170</f>
        <v>0</v>
      </c>
      <c r="S170" s="136">
        <v>0</v>
      </c>
      <c r="T170" s="137">
        <f>S170*H170</f>
        <v>0</v>
      </c>
      <c r="AR170" s="138" t="s">
        <v>264</v>
      </c>
      <c r="AT170" s="138" t="s">
        <v>157</v>
      </c>
      <c r="AU170" s="138" t="s">
        <v>78</v>
      </c>
      <c r="AY170" s="17" t="s">
        <v>155</v>
      </c>
      <c r="BE170" s="139">
        <f>IF(N170="základní",J170,0)</f>
        <v>0</v>
      </c>
      <c r="BF170" s="139">
        <f>IF(N170="snížená",J170,0)</f>
        <v>0</v>
      </c>
      <c r="BG170" s="139">
        <f>IF(N170="zákl. přenesená",J170,0)</f>
        <v>0</v>
      </c>
      <c r="BH170" s="139">
        <f>IF(N170="sníž. přenesená",J170,0)</f>
        <v>0</v>
      </c>
      <c r="BI170" s="139">
        <f>IF(N170="nulová",J170,0)</f>
        <v>0</v>
      </c>
      <c r="BJ170" s="17" t="s">
        <v>78</v>
      </c>
      <c r="BK170" s="139">
        <f>ROUND(I170*H170,2)</f>
        <v>0</v>
      </c>
      <c r="BL170" s="17" t="s">
        <v>264</v>
      </c>
      <c r="BM170" s="138" t="s">
        <v>2977</v>
      </c>
    </row>
    <row r="171" spans="2:65" s="1" customFormat="1" ht="19.5">
      <c r="B171" s="29"/>
      <c r="D171" s="144" t="s">
        <v>516</v>
      </c>
      <c r="F171" s="170" t="s">
        <v>2913</v>
      </c>
      <c r="L171" s="29"/>
      <c r="M171" s="142"/>
      <c r="T171" s="50"/>
      <c r="AT171" s="17" t="s">
        <v>516</v>
      </c>
      <c r="AU171" s="17" t="s">
        <v>78</v>
      </c>
    </row>
    <row r="172" spans="2:65" s="13" customFormat="1" ht="11.25">
      <c r="B172" s="149"/>
      <c r="D172" s="144" t="s">
        <v>166</v>
      </c>
      <c r="E172" s="150" t="s">
        <v>3</v>
      </c>
      <c r="F172" s="151" t="s">
        <v>242</v>
      </c>
      <c r="H172" s="152">
        <v>12</v>
      </c>
      <c r="L172" s="149"/>
      <c r="M172" s="153"/>
      <c r="T172" s="154"/>
      <c r="AT172" s="150" t="s">
        <v>166</v>
      </c>
      <c r="AU172" s="150" t="s">
        <v>78</v>
      </c>
      <c r="AV172" s="13" t="s">
        <v>80</v>
      </c>
      <c r="AW172" s="13" t="s">
        <v>32</v>
      </c>
      <c r="AX172" s="13" t="s">
        <v>70</v>
      </c>
      <c r="AY172" s="150" t="s">
        <v>155</v>
      </c>
    </row>
    <row r="173" spans="2:65" s="14" customFormat="1" ht="11.25">
      <c r="B173" s="155"/>
      <c r="D173" s="144" t="s">
        <v>166</v>
      </c>
      <c r="E173" s="156" t="s">
        <v>3</v>
      </c>
      <c r="F173" s="157" t="s">
        <v>205</v>
      </c>
      <c r="H173" s="158">
        <v>12</v>
      </c>
      <c r="L173" s="155"/>
      <c r="M173" s="159"/>
      <c r="T173" s="160"/>
      <c r="AT173" s="156" t="s">
        <v>166</v>
      </c>
      <c r="AU173" s="156" t="s">
        <v>78</v>
      </c>
      <c r="AV173" s="14" t="s">
        <v>162</v>
      </c>
      <c r="AW173" s="14" t="s">
        <v>32</v>
      </c>
      <c r="AX173" s="14" t="s">
        <v>78</v>
      </c>
      <c r="AY173" s="156" t="s">
        <v>155</v>
      </c>
    </row>
    <row r="174" spans="2:65" s="1" customFormat="1" ht="16.5" customHeight="1">
      <c r="B174" s="127"/>
      <c r="C174" s="128" t="s">
        <v>338</v>
      </c>
      <c r="D174" s="128" t="s">
        <v>157</v>
      </c>
      <c r="E174" s="129" t="s">
        <v>2978</v>
      </c>
      <c r="F174" s="130" t="s">
        <v>2979</v>
      </c>
      <c r="G174" s="131" t="s">
        <v>320</v>
      </c>
      <c r="H174" s="132">
        <v>2</v>
      </c>
      <c r="I174" s="133"/>
      <c r="J174" s="133">
        <f>ROUND(I174*H174,2)</f>
        <v>0</v>
      </c>
      <c r="K174" s="130" t="s">
        <v>3</v>
      </c>
      <c r="L174" s="29"/>
      <c r="M174" s="134" t="s">
        <v>3</v>
      </c>
      <c r="N174" s="135" t="s">
        <v>41</v>
      </c>
      <c r="O174" s="136">
        <v>0</v>
      </c>
      <c r="P174" s="136">
        <f>O174*H174</f>
        <v>0</v>
      </c>
      <c r="Q174" s="136">
        <v>0</v>
      </c>
      <c r="R174" s="136">
        <f>Q174*H174</f>
        <v>0</v>
      </c>
      <c r="S174" s="136">
        <v>0</v>
      </c>
      <c r="T174" s="137">
        <f>S174*H174</f>
        <v>0</v>
      </c>
      <c r="AR174" s="138" t="s">
        <v>264</v>
      </c>
      <c r="AT174" s="138" t="s">
        <v>157</v>
      </c>
      <c r="AU174" s="138" t="s">
        <v>78</v>
      </c>
      <c r="AY174" s="17" t="s">
        <v>155</v>
      </c>
      <c r="BE174" s="139">
        <f>IF(N174="základní",J174,0)</f>
        <v>0</v>
      </c>
      <c r="BF174" s="139">
        <f>IF(N174="snížená",J174,0)</f>
        <v>0</v>
      </c>
      <c r="BG174" s="139">
        <f>IF(N174="zákl. přenesená",J174,0)</f>
        <v>0</v>
      </c>
      <c r="BH174" s="139">
        <f>IF(N174="sníž. přenesená",J174,0)</f>
        <v>0</v>
      </c>
      <c r="BI174" s="139">
        <f>IF(N174="nulová",J174,0)</f>
        <v>0</v>
      </c>
      <c r="BJ174" s="17" t="s">
        <v>78</v>
      </c>
      <c r="BK174" s="139">
        <f>ROUND(I174*H174,2)</f>
        <v>0</v>
      </c>
      <c r="BL174" s="17" t="s">
        <v>264</v>
      </c>
      <c r="BM174" s="138" t="s">
        <v>2980</v>
      </c>
    </row>
    <row r="175" spans="2:65" s="1" customFormat="1" ht="19.5">
      <c r="B175" s="29"/>
      <c r="D175" s="144" t="s">
        <v>516</v>
      </c>
      <c r="F175" s="170" t="s">
        <v>2981</v>
      </c>
      <c r="L175" s="29"/>
      <c r="M175" s="142"/>
      <c r="T175" s="50"/>
      <c r="AT175" s="17" t="s">
        <v>516</v>
      </c>
      <c r="AU175" s="17" t="s">
        <v>78</v>
      </c>
    </row>
    <row r="176" spans="2:65" s="13" customFormat="1" ht="11.25">
      <c r="B176" s="149"/>
      <c r="D176" s="144" t="s">
        <v>166</v>
      </c>
      <c r="E176" s="150" t="s">
        <v>3</v>
      </c>
      <c r="F176" s="151" t="s">
        <v>80</v>
      </c>
      <c r="H176" s="152">
        <v>2</v>
      </c>
      <c r="L176" s="149"/>
      <c r="M176" s="153"/>
      <c r="T176" s="154"/>
      <c r="AT176" s="150" t="s">
        <v>166</v>
      </c>
      <c r="AU176" s="150" t="s">
        <v>78</v>
      </c>
      <c r="AV176" s="13" t="s">
        <v>80</v>
      </c>
      <c r="AW176" s="13" t="s">
        <v>32</v>
      </c>
      <c r="AX176" s="13" t="s">
        <v>70</v>
      </c>
      <c r="AY176" s="150" t="s">
        <v>155</v>
      </c>
    </row>
    <row r="177" spans="2:65" s="14" customFormat="1" ht="11.25">
      <c r="B177" s="155"/>
      <c r="D177" s="144" t="s">
        <v>166</v>
      </c>
      <c r="E177" s="156" t="s">
        <v>3</v>
      </c>
      <c r="F177" s="157" t="s">
        <v>205</v>
      </c>
      <c r="H177" s="158">
        <v>2</v>
      </c>
      <c r="L177" s="155"/>
      <c r="M177" s="159"/>
      <c r="T177" s="160"/>
      <c r="AT177" s="156" t="s">
        <v>166</v>
      </c>
      <c r="AU177" s="156" t="s">
        <v>78</v>
      </c>
      <c r="AV177" s="14" t="s">
        <v>162</v>
      </c>
      <c r="AW177" s="14" t="s">
        <v>32</v>
      </c>
      <c r="AX177" s="14" t="s">
        <v>78</v>
      </c>
      <c r="AY177" s="156" t="s">
        <v>155</v>
      </c>
    </row>
    <row r="178" spans="2:65" s="1" customFormat="1" ht="16.5" customHeight="1">
      <c r="B178" s="127"/>
      <c r="C178" s="128" t="s">
        <v>344</v>
      </c>
      <c r="D178" s="128" t="s">
        <v>157</v>
      </c>
      <c r="E178" s="129" t="s">
        <v>2982</v>
      </c>
      <c r="F178" s="130" t="s">
        <v>2983</v>
      </c>
      <c r="G178" s="131" t="s">
        <v>320</v>
      </c>
      <c r="H178" s="132">
        <v>6</v>
      </c>
      <c r="I178" s="133"/>
      <c r="J178" s="133">
        <f>ROUND(I178*H178,2)</f>
        <v>0</v>
      </c>
      <c r="K178" s="130" t="s">
        <v>3</v>
      </c>
      <c r="L178" s="29"/>
      <c r="M178" s="134" t="s">
        <v>3</v>
      </c>
      <c r="N178" s="135" t="s">
        <v>41</v>
      </c>
      <c r="O178" s="136">
        <v>0</v>
      </c>
      <c r="P178" s="136">
        <f>O178*H178</f>
        <v>0</v>
      </c>
      <c r="Q178" s="136">
        <v>0</v>
      </c>
      <c r="R178" s="136">
        <f>Q178*H178</f>
        <v>0</v>
      </c>
      <c r="S178" s="136">
        <v>0</v>
      </c>
      <c r="T178" s="137">
        <f>S178*H178</f>
        <v>0</v>
      </c>
      <c r="AR178" s="138" t="s">
        <v>264</v>
      </c>
      <c r="AT178" s="138" t="s">
        <v>157</v>
      </c>
      <c r="AU178" s="138" t="s">
        <v>78</v>
      </c>
      <c r="AY178" s="17" t="s">
        <v>155</v>
      </c>
      <c r="BE178" s="139">
        <f>IF(N178="základní",J178,0)</f>
        <v>0</v>
      </c>
      <c r="BF178" s="139">
        <f>IF(N178="snížená",J178,0)</f>
        <v>0</v>
      </c>
      <c r="BG178" s="139">
        <f>IF(N178="zákl. přenesená",J178,0)</f>
        <v>0</v>
      </c>
      <c r="BH178" s="139">
        <f>IF(N178="sníž. přenesená",J178,0)</f>
        <v>0</v>
      </c>
      <c r="BI178" s="139">
        <f>IF(N178="nulová",J178,0)</f>
        <v>0</v>
      </c>
      <c r="BJ178" s="17" t="s">
        <v>78</v>
      </c>
      <c r="BK178" s="139">
        <f>ROUND(I178*H178,2)</f>
        <v>0</v>
      </c>
      <c r="BL178" s="17" t="s">
        <v>264</v>
      </c>
      <c r="BM178" s="138" t="s">
        <v>2984</v>
      </c>
    </row>
    <row r="179" spans="2:65" s="1" customFormat="1" ht="19.5">
      <c r="B179" s="29"/>
      <c r="D179" s="144" t="s">
        <v>516</v>
      </c>
      <c r="F179" s="170" t="s">
        <v>2913</v>
      </c>
      <c r="L179" s="29"/>
      <c r="M179" s="142"/>
      <c r="T179" s="50"/>
      <c r="AT179" s="17" t="s">
        <v>516</v>
      </c>
      <c r="AU179" s="17" t="s">
        <v>78</v>
      </c>
    </row>
    <row r="180" spans="2:65" s="13" customFormat="1" ht="11.25">
      <c r="B180" s="149"/>
      <c r="D180" s="144" t="s">
        <v>166</v>
      </c>
      <c r="E180" s="150" t="s">
        <v>3</v>
      </c>
      <c r="F180" s="151" t="s">
        <v>195</v>
      </c>
      <c r="H180" s="152">
        <v>6</v>
      </c>
      <c r="L180" s="149"/>
      <c r="M180" s="153"/>
      <c r="T180" s="154"/>
      <c r="AT180" s="150" t="s">
        <v>166</v>
      </c>
      <c r="AU180" s="150" t="s">
        <v>78</v>
      </c>
      <c r="AV180" s="13" t="s">
        <v>80</v>
      </c>
      <c r="AW180" s="13" t="s">
        <v>32</v>
      </c>
      <c r="AX180" s="13" t="s">
        <v>70</v>
      </c>
      <c r="AY180" s="150" t="s">
        <v>155</v>
      </c>
    </row>
    <row r="181" spans="2:65" s="14" customFormat="1" ht="11.25">
      <c r="B181" s="155"/>
      <c r="D181" s="144" t="s">
        <v>166</v>
      </c>
      <c r="E181" s="156" t="s">
        <v>3</v>
      </c>
      <c r="F181" s="157" t="s">
        <v>205</v>
      </c>
      <c r="H181" s="158">
        <v>6</v>
      </c>
      <c r="L181" s="155"/>
      <c r="M181" s="159"/>
      <c r="T181" s="160"/>
      <c r="AT181" s="156" t="s">
        <v>166</v>
      </c>
      <c r="AU181" s="156" t="s">
        <v>78</v>
      </c>
      <c r="AV181" s="14" t="s">
        <v>162</v>
      </c>
      <c r="AW181" s="14" t="s">
        <v>32</v>
      </c>
      <c r="AX181" s="14" t="s">
        <v>78</v>
      </c>
      <c r="AY181" s="156" t="s">
        <v>155</v>
      </c>
    </row>
    <row r="182" spans="2:65" s="1" customFormat="1" ht="16.5" customHeight="1">
      <c r="B182" s="127"/>
      <c r="C182" s="128" t="s">
        <v>350</v>
      </c>
      <c r="D182" s="128" t="s">
        <v>157</v>
      </c>
      <c r="E182" s="129" t="s">
        <v>2985</v>
      </c>
      <c r="F182" s="130" t="s">
        <v>2986</v>
      </c>
      <c r="G182" s="131" t="s">
        <v>320</v>
      </c>
      <c r="H182" s="132">
        <v>5</v>
      </c>
      <c r="I182" s="133"/>
      <c r="J182" s="133">
        <f>ROUND(I182*H182,2)</f>
        <v>0</v>
      </c>
      <c r="K182" s="130" t="s">
        <v>3</v>
      </c>
      <c r="L182" s="29"/>
      <c r="M182" s="134" t="s">
        <v>3</v>
      </c>
      <c r="N182" s="135" t="s">
        <v>41</v>
      </c>
      <c r="O182" s="136">
        <v>0</v>
      </c>
      <c r="P182" s="136">
        <f>O182*H182</f>
        <v>0</v>
      </c>
      <c r="Q182" s="136">
        <v>0</v>
      </c>
      <c r="R182" s="136">
        <f>Q182*H182</f>
        <v>0</v>
      </c>
      <c r="S182" s="136">
        <v>0</v>
      </c>
      <c r="T182" s="137">
        <f>S182*H182</f>
        <v>0</v>
      </c>
      <c r="AR182" s="138" t="s">
        <v>264</v>
      </c>
      <c r="AT182" s="138" t="s">
        <v>157</v>
      </c>
      <c r="AU182" s="138" t="s">
        <v>78</v>
      </c>
      <c r="AY182" s="17" t="s">
        <v>155</v>
      </c>
      <c r="BE182" s="139">
        <f>IF(N182="základní",J182,0)</f>
        <v>0</v>
      </c>
      <c r="BF182" s="139">
        <f>IF(N182="snížená",J182,0)</f>
        <v>0</v>
      </c>
      <c r="BG182" s="139">
        <f>IF(N182="zákl. přenesená",J182,0)</f>
        <v>0</v>
      </c>
      <c r="BH182" s="139">
        <f>IF(N182="sníž. přenesená",J182,0)</f>
        <v>0</v>
      </c>
      <c r="BI182" s="139">
        <f>IF(N182="nulová",J182,0)</f>
        <v>0</v>
      </c>
      <c r="BJ182" s="17" t="s">
        <v>78</v>
      </c>
      <c r="BK182" s="139">
        <f>ROUND(I182*H182,2)</f>
        <v>0</v>
      </c>
      <c r="BL182" s="17" t="s">
        <v>264</v>
      </c>
      <c r="BM182" s="138" t="s">
        <v>2987</v>
      </c>
    </row>
    <row r="183" spans="2:65" s="1" customFormat="1" ht="19.5">
      <c r="B183" s="29"/>
      <c r="D183" s="144" t="s">
        <v>516</v>
      </c>
      <c r="F183" s="170" t="s">
        <v>2913</v>
      </c>
      <c r="L183" s="29"/>
      <c r="M183" s="142"/>
      <c r="T183" s="50"/>
      <c r="AT183" s="17" t="s">
        <v>516</v>
      </c>
      <c r="AU183" s="17" t="s">
        <v>78</v>
      </c>
    </row>
    <row r="184" spans="2:65" s="13" customFormat="1" ht="11.25">
      <c r="B184" s="149"/>
      <c r="D184" s="144" t="s">
        <v>166</v>
      </c>
      <c r="E184" s="150" t="s">
        <v>3</v>
      </c>
      <c r="F184" s="151" t="s">
        <v>187</v>
      </c>
      <c r="H184" s="152">
        <v>5</v>
      </c>
      <c r="L184" s="149"/>
      <c r="M184" s="153"/>
      <c r="T184" s="154"/>
      <c r="AT184" s="150" t="s">
        <v>166</v>
      </c>
      <c r="AU184" s="150" t="s">
        <v>78</v>
      </c>
      <c r="AV184" s="13" t="s">
        <v>80</v>
      </c>
      <c r="AW184" s="13" t="s">
        <v>32</v>
      </c>
      <c r="AX184" s="13" t="s">
        <v>70</v>
      </c>
      <c r="AY184" s="150" t="s">
        <v>155</v>
      </c>
    </row>
    <row r="185" spans="2:65" s="14" customFormat="1" ht="11.25">
      <c r="B185" s="155"/>
      <c r="D185" s="144" t="s">
        <v>166</v>
      </c>
      <c r="E185" s="156" t="s">
        <v>3</v>
      </c>
      <c r="F185" s="157" t="s">
        <v>205</v>
      </c>
      <c r="H185" s="158">
        <v>5</v>
      </c>
      <c r="L185" s="155"/>
      <c r="M185" s="159"/>
      <c r="T185" s="160"/>
      <c r="AT185" s="156" t="s">
        <v>166</v>
      </c>
      <c r="AU185" s="156" t="s">
        <v>78</v>
      </c>
      <c r="AV185" s="14" t="s">
        <v>162</v>
      </c>
      <c r="AW185" s="14" t="s">
        <v>32</v>
      </c>
      <c r="AX185" s="14" t="s">
        <v>78</v>
      </c>
      <c r="AY185" s="156" t="s">
        <v>155</v>
      </c>
    </row>
    <row r="186" spans="2:65" s="1" customFormat="1" ht="16.5" customHeight="1">
      <c r="B186" s="127"/>
      <c r="C186" s="128" t="s">
        <v>358</v>
      </c>
      <c r="D186" s="128" t="s">
        <v>157</v>
      </c>
      <c r="E186" s="129" t="s">
        <v>2988</v>
      </c>
      <c r="F186" s="130" t="s">
        <v>2989</v>
      </c>
      <c r="G186" s="131" t="s">
        <v>320</v>
      </c>
      <c r="H186" s="132">
        <v>2</v>
      </c>
      <c r="I186" s="133"/>
      <c r="J186" s="133">
        <f>ROUND(I186*H186,2)</f>
        <v>0</v>
      </c>
      <c r="K186" s="130" t="s">
        <v>3</v>
      </c>
      <c r="L186" s="29"/>
      <c r="M186" s="134" t="s">
        <v>3</v>
      </c>
      <c r="N186" s="135" t="s">
        <v>41</v>
      </c>
      <c r="O186" s="136">
        <v>0</v>
      </c>
      <c r="P186" s="136">
        <f>O186*H186</f>
        <v>0</v>
      </c>
      <c r="Q186" s="136">
        <v>0</v>
      </c>
      <c r="R186" s="136">
        <f>Q186*H186</f>
        <v>0</v>
      </c>
      <c r="S186" s="136">
        <v>0</v>
      </c>
      <c r="T186" s="137">
        <f>S186*H186</f>
        <v>0</v>
      </c>
      <c r="AR186" s="138" t="s">
        <v>264</v>
      </c>
      <c r="AT186" s="138" t="s">
        <v>157</v>
      </c>
      <c r="AU186" s="138" t="s">
        <v>78</v>
      </c>
      <c r="AY186" s="17" t="s">
        <v>155</v>
      </c>
      <c r="BE186" s="139">
        <f>IF(N186="základní",J186,0)</f>
        <v>0</v>
      </c>
      <c r="BF186" s="139">
        <f>IF(N186="snížená",J186,0)</f>
        <v>0</v>
      </c>
      <c r="BG186" s="139">
        <f>IF(N186="zákl. přenesená",J186,0)</f>
        <v>0</v>
      </c>
      <c r="BH186" s="139">
        <f>IF(N186="sníž. přenesená",J186,0)</f>
        <v>0</v>
      </c>
      <c r="BI186" s="139">
        <f>IF(N186="nulová",J186,0)</f>
        <v>0</v>
      </c>
      <c r="BJ186" s="17" t="s">
        <v>78</v>
      </c>
      <c r="BK186" s="139">
        <f>ROUND(I186*H186,2)</f>
        <v>0</v>
      </c>
      <c r="BL186" s="17" t="s">
        <v>264</v>
      </c>
      <c r="BM186" s="138" t="s">
        <v>2990</v>
      </c>
    </row>
    <row r="187" spans="2:65" s="1" customFormat="1" ht="19.5">
      <c r="B187" s="29"/>
      <c r="D187" s="144" t="s">
        <v>516</v>
      </c>
      <c r="F187" s="170" t="s">
        <v>2913</v>
      </c>
      <c r="L187" s="29"/>
      <c r="M187" s="142"/>
      <c r="T187" s="50"/>
      <c r="AT187" s="17" t="s">
        <v>516</v>
      </c>
      <c r="AU187" s="17" t="s">
        <v>78</v>
      </c>
    </row>
    <row r="188" spans="2:65" s="13" customFormat="1" ht="11.25">
      <c r="B188" s="149"/>
      <c r="D188" s="144" t="s">
        <v>166</v>
      </c>
      <c r="E188" s="150" t="s">
        <v>3</v>
      </c>
      <c r="F188" s="151" t="s">
        <v>80</v>
      </c>
      <c r="H188" s="152">
        <v>2</v>
      </c>
      <c r="L188" s="149"/>
      <c r="M188" s="153"/>
      <c r="T188" s="154"/>
      <c r="AT188" s="150" t="s">
        <v>166</v>
      </c>
      <c r="AU188" s="150" t="s">
        <v>78</v>
      </c>
      <c r="AV188" s="13" t="s">
        <v>80</v>
      </c>
      <c r="AW188" s="13" t="s">
        <v>32</v>
      </c>
      <c r="AX188" s="13" t="s">
        <v>70</v>
      </c>
      <c r="AY188" s="150" t="s">
        <v>155</v>
      </c>
    </row>
    <row r="189" spans="2:65" s="14" customFormat="1" ht="11.25">
      <c r="B189" s="155"/>
      <c r="D189" s="144" t="s">
        <v>166</v>
      </c>
      <c r="E189" s="156" t="s">
        <v>3</v>
      </c>
      <c r="F189" s="157" t="s">
        <v>205</v>
      </c>
      <c r="H189" s="158">
        <v>2</v>
      </c>
      <c r="L189" s="155"/>
      <c r="M189" s="159"/>
      <c r="T189" s="160"/>
      <c r="AT189" s="156" t="s">
        <v>166</v>
      </c>
      <c r="AU189" s="156" t="s">
        <v>78</v>
      </c>
      <c r="AV189" s="14" t="s">
        <v>162</v>
      </c>
      <c r="AW189" s="14" t="s">
        <v>32</v>
      </c>
      <c r="AX189" s="14" t="s">
        <v>78</v>
      </c>
      <c r="AY189" s="156" t="s">
        <v>155</v>
      </c>
    </row>
    <row r="190" spans="2:65" s="1" customFormat="1" ht="16.5" customHeight="1">
      <c r="B190" s="127"/>
      <c r="C190" s="128" t="s">
        <v>370</v>
      </c>
      <c r="D190" s="128" t="s">
        <v>157</v>
      </c>
      <c r="E190" s="129" t="s">
        <v>2991</v>
      </c>
      <c r="F190" s="130" t="s">
        <v>2992</v>
      </c>
      <c r="G190" s="131" t="s">
        <v>301</v>
      </c>
      <c r="H190" s="132">
        <v>1.0999999999999999E-2</v>
      </c>
      <c r="I190" s="133"/>
      <c r="J190" s="133">
        <f>ROUND(I190*H190,2)</f>
        <v>0</v>
      </c>
      <c r="K190" s="130" t="s">
        <v>3</v>
      </c>
      <c r="L190" s="29"/>
      <c r="M190" s="134" t="s">
        <v>3</v>
      </c>
      <c r="N190" s="135" t="s">
        <v>41</v>
      </c>
      <c r="O190" s="136">
        <v>0</v>
      </c>
      <c r="P190" s="136">
        <f>O190*H190</f>
        <v>0</v>
      </c>
      <c r="Q190" s="136">
        <v>0</v>
      </c>
      <c r="R190" s="136">
        <f>Q190*H190</f>
        <v>0</v>
      </c>
      <c r="S190" s="136">
        <v>0</v>
      </c>
      <c r="T190" s="137">
        <f>S190*H190</f>
        <v>0</v>
      </c>
      <c r="AR190" s="138" t="s">
        <v>264</v>
      </c>
      <c r="AT190" s="138" t="s">
        <v>157</v>
      </c>
      <c r="AU190" s="138" t="s">
        <v>78</v>
      </c>
      <c r="AY190" s="17" t="s">
        <v>155</v>
      </c>
      <c r="BE190" s="139">
        <f>IF(N190="základní",J190,0)</f>
        <v>0</v>
      </c>
      <c r="BF190" s="139">
        <f>IF(N190="snížená",J190,0)</f>
        <v>0</v>
      </c>
      <c r="BG190" s="139">
        <f>IF(N190="zákl. přenesená",J190,0)</f>
        <v>0</v>
      </c>
      <c r="BH190" s="139">
        <f>IF(N190="sníž. přenesená",J190,0)</f>
        <v>0</v>
      </c>
      <c r="BI190" s="139">
        <f>IF(N190="nulová",J190,0)</f>
        <v>0</v>
      </c>
      <c r="BJ190" s="17" t="s">
        <v>78</v>
      </c>
      <c r="BK190" s="139">
        <f>ROUND(I190*H190,2)</f>
        <v>0</v>
      </c>
      <c r="BL190" s="17" t="s">
        <v>264</v>
      </c>
      <c r="BM190" s="138" t="s">
        <v>2993</v>
      </c>
    </row>
    <row r="191" spans="2:65" s="1" customFormat="1" ht="19.5">
      <c r="B191" s="29"/>
      <c r="D191" s="144" t="s">
        <v>516</v>
      </c>
      <c r="F191" s="170" t="s">
        <v>2913</v>
      </c>
      <c r="L191" s="29"/>
      <c r="M191" s="142"/>
      <c r="T191" s="50"/>
      <c r="AT191" s="17" t="s">
        <v>516</v>
      </c>
      <c r="AU191" s="17" t="s">
        <v>78</v>
      </c>
    </row>
    <row r="192" spans="2:65" s="1" customFormat="1" ht="16.5" customHeight="1">
      <c r="B192" s="127"/>
      <c r="C192" s="128" t="s">
        <v>385</v>
      </c>
      <c r="D192" s="128" t="s">
        <v>157</v>
      </c>
      <c r="E192" s="129" t="s">
        <v>2994</v>
      </c>
      <c r="F192" s="130" t="s">
        <v>2995</v>
      </c>
      <c r="G192" s="131" t="s">
        <v>1438</v>
      </c>
      <c r="H192" s="132">
        <v>77.456999999999994</v>
      </c>
      <c r="I192" s="133"/>
      <c r="J192" s="133">
        <f>ROUND(I192*H192,2)</f>
        <v>0</v>
      </c>
      <c r="K192" s="130" t="s">
        <v>3</v>
      </c>
      <c r="L192" s="29"/>
      <c r="M192" s="134" t="s">
        <v>3</v>
      </c>
      <c r="N192" s="135" t="s">
        <v>41</v>
      </c>
      <c r="O192" s="136">
        <v>0</v>
      </c>
      <c r="P192" s="136">
        <f>O192*H192</f>
        <v>0</v>
      </c>
      <c r="Q192" s="136">
        <v>0</v>
      </c>
      <c r="R192" s="136">
        <f>Q192*H192</f>
        <v>0</v>
      </c>
      <c r="S192" s="136">
        <v>0</v>
      </c>
      <c r="T192" s="137">
        <f>S192*H192</f>
        <v>0</v>
      </c>
      <c r="AR192" s="138" t="s">
        <v>264</v>
      </c>
      <c r="AT192" s="138" t="s">
        <v>157</v>
      </c>
      <c r="AU192" s="138" t="s">
        <v>78</v>
      </c>
      <c r="AY192" s="17" t="s">
        <v>155</v>
      </c>
      <c r="BE192" s="139">
        <f>IF(N192="základní",J192,0)</f>
        <v>0</v>
      </c>
      <c r="BF192" s="139">
        <f>IF(N192="snížená",J192,0)</f>
        <v>0</v>
      </c>
      <c r="BG192" s="139">
        <f>IF(N192="zákl. přenesená",J192,0)</f>
        <v>0</v>
      </c>
      <c r="BH192" s="139">
        <f>IF(N192="sníž. přenesená",J192,0)</f>
        <v>0</v>
      </c>
      <c r="BI192" s="139">
        <f>IF(N192="nulová",J192,0)</f>
        <v>0</v>
      </c>
      <c r="BJ192" s="17" t="s">
        <v>78</v>
      </c>
      <c r="BK192" s="139">
        <f>ROUND(I192*H192,2)</f>
        <v>0</v>
      </c>
      <c r="BL192" s="17" t="s">
        <v>264</v>
      </c>
      <c r="BM192" s="138" t="s">
        <v>2996</v>
      </c>
    </row>
    <row r="193" spans="2:65" s="1" customFormat="1" ht="19.5">
      <c r="B193" s="29"/>
      <c r="D193" s="144" t="s">
        <v>516</v>
      </c>
      <c r="F193" s="170" t="s">
        <v>2913</v>
      </c>
      <c r="L193" s="29"/>
      <c r="M193" s="142"/>
      <c r="T193" s="50"/>
      <c r="AT193" s="17" t="s">
        <v>516</v>
      </c>
      <c r="AU193" s="17" t="s">
        <v>78</v>
      </c>
    </row>
    <row r="194" spans="2:65" s="11" customFormat="1" ht="25.9" customHeight="1">
      <c r="B194" s="116"/>
      <c r="D194" s="117" t="s">
        <v>69</v>
      </c>
      <c r="E194" s="118" t="s">
        <v>2997</v>
      </c>
      <c r="F194" s="118" t="s">
        <v>2998</v>
      </c>
      <c r="J194" s="119">
        <f>BK194</f>
        <v>0</v>
      </c>
      <c r="L194" s="116"/>
      <c r="M194" s="120"/>
      <c r="P194" s="121">
        <f>SUM(P195:P241)</f>
        <v>3.1199999999999997</v>
      </c>
      <c r="R194" s="121">
        <f>SUM(R195:R241)</f>
        <v>0</v>
      </c>
      <c r="T194" s="122">
        <f>SUM(T195:T241)</f>
        <v>0</v>
      </c>
      <c r="AR194" s="117" t="s">
        <v>80</v>
      </c>
      <c r="AT194" s="123" t="s">
        <v>69</v>
      </c>
      <c r="AU194" s="123" t="s">
        <v>70</v>
      </c>
      <c r="AY194" s="117" t="s">
        <v>155</v>
      </c>
      <c r="BK194" s="124">
        <f>SUM(BK195:BK241)</f>
        <v>0</v>
      </c>
    </row>
    <row r="195" spans="2:65" s="1" customFormat="1" ht="16.5" customHeight="1">
      <c r="B195" s="127"/>
      <c r="C195" s="128" t="s">
        <v>391</v>
      </c>
      <c r="D195" s="128" t="s">
        <v>157</v>
      </c>
      <c r="E195" s="129" t="s">
        <v>2999</v>
      </c>
      <c r="F195" s="130" t="s">
        <v>3000</v>
      </c>
      <c r="G195" s="131" t="s">
        <v>320</v>
      </c>
      <c r="H195" s="132">
        <v>8</v>
      </c>
      <c r="I195" s="133"/>
      <c r="J195" s="133">
        <f>ROUND(I195*H195,2)</f>
        <v>0</v>
      </c>
      <c r="K195" s="130" t="s">
        <v>3</v>
      </c>
      <c r="L195" s="29"/>
      <c r="M195" s="134" t="s">
        <v>3</v>
      </c>
      <c r="N195" s="135" t="s">
        <v>41</v>
      </c>
      <c r="O195" s="136">
        <v>0</v>
      </c>
      <c r="P195" s="136">
        <f>O195*H195</f>
        <v>0</v>
      </c>
      <c r="Q195" s="136">
        <v>0</v>
      </c>
      <c r="R195" s="136">
        <f>Q195*H195</f>
        <v>0</v>
      </c>
      <c r="S195" s="136">
        <v>0</v>
      </c>
      <c r="T195" s="137">
        <f>S195*H195</f>
        <v>0</v>
      </c>
      <c r="AR195" s="138" t="s">
        <v>264</v>
      </c>
      <c r="AT195" s="138" t="s">
        <v>157</v>
      </c>
      <c r="AU195" s="138" t="s">
        <v>78</v>
      </c>
      <c r="AY195" s="17" t="s">
        <v>155</v>
      </c>
      <c r="BE195" s="139">
        <f>IF(N195="základní",J195,0)</f>
        <v>0</v>
      </c>
      <c r="BF195" s="139">
        <f>IF(N195="snížená",J195,0)</f>
        <v>0</v>
      </c>
      <c r="BG195" s="139">
        <f>IF(N195="zákl. přenesená",J195,0)</f>
        <v>0</v>
      </c>
      <c r="BH195" s="139">
        <f>IF(N195="sníž. přenesená",J195,0)</f>
        <v>0</v>
      </c>
      <c r="BI195" s="139">
        <f>IF(N195="nulová",J195,0)</f>
        <v>0</v>
      </c>
      <c r="BJ195" s="17" t="s">
        <v>78</v>
      </c>
      <c r="BK195" s="139">
        <f>ROUND(I195*H195,2)</f>
        <v>0</v>
      </c>
      <c r="BL195" s="17" t="s">
        <v>264</v>
      </c>
      <c r="BM195" s="138" t="s">
        <v>3001</v>
      </c>
    </row>
    <row r="196" spans="2:65" s="13" customFormat="1" ht="11.25">
      <c r="B196" s="149"/>
      <c r="D196" s="144" t="s">
        <v>166</v>
      </c>
      <c r="E196" s="150" t="s">
        <v>3</v>
      </c>
      <c r="F196" s="151" t="s">
        <v>212</v>
      </c>
      <c r="H196" s="152">
        <v>8</v>
      </c>
      <c r="L196" s="149"/>
      <c r="M196" s="153"/>
      <c r="T196" s="154"/>
      <c r="AT196" s="150" t="s">
        <v>166</v>
      </c>
      <c r="AU196" s="150" t="s">
        <v>78</v>
      </c>
      <c r="AV196" s="13" t="s">
        <v>80</v>
      </c>
      <c r="AW196" s="13" t="s">
        <v>32</v>
      </c>
      <c r="AX196" s="13" t="s">
        <v>70</v>
      </c>
      <c r="AY196" s="150" t="s">
        <v>155</v>
      </c>
    </row>
    <row r="197" spans="2:65" s="14" customFormat="1" ht="11.25">
      <c r="B197" s="155"/>
      <c r="D197" s="144" t="s">
        <v>166</v>
      </c>
      <c r="E197" s="156" t="s">
        <v>3</v>
      </c>
      <c r="F197" s="157" t="s">
        <v>205</v>
      </c>
      <c r="H197" s="158">
        <v>8</v>
      </c>
      <c r="L197" s="155"/>
      <c r="M197" s="159"/>
      <c r="T197" s="160"/>
      <c r="AT197" s="156" t="s">
        <v>166</v>
      </c>
      <c r="AU197" s="156" t="s">
        <v>78</v>
      </c>
      <c r="AV197" s="14" t="s">
        <v>162</v>
      </c>
      <c r="AW197" s="14" t="s">
        <v>32</v>
      </c>
      <c r="AX197" s="14" t="s">
        <v>78</v>
      </c>
      <c r="AY197" s="156" t="s">
        <v>155</v>
      </c>
    </row>
    <row r="198" spans="2:65" s="1" customFormat="1" ht="16.5" customHeight="1">
      <c r="B198" s="127"/>
      <c r="C198" s="128" t="s">
        <v>400</v>
      </c>
      <c r="D198" s="128" t="s">
        <v>157</v>
      </c>
      <c r="E198" s="129" t="s">
        <v>3002</v>
      </c>
      <c r="F198" s="130" t="s">
        <v>3003</v>
      </c>
      <c r="G198" s="131" t="s">
        <v>320</v>
      </c>
      <c r="H198" s="132">
        <v>2</v>
      </c>
      <c r="I198" s="133"/>
      <c r="J198" s="133">
        <f>ROUND(I198*H198,2)</f>
        <v>0</v>
      </c>
      <c r="K198" s="130" t="s">
        <v>3</v>
      </c>
      <c r="L198" s="29"/>
      <c r="M198" s="134" t="s">
        <v>3</v>
      </c>
      <c r="N198" s="135" t="s">
        <v>41</v>
      </c>
      <c r="O198" s="136">
        <v>0</v>
      </c>
      <c r="P198" s="136">
        <f>O198*H198</f>
        <v>0</v>
      </c>
      <c r="Q198" s="136">
        <v>0</v>
      </c>
      <c r="R198" s="136">
        <f>Q198*H198</f>
        <v>0</v>
      </c>
      <c r="S198" s="136">
        <v>0</v>
      </c>
      <c r="T198" s="137">
        <f>S198*H198</f>
        <v>0</v>
      </c>
      <c r="AR198" s="138" t="s">
        <v>264</v>
      </c>
      <c r="AT198" s="138" t="s">
        <v>157</v>
      </c>
      <c r="AU198" s="138" t="s">
        <v>78</v>
      </c>
      <c r="AY198" s="17" t="s">
        <v>155</v>
      </c>
      <c r="BE198" s="139">
        <f>IF(N198="základní",J198,0)</f>
        <v>0</v>
      </c>
      <c r="BF198" s="139">
        <f>IF(N198="snížená",J198,0)</f>
        <v>0</v>
      </c>
      <c r="BG198" s="139">
        <f>IF(N198="zákl. přenesená",J198,0)</f>
        <v>0</v>
      </c>
      <c r="BH198" s="139">
        <f>IF(N198="sníž. přenesená",J198,0)</f>
        <v>0</v>
      </c>
      <c r="BI198" s="139">
        <f>IF(N198="nulová",J198,0)</f>
        <v>0</v>
      </c>
      <c r="BJ198" s="17" t="s">
        <v>78</v>
      </c>
      <c r="BK198" s="139">
        <f>ROUND(I198*H198,2)</f>
        <v>0</v>
      </c>
      <c r="BL198" s="17" t="s">
        <v>264</v>
      </c>
      <c r="BM198" s="138" t="s">
        <v>3004</v>
      </c>
    </row>
    <row r="199" spans="2:65" s="13" customFormat="1" ht="11.25">
      <c r="B199" s="149"/>
      <c r="D199" s="144" t="s">
        <v>166</v>
      </c>
      <c r="E199" s="150" t="s">
        <v>3</v>
      </c>
      <c r="F199" s="151" t="s">
        <v>80</v>
      </c>
      <c r="H199" s="152">
        <v>2</v>
      </c>
      <c r="L199" s="149"/>
      <c r="M199" s="153"/>
      <c r="T199" s="154"/>
      <c r="AT199" s="150" t="s">
        <v>166</v>
      </c>
      <c r="AU199" s="150" t="s">
        <v>78</v>
      </c>
      <c r="AV199" s="13" t="s">
        <v>80</v>
      </c>
      <c r="AW199" s="13" t="s">
        <v>32</v>
      </c>
      <c r="AX199" s="13" t="s">
        <v>70</v>
      </c>
      <c r="AY199" s="150" t="s">
        <v>155</v>
      </c>
    </row>
    <row r="200" spans="2:65" s="14" customFormat="1" ht="11.25">
      <c r="B200" s="155"/>
      <c r="D200" s="144" t="s">
        <v>166</v>
      </c>
      <c r="E200" s="156" t="s">
        <v>3</v>
      </c>
      <c r="F200" s="157" t="s">
        <v>205</v>
      </c>
      <c r="H200" s="158">
        <v>2</v>
      </c>
      <c r="L200" s="155"/>
      <c r="M200" s="159"/>
      <c r="T200" s="160"/>
      <c r="AT200" s="156" t="s">
        <v>166</v>
      </c>
      <c r="AU200" s="156" t="s">
        <v>78</v>
      </c>
      <c r="AV200" s="14" t="s">
        <v>162</v>
      </c>
      <c r="AW200" s="14" t="s">
        <v>32</v>
      </c>
      <c r="AX200" s="14" t="s">
        <v>78</v>
      </c>
      <c r="AY200" s="156" t="s">
        <v>155</v>
      </c>
    </row>
    <row r="201" spans="2:65" s="1" customFormat="1" ht="16.5" customHeight="1">
      <c r="B201" s="127"/>
      <c r="C201" s="128" t="s">
        <v>407</v>
      </c>
      <c r="D201" s="128" t="s">
        <v>157</v>
      </c>
      <c r="E201" s="129" t="s">
        <v>3005</v>
      </c>
      <c r="F201" s="130" t="s">
        <v>3006</v>
      </c>
      <c r="G201" s="131" t="s">
        <v>320</v>
      </c>
      <c r="H201" s="132">
        <v>3</v>
      </c>
      <c r="I201" s="133"/>
      <c r="J201" s="133">
        <f>ROUND(I201*H201,2)</f>
        <v>0</v>
      </c>
      <c r="K201" s="130" t="s">
        <v>3</v>
      </c>
      <c r="L201" s="29"/>
      <c r="M201" s="134" t="s">
        <v>3</v>
      </c>
      <c r="N201" s="135" t="s">
        <v>41</v>
      </c>
      <c r="O201" s="136">
        <v>0</v>
      </c>
      <c r="P201" s="136">
        <f>O201*H201</f>
        <v>0</v>
      </c>
      <c r="Q201" s="136">
        <v>0</v>
      </c>
      <c r="R201" s="136">
        <f>Q201*H201</f>
        <v>0</v>
      </c>
      <c r="S201" s="136">
        <v>0</v>
      </c>
      <c r="T201" s="137">
        <f>S201*H201</f>
        <v>0</v>
      </c>
      <c r="AR201" s="138" t="s">
        <v>264</v>
      </c>
      <c r="AT201" s="138" t="s">
        <v>157</v>
      </c>
      <c r="AU201" s="138" t="s">
        <v>78</v>
      </c>
      <c r="AY201" s="17" t="s">
        <v>155</v>
      </c>
      <c r="BE201" s="139">
        <f>IF(N201="základní",J201,0)</f>
        <v>0</v>
      </c>
      <c r="BF201" s="139">
        <f>IF(N201="snížená",J201,0)</f>
        <v>0</v>
      </c>
      <c r="BG201" s="139">
        <f>IF(N201="zákl. přenesená",J201,0)</f>
        <v>0</v>
      </c>
      <c r="BH201" s="139">
        <f>IF(N201="sníž. přenesená",J201,0)</f>
        <v>0</v>
      </c>
      <c r="BI201" s="139">
        <f>IF(N201="nulová",J201,0)</f>
        <v>0</v>
      </c>
      <c r="BJ201" s="17" t="s">
        <v>78</v>
      </c>
      <c r="BK201" s="139">
        <f>ROUND(I201*H201,2)</f>
        <v>0</v>
      </c>
      <c r="BL201" s="17" t="s">
        <v>264</v>
      </c>
      <c r="BM201" s="138" t="s">
        <v>3007</v>
      </c>
    </row>
    <row r="202" spans="2:65" s="13" customFormat="1" ht="11.25">
      <c r="B202" s="149"/>
      <c r="D202" s="144" t="s">
        <v>166</v>
      </c>
      <c r="E202" s="150" t="s">
        <v>3</v>
      </c>
      <c r="F202" s="151" t="s">
        <v>175</v>
      </c>
      <c r="H202" s="152">
        <v>3</v>
      </c>
      <c r="L202" s="149"/>
      <c r="M202" s="153"/>
      <c r="T202" s="154"/>
      <c r="AT202" s="150" t="s">
        <v>166</v>
      </c>
      <c r="AU202" s="150" t="s">
        <v>78</v>
      </c>
      <c r="AV202" s="13" t="s">
        <v>80</v>
      </c>
      <c r="AW202" s="13" t="s">
        <v>32</v>
      </c>
      <c r="AX202" s="13" t="s">
        <v>70</v>
      </c>
      <c r="AY202" s="150" t="s">
        <v>155</v>
      </c>
    </row>
    <row r="203" spans="2:65" s="14" customFormat="1" ht="11.25">
      <c r="B203" s="155"/>
      <c r="D203" s="144" t="s">
        <v>166</v>
      </c>
      <c r="E203" s="156" t="s">
        <v>3</v>
      </c>
      <c r="F203" s="157" t="s">
        <v>205</v>
      </c>
      <c r="H203" s="158">
        <v>3</v>
      </c>
      <c r="L203" s="155"/>
      <c r="M203" s="159"/>
      <c r="T203" s="160"/>
      <c r="AT203" s="156" t="s">
        <v>166</v>
      </c>
      <c r="AU203" s="156" t="s">
        <v>78</v>
      </c>
      <c r="AV203" s="14" t="s">
        <v>162</v>
      </c>
      <c r="AW203" s="14" t="s">
        <v>32</v>
      </c>
      <c r="AX203" s="14" t="s">
        <v>78</v>
      </c>
      <c r="AY203" s="156" t="s">
        <v>155</v>
      </c>
    </row>
    <row r="204" spans="2:65" s="1" customFormat="1" ht="16.5" customHeight="1">
      <c r="B204" s="127"/>
      <c r="C204" s="128" t="s">
        <v>413</v>
      </c>
      <c r="D204" s="128" t="s">
        <v>157</v>
      </c>
      <c r="E204" s="129" t="s">
        <v>3008</v>
      </c>
      <c r="F204" s="130" t="s">
        <v>3009</v>
      </c>
      <c r="G204" s="131" t="s">
        <v>320</v>
      </c>
      <c r="H204" s="132">
        <v>3</v>
      </c>
      <c r="I204" s="133"/>
      <c r="J204" s="133">
        <f>ROUND(I204*H204,2)</f>
        <v>0</v>
      </c>
      <c r="K204" s="130" t="s">
        <v>3</v>
      </c>
      <c r="L204" s="29"/>
      <c r="M204" s="134" t="s">
        <v>3</v>
      </c>
      <c r="N204" s="135" t="s">
        <v>41</v>
      </c>
      <c r="O204" s="136">
        <v>0</v>
      </c>
      <c r="P204" s="136">
        <f>O204*H204</f>
        <v>0</v>
      </c>
      <c r="Q204" s="136">
        <v>0</v>
      </c>
      <c r="R204" s="136">
        <f>Q204*H204</f>
        <v>0</v>
      </c>
      <c r="S204" s="136">
        <v>0</v>
      </c>
      <c r="T204" s="137">
        <f>S204*H204</f>
        <v>0</v>
      </c>
      <c r="AR204" s="138" t="s">
        <v>264</v>
      </c>
      <c r="AT204" s="138" t="s">
        <v>157</v>
      </c>
      <c r="AU204" s="138" t="s">
        <v>78</v>
      </c>
      <c r="AY204" s="17" t="s">
        <v>155</v>
      </c>
      <c r="BE204" s="139">
        <f>IF(N204="základní",J204,0)</f>
        <v>0</v>
      </c>
      <c r="BF204" s="139">
        <f>IF(N204="snížená",J204,0)</f>
        <v>0</v>
      </c>
      <c r="BG204" s="139">
        <f>IF(N204="zákl. přenesená",J204,0)</f>
        <v>0</v>
      </c>
      <c r="BH204" s="139">
        <f>IF(N204="sníž. přenesená",J204,0)</f>
        <v>0</v>
      </c>
      <c r="BI204" s="139">
        <f>IF(N204="nulová",J204,0)</f>
        <v>0</v>
      </c>
      <c r="BJ204" s="17" t="s">
        <v>78</v>
      </c>
      <c r="BK204" s="139">
        <f>ROUND(I204*H204,2)</f>
        <v>0</v>
      </c>
      <c r="BL204" s="17" t="s">
        <v>264</v>
      </c>
      <c r="BM204" s="138" t="s">
        <v>3010</v>
      </c>
    </row>
    <row r="205" spans="2:65" s="13" customFormat="1" ht="11.25">
      <c r="B205" s="149"/>
      <c r="D205" s="144" t="s">
        <v>166</v>
      </c>
      <c r="E205" s="150" t="s">
        <v>3</v>
      </c>
      <c r="F205" s="151" t="s">
        <v>337</v>
      </c>
      <c r="H205" s="152">
        <v>3</v>
      </c>
      <c r="L205" s="149"/>
      <c r="M205" s="153"/>
      <c r="T205" s="154"/>
      <c r="AT205" s="150" t="s">
        <v>166</v>
      </c>
      <c r="AU205" s="150" t="s">
        <v>78</v>
      </c>
      <c r="AV205" s="13" t="s">
        <v>80</v>
      </c>
      <c r="AW205" s="13" t="s">
        <v>32</v>
      </c>
      <c r="AX205" s="13" t="s">
        <v>70</v>
      </c>
      <c r="AY205" s="150" t="s">
        <v>155</v>
      </c>
    </row>
    <row r="206" spans="2:65" s="14" customFormat="1" ht="11.25">
      <c r="B206" s="155"/>
      <c r="D206" s="144" t="s">
        <v>166</v>
      </c>
      <c r="E206" s="156" t="s">
        <v>3</v>
      </c>
      <c r="F206" s="157" t="s">
        <v>205</v>
      </c>
      <c r="H206" s="158">
        <v>3</v>
      </c>
      <c r="L206" s="155"/>
      <c r="M206" s="159"/>
      <c r="T206" s="160"/>
      <c r="AT206" s="156" t="s">
        <v>166</v>
      </c>
      <c r="AU206" s="156" t="s">
        <v>78</v>
      </c>
      <c r="AV206" s="14" t="s">
        <v>162</v>
      </c>
      <c r="AW206" s="14" t="s">
        <v>32</v>
      </c>
      <c r="AX206" s="14" t="s">
        <v>78</v>
      </c>
      <c r="AY206" s="156" t="s">
        <v>155</v>
      </c>
    </row>
    <row r="207" spans="2:65" s="1" customFormat="1" ht="16.5" customHeight="1">
      <c r="B207" s="127"/>
      <c r="C207" s="128" t="s">
        <v>420</v>
      </c>
      <c r="D207" s="128" t="s">
        <v>157</v>
      </c>
      <c r="E207" s="129" t="s">
        <v>3011</v>
      </c>
      <c r="F207" s="130" t="s">
        <v>3012</v>
      </c>
      <c r="G207" s="131" t="s">
        <v>320</v>
      </c>
      <c r="H207" s="132">
        <v>3</v>
      </c>
      <c r="I207" s="133"/>
      <c r="J207" s="133">
        <f>ROUND(I207*H207,2)</f>
        <v>0</v>
      </c>
      <c r="K207" s="130" t="s">
        <v>3</v>
      </c>
      <c r="L207" s="29"/>
      <c r="M207" s="134" t="s">
        <v>3</v>
      </c>
      <c r="N207" s="135" t="s">
        <v>41</v>
      </c>
      <c r="O207" s="136">
        <v>0</v>
      </c>
      <c r="P207" s="136">
        <f>O207*H207</f>
        <v>0</v>
      </c>
      <c r="Q207" s="136">
        <v>0</v>
      </c>
      <c r="R207" s="136">
        <f>Q207*H207</f>
        <v>0</v>
      </c>
      <c r="S207" s="136">
        <v>0</v>
      </c>
      <c r="T207" s="137">
        <f>S207*H207</f>
        <v>0</v>
      </c>
      <c r="AR207" s="138" t="s">
        <v>264</v>
      </c>
      <c r="AT207" s="138" t="s">
        <v>157</v>
      </c>
      <c r="AU207" s="138" t="s">
        <v>78</v>
      </c>
      <c r="AY207" s="17" t="s">
        <v>155</v>
      </c>
      <c r="BE207" s="139">
        <f>IF(N207="základní",J207,0)</f>
        <v>0</v>
      </c>
      <c r="BF207" s="139">
        <f>IF(N207="snížená",J207,0)</f>
        <v>0</v>
      </c>
      <c r="BG207" s="139">
        <f>IF(N207="zákl. přenesená",J207,0)</f>
        <v>0</v>
      </c>
      <c r="BH207" s="139">
        <f>IF(N207="sníž. přenesená",J207,0)</f>
        <v>0</v>
      </c>
      <c r="BI207" s="139">
        <f>IF(N207="nulová",J207,0)</f>
        <v>0</v>
      </c>
      <c r="BJ207" s="17" t="s">
        <v>78</v>
      </c>
      <c r="BK207" s="139">
        <f>ROUND(I207*H207,2)</f>
        <v>0</v>
      </c>
      <c r="BL207" s="17" t="s">
        <v>264</v>
      </c>
      <c r="BM207" s="138" t="s">
        <v>3013</v>
      </c>
    </row>
    <row r="208" spans="2:65" s="13" customFormat="1" ht="11.25">
      <c r="B208" s="149"/>
      <c r="D208" s="144" t="s">
        <v>166</v>
      </c>
      <c r="E208" s="150" t="s">
        <v>3</v>
      </c>
      <c r="F208" s="151" t="s">
        <v>175</v>
      </c>
      <c r="H208" s="152">
        <v>3</v>
      </c>
      <c r="L208" s="149"/>
      <c r="M208" s="153"/>
      <c r="T208" s="154"/>
      <c r="AT208" s="150" t="s">
        <v>166</v>
      </c>
      <c r="AU208" s="150" t="s">
        <v>78</v>
      </c>
      <c r="AV208" s="13" t="s">
        <v>80</v>
      </c>
      <c r="AW208" s="13" t="s">
        <v>32</v>
      </c>
      <c r="AX208" s="13" t="s">
        <v>70</v>
      </c>
      <c r="AY208" s="150" t="s">
        <v>155</v>
      </c>
    </row>
    <row r="209" spans="2:65" s="14" customFormat="1" ht="11.25">
      <c r="B209" s="155"/>
      <c r="D209" s="144" t="s">
        <v>166</v>
      </c>
      <c r="E209" s="156" t="s">
        <v>3</v>
      </c>
      <c r="F209" s="157" t="s">
        <v>205</v>
      </c>
      <c r="H209" s="158">
        <v>3</v>
      </c>
      <c r="L209" s="155"/>
      <c r="M209" s="159"/>
      <c r="T209" s="160"/>
      <c r="AT209" s="156" t="s">
        <v>166</v>
      </c>
      <c r="AU209" s="156" t="s">
        <v>78</v>
      </c>
      <c r="AV209" s="14" t="s">
        <v>162</v>
      </c>
      <c r="AW209" s="14" t="s">
        <v>32</v>
      </c>
      <c r="AX209" s="14" t="s">
        <v>78</v>
      </c>
      <c r="AY209" s="156" t="s">
        <v>155</v>
      </c>
    </row>
    <row r="210" spans="2:65" s="1" customFormat="1" ht="16.5" customHeight="1">
      <c r="B210" s="127"/>
      <c r="C210" s="128" t="s">
        <v>426</v>
      </c>
      <c r="D210" s="128" t="s">
        <v>157</v>
      </c>
      <c r="E210" s="129" t="s">
        <v>3014</v>
      </c>
      <c r="F210" s="130" t="s">
        <v>3015</v>
      </c>
      <c r="G210" s="131" t="s">
        <v>160</v>
      </c>
      <c r="H210" s="132">
        <v>2</v>
      </c>
      <c r="I210" s="133"/>
      <c r="J210" s="133">
        <f>ROUND(I210*H210,2)</f>
        <v>0</v>
      </c>
      <c r="K210" s="130" t="s">
        <v>3</v>
      </c>
      <c r="L210" s="29"/>
      <c r="M210" s="134" t="s">
        <v>3</v>
      </c>
      <c r="N210" s="135" t="s">
        <v>41</v>
      </c>
      <c r="O210" s="136">
        <v>0</v>
      </c>
      <c r="P210" s="136">
        <f>O210*H210</f>
        <v>0</v>
      </c>
      <c r="Q210" s="136">
        <v>0</v>
      </c>
      <c r="R210" s="136">
        <f>Q210*H210</f>
        <v>0</v>
      </c>
      <c r="S210" s="136">
        <v>0</v>
      </c>
      <c r="T210" s="137">
        <f>S210*H210</f>
        <v>0</v>
      </c>
      <c r="AR210" s="138" t="s">
        <v>264</v>
      </c>
      <c r="AT210" s="138" t="s">
        <v>157</v>
      </c>
      <c r="AU210" s="138" t="s">
        <v>78</v>
      </c>
      <c r="AY210" s="17" t="s">
        <v>155</v>
      </c>
      <c r="BE210" s="139">
        <f>IF(N210="základní",J210,0)</f>
        <v>0</v>
      </c>
      <c r="BF210" s="139">
        <f>IF(N210="snížená",J210,0)</f>
        <v>0</v>
      </c>
      <c r="BG210" s="139">
        <f>IF(N210="zákl. přenesená",J210,0)</f>
        <v>0</v>
      </c>
      <c r="BH210" s="139">
        <f>IF(N210="sníž. přenesená",J210,0)</f>
        <v>0</v>
      </c>
      <c r="BI210" s="139">
        <f>IF(N210="nulová",J210,0)</f>
        <v>0</v>
      </c>
      <c r="BJ210" s="17" t="s">
        <v>78</v>
      </c>
      <c r="BK210" s="139">
        <f>ROUND(I210*H210,2)</f>
        <v>0</v>
      </c>
      <c r="BL210" s="17" t="s">
        <v>264</v>
      </c>
      <c r="BM210" s="138" t="s">
        <v>3016</v>
      </c>
    </row>
    <row r="211" spans="2:65" s="13" customFormat="1" ht="11.25">
      <c r="B211" s="149"/>
      <c r="D211" s="144" t="s">
        <v>166</v>
      </c>
      <c r="E211" s="150" t="s">
        <v>3</v>
      </c>
      <c r="F211" s="151" t="s">
        <v>80</v>
      </c>
      <c r="H211" s="152">
        <v>2</v>
      </c>
      <c r="L211" s="149"/>
      <c r="M211" s="153"/>
      <c r="T211" s="154"/>
      <c r="AT211" s="150" t="s">
        <v>166</v>
      </c>
      <c r="AU211" s="150" t="s">
        <v>78</v>
      </c>
      <c r="AV211" s="13" t="s">
        <v>80</v>
      </c>
      <c r="AW211" s="13" t="s">
        <v>32</v>
      </c>
      <c r="AX211" s="13" t="s">
        <v>70</v>
      </c>
      <c r="AY211" s="150" t="s">
        <v>155</v>
      </c>
    </row>
    <row r="212" spans="2:65" s="14" customFormat="1" ht="11.25">
      <c r="B212" s="155"/>
      <c r="D212" s="144" t="s">
        <v>166</v>
      </c>
      <c r="E212" s="156" t="s">
        <v>3</v>
      </c>
      <c r="F212" s="157" t="s">
        <v>205</v>
      </c>
      <c r="H212" s="158">
        <v>2</v>
      </c>
      <c r="L212" s="155"/>
      <c r="M212" s="159"/>
      <c r="T212" s="160"/>
      <c r="AT212" s="156" t="s">
        <v>166</v>
      </c>
      <c r="AU212" s="156" t="s">
        <v>78</v>
      </c>
      <c r="AV212" s="14" t="s">
        <v>162</v>
      </c>
      <c r="AW212" s="14" t="s">
        <v>32</v>
      </c>
      <c r="AX212" s="14" t="s">
        <v>78</v>
      </c>
      <c r="AY212" s="156" t="s">
        <v>155</v>
      </c>
    </row>
    <row r="213" spans="2:65" s="1" customFormat="1" ht="16.5" customHeight="1">
      <c r="B213" s="127"/>
      <c r="C213" s="128" t="s">
        <v>432</v>
      </c>
      <c r="D213" s="128" t="s">
        <v>157</v>
      </c>
      <c r="E213" s="129" t="s">
        <v>3017</v>
      </c>
      <c r="F213" s="130" t="s">
        <v>3018</v>
      </c>
      <c r="G213" s="131" t="s">
        <v>160</v>
      </c>
      <c r="H213" s="132">
        <v>60</v>
      </c>
      <c r="I213" s="133"/>
      <c r="J213" s="133">
        <f>ROUND(I213*H213,2)</f>
        <v>0</v>
      </c>
      <c r="K213" s="130" t="s">
        <v>3</v>
      </c>
      <c r="L213" s="29"/>
      <c r="M213" s="134" t="s">
        <v>3</v>
      </c>
      <c r="N213" s="135" t="s">
        <v>41</v>
      </c>
      <c r="O213" s="136">
        <v>0</v>
      </c>
      <c r="P213" s="136">
        <f>O213*H213</f>
        <v>0</v>
      </c>
      <c r="Q213" s="136">
        <v>0</v>
      </c>
      <c r="R213" s="136">
        <f>Q213*H213</f>
        <v>0</v>
      </c>
      <c r="S213" s="136">
        <v>0</v>
      </c>
      <c r="T213" s="137">
        <f>S213*H213</f>
        <v>0</v>
      </c>
      <c r="AR213" s="138" t="s">
        <v>264</v>
      </c>
      <c r="AT213" s="138" t="s">
        <v>157</v>
      </c>
      <c r="AU213" s="138" t="s">
        <v>78</v>
      </c>
      <c r="AY213" s="17" t="s">
        <v>155</v>
      </c>
      <c r="BE213" s="139">
        <f>IF(N213="základní",J213,0)</f>
        <v>0</v>
      </c>
      <c r="BF213" s="139">
        <f>IF(N213="snížená",J213,0)</f>
        <v>0</v>
      </c>
      <c r="BG213" s="139">
        <f>IF(N213="zákl. přenesená",J213,0)</f>
        <v>0</v>
      </c>
      <c r="BH213" s="139">
        <f>IF(N213="sníž. přenesená",J213,0)</f>
        <v>0</v>
      </c>
      <c r="BI213" s="139">
        <f>IF(N213="nulová",J213,0)</f>
        <v>0</v>
      </c>
      <c r="BJ213" s="17" t="s">
        <v>78</v>
      </c>
      <c r="BK213" s="139">
        <f>ROUND(I213*H213,2)</f>
        <v>0</v>
      </c>
      <c r="BL213" s="17" t="s">
        <v>264</v>
      </c>
      <c r="BM213" s="138" t="s">
        <v>3019</v>
      </c>
    </row>
    <row r="214" spans="2:65" s="13" customFormat="1" ht="11.25">
      <c r="B214" s="149"/>
      <c r="D214" s="144" t="s">
        <v>166</v>
      </c>
      <c r="E214" s="150" t="s">
        <v>3</v>
      </c>
      <c r="F214" s="151" t="s">
        <v>615</v>
      </c>
      <c r="H214" s="152">
        <v>60</v>
      </c>
      <c r="L214" s="149"/>
      <c r="M214" s="153"/>
      <c r="T214" s="154"/>
      <c r="AT214" s="150" t="s">
        <v>166</v>
      </c>
      <c r="AU214" s="150" t="s">
        <v>78</v>
      </c>
      <c r="AV214" s="13" t="s">
        <v>80</v>
      </c>
      <c r="AW214" s="13" t="s">
        <v>32</v>
      </c>
      <c r="AX214" s="13" t="s">
        <v>70</v>
      </c>
      <c r="AY214" s="150" t="s">
        <v>155</v>
      </c>
    </row>
    <row r="215" spans="2:65" s="14" customFormat="1" ht="11.25">
      <c r="B215" s="155"/>
      <c r="D215" s="144" t="s">
        <v>166</v>
      </c>
      <c r="E215" s="156" t="s">
        <v>3</v>
      </c>
      <c r="F215" s="157" t="s">
        <v>205</v>
      </c>
      <c r="H215" s="158">
        <v>60</v>
      </c>
      <c r="L215" s="155"/>
      <c r="M215" s="159"/>
      <c r="T215" s="160"/>
      <c r="AT215" s="156" t="s">
        <v>166</v>
      </c>
      <c r="AU215" s="156" t="s">
        <v>78</v>
      </c>
      <c r="AV215" s="14" t="s">
        <v>162</v>
      </c>
      <c r="AW215" s="14" t="s">
        <v>32</v>
      </c>
      <c r="AX215" s="14" t="s">
        <v>78</v>
      </c>
      <c r="AY215" s="156" t="s">
        <v>155</v>
      </c>
    </row>
    <row r="216" spans="2:65" s="1" customFormat="1" ht="16.5" customHeight="1">
      <c r="B216" s="127"/>
      <c r="C216" s="128" t="s">
        <v>438</v>
      </c>
      <c r="D216" s="128" t="s">
        <v>157</v>
      </c>
      <c r="E216" s="129" t="s">
        <v>3020</v>
      </c>
      <c r="F216" s="130" t="s">
        <v>3021</v>
      </c>
      <c r="G216" s="131" t="s">
        <v>320</v>
      </c>
      <c r="H216" s="132">
        <v>2</v>
      </c>
      <c r="I216" s="133"/>
      <c r="J216" s="133">
        <f>ROUND(I216*H216,2)</f>
        <v>0</v>
      </c>
      <c r="K216" s="130" t="s">
        <v>3</v>
      </c>
      <c r="L216" s="29"/>
      <c r="M216" s="134" t="s">
        <v>3</v>
      </c>
      <c r="N216" s="135" t="s">
        <v>41</v>
      </c>
      <c r="O216" s="136">
        <v>0</v>
      </c>
      <c r="P216" s="136">
        <f>O216*H216</f>
        <v>0</v>
      </c>
      <c r="Q216" s="136">
        <v>0</v>
      </c>
      <c r="R216" s="136">
        <f>Q216*H216</f>
        <v>0</v>
      </c>
      <c r="S216" s="136">
        <v>0</v>
      </c>
      <c r="T216" s="137">
        <f>S216*H216</f>
        <v>0</v>
      </c>
      <c r="AR216" s="138" t="s">
        <v>264</v>
      </c>
      <c r="AT216" s="138" t="s">
        <v>157</v>
      </c>
      <c r="AU216" s="138" t="s">
        <v>78</v>
      </c>
      <c r="AY216" s="17" t="s">
        <v>155</v>
      </c>
      <c r="BE216" s="139">
        <f>IF(N216="základní",J216,0)</f>
        <v>0</v>
      </c>
      <c r="BF216" s="139">
        <f>IF(N216="snížená",J216,0)</f>
        <v>0</v>
      </c>
      <c r="BG216" s="139">
        <f>IF(N216="zákl. přenesená",J216,0)</f>
        <v>0</v>
      </c>
      <c r="BH216" s="139">
        <f>IF(N216="sníž. přenesená",J216,0)</f>
        <v>0</v>
      </c>
      <c r="BI216" s="139">
        <f>IF(N216="nulová",J216,0)</f>
        <v>0</v>
      </c>
      <c r="BJ216" s="17" t="s">
        <v>78</v>
      </c>
      <c r="BK216" s="139">
        <f>ROUND(I216*H216,2)</f>
        <v>0</v>
      </c>
      <c r="BL216" s="17" t="s">
        <v>264</v>
      </c>
      <c r="BM216" s="138" t="s">
        <v>3022</v>
      </c>
    </row>
    <row r="217" spans="2:65" s="13" customFormat="1" ht="11.25">
      <c r="B217" s="149"/>
      <c r="D217" s="144" t="s">
        <v>166</v>
      </c>
      <c r="E217" s="150" t="s">
        <v>3</v>
      </c>
      <c r="F217" s="151" t="s">
        <v>80</v>
      </c>
      <c r="H217" s="152">
        <v>2</v>
      </c>
      <c r="L217" s="149"/>
      <c r="M217" s="153"/>
      <c r="T217" s="154"/>
      <c r="AT217" s="150" t="s">
        <v>166</v>
      </c>
      <c r="AU217" s="150" t="s">
        <v>78</v>
      </c>
      <c r="AV217" s="13" t="s">
        <v>80</v>
      </c>
      <c r="AW217" s="13" t="s">
        <v>32</v>
      </c>
      <c r="AX217" s="13" t="s">
        <v>70</v>
      </c>
      <c r="AY217" s="150" t="s">
        <v>155</v>
      </c>
    </row>
    <row r="218" spans="2:65" s="14" customFormat="1" ht="11.25">
      <c r="B218" s="155"/>
      <c r="D218" s="144" t="s">
        <v>166</v>
      </c>
      <c r="E218" s="156" t="s">
        <v>3</v>
      </c>
      <c r="F218" s="157" t="s">
        <v>205</v>
      </c>
      <c r="H218" s="158">
        <v>2</v>
      </c>
      <c r="L218" s="155"/>
      <c r="M218" s="159"/>
      <c r="T218" s="160"/>
      <c r="AT218" s="156" t="s">
        <v>166</v>
      </c>
      <c r="AU218" s="156" t="s">
        <v>78</v>
      </c>
      <c r="AV218" s="14" t="s">
        <v>162</v>
      </c>
      <c r="AW218" s="14" t="s">
        <v>32</v>
      </c>
      <c r="AX218" s="14" t="s">
        <v>78</v>
      </c>
      <c r="AY218" s="156" t="s">
        <v>155</v>
      </c>
    </row>
    <row r="219" spans="2:65" s="1" customFormat="1" ht="16.5" customHeight="1">
      <c r="B219" s="127"/>
      <c r="C219" s="128" t="s">
        <v>453</v>
      </c>
      <c r="D219" s="128" t="s">
        <v>157</v>
      </c>
      <c r="E219" s="129" t="s">
        <v>3023</v>
      </c>
      <c r="F219" s="130" t="s">
        <v>3024</v>
      </c>
      <c r="G219" s="131" t="s">
        <v>320</v>
      </c>
      <c r="H219" s="132">
        <v>20</v>
      </c>
      <c r="I219" s="133"/>
      <c r="J219" s="133">
        <f>ROUND(I219*H219,2)</f>
        <v>0</v>
      </c>
      <c r="K219" s="130" t="s">
        <v>3</v>
      </c>
      <c r="L219" s="29"/>
      <c r="M219" s="134" t="s">
        <v>3</v>
      </c>
      <c r="N219" s="135" t="s">
        <v>41</v>
      </c>
      <c r="O219" s="136">
        <v>0</v>
      </c>
      <c r="P219" s="136">
        <f>O219*H219</f>
        <v>0</v>
      </c>
      <c r="Q219" s="136">
        <v>0</v>
      </c>
      <c r="R219" s="136">
        <f>Q219*H219</f>
        <v>0</v>
      </c>
      <c r="S219" s="136">
        <v>0</v>
      </c>
      <c r="T219" s="137">
        <f>S219*H219</f>
        <v>0</v>
      </c>
      <c r="AR219" s="138" t="s">
        <v>264</v>
      </c>
      <c r="AT219" s="138" t="s">
        <v>157</v>
      </c>
      <c r="AU219" s="138" t="s">
        <v>78</v>
      </c>
      <c r="AY219" s="17" t="s">
        <v>155</v>
      </c>
      <c r="BE219" s="139">
        <f>IF(N219="základní",J219,0)</f>
        <v>0</v>
      </c>
      <c r="BF219" s="139">
        <f>IF(N219="snížená",J219,0)</f>
        <v>0</v>
      </c>
      <c r="BG219" s="139">
        <f>IF(N219="zákl. přenesená",J219,0)</f>
        <v>0</v>
      </c>
      <c r="BH219" s="139">
        <f>IF(N219="sníž. přenesená",J219,0)</f>
        <v>0</v>
      </c>
      <c r="BI219" s="139">
        <f>IF(N219="nulová",J219,0)</f>
        <v>0</v>
      </c>
      <c r="BJ219" s="17" t="s">
        <v>78</v>
      </c>
      <c r="BK219" s="139">
        <f>ROUND(I219*H219,2)</f>
        <v>0</v>
      </c>
      <c r="BL219" s="17" t="s">
        <v>264</v>
      </c>
      <c r="BM219" s="138" t="s">
        <v>3025</v>
      </c>
    </row>
    <row r="220" spans="2:65" s="13" customFormat="1" ht="11.25">
      <c r="B220" s="149"/>
      <c r="D220" s="144" t="s">
        <v>166</v>
      </c>
      <c r="E220" s="150" t="s">
        <v>3</v>
      </c>
      <c r="F220" s="151" t="s">
        <v>298</v>
      </c>
      <c r="H220" s="152">
        <v>20</v>
      </c>
      <c r="L220" s="149"/>
      <c r="M220" s="153"/>
      <c r="T220" s="154"/>
      <c r="AT220" s="150" t="s">
        <v>166</v>
      </c>
      <c r="AU220" s="150" t="s">
        <v>78</v>
      </c>
      <c r="AV220" s="13" t="s">
        <v>80</v>
      </c>
      <c r="AW220" s="13" t="s">
        <v>32</v>
      </c>
      <c r="AX220" s="13" t="s">
        <v>70</v>
      </c>
      <c r="AY220" s="150" t="s">
        <v>155</v>
      </c>
    </row>
    <row r="221" spans="2:65" s="14" customFormat="1" ht="11.25">
      <c r="B221" s="155"/>
      <c r="D221" s="144" t="s">
        <v>166</v>
      </c>
      <c r="E221" s="156" t="s">
        <v>3</v>
      </c>
      <c r="F221" s="157" t="s">
        <v>205</v>
      </c>
      <c r="H221" s="158">
        <v>20</v>
      </c>
      <c r="L221" s="155"/>
      <c r="M221" s="159"/>
      <c r="T221" s="160"/>
      <c r="AT221" s="156" t="s">
        <v>166</v>
      </c>
      <c r="AU221" s="156" t="s">
        <v>78</v>
      </c>
      <c r="AV221" s="14" t="s">
        <v>162</v>
      </c>
      <c r="AW221" s="14" t="s">
        <v>32</v>
      </c>
      <c r="AX221" s="14" t="s">
        <v>78</v>
      </c>
      <c r="AY221" s="156" t="s">
        <v>155</v>
      </c>
    </row>
    <row r="222" spans="2:65" s="1" customFormat="1" ht="16.5" customHeight="1">
      <c r="B222" s="127"/>
      <c r="C222" s="128" t="s">
        <v>469</v>
      </c>
      <c r="D222" s="128" t="s">
        <v>157</v>
      </c>
      <c r="E222" s="129" t="s">
        <v>3026</v>
      </c>
      <c r="F222" s="130" t="s">
        <v>3027</v>
      </c>
      <c r="G222" s="131" t="s">
        <v>160</v>
      </c>
      <c r="H222" s="132">
        <v>60</v>
      </c>
      <c r="I222" s="133"/>
      <c r="J222" s="133">
        <f>ROUND(I222*H222,2)</f>
        <v>0</v>
      </c>
      <c r="K222" s="130" t="s">
        <v>3</v>
      </c>
      <c r="L222" s="29"/>
      <c r="M222" s="134" t="s">
        <v>3</v>
      </c>
      <c r="N222" s="135" t="s">
        <v>41</v>
      </c>
      <c r="O222" s="136">
        <v>5.1999999999999998E-2</v>
      </c>
      <c r="P222" s="136">
        <f>O222*H222</f>
        <v>3.1199999999999997</v>
      </c>
      <c r="Q222" s="136">
        <v>0</v>
      </c>
      <c r="R222" s="136">
        <f>Q222*H222</f>
        <v>0</v>
      </c>
      <c r="S222" s="136">
        <v>0</v>
      </c>
      <c r="T222" s="137">
        <f>S222*H222</f>
        <v>0</v>
      </c>
      <c r="AR222" s="138" t="s">
        <v>264</v>
      </c>
      <c r="AT222" s="138" t="s">
        <v>157</v>
      </c>
      <c r="AU222" s="138" t="s">
        <v>78</v>
      </c>
      <c r="AY222" s="17" t="s">
        <v>155</v>
      </c>
      <c r="BE222" s="139">
        <f>IF(N222="základní",J222,0)</f>
        <v>0</v>
      </c>
      <c r="BF222" s="139">
        <f>IF(N222="snížená",J222,0)</f>
        <v>0</v>
      </c>
      <c r="BG222" s="139">
        <f>IF(N222="zákl. přenesená",J222,0)</f>
        <v>0</v>
      </c>
      <c r="BH222" s="139">
        <f>IF(N222="sníž. přenesená",J222,0)</f>
        <v>0</v>
      </c>
      <c r="BI222" s="139">
        <f>IF(N222="nulová",J222,0)</f>
        <v>0</v>
      </c>
      <c r="BJ222" s="17" t="s">
        <v>78</v>
      </c>
      <c r="BK222" s="139">
        <f>ROUND(I222*H222,2)</f>
        <v>0</v>
      </c>
      <c r="BL222" s="17" t="s">
        <v>264</v>
      </c>
      <c r="BM222" s="138" t="s">
        <v>3028</v>
      </c>
    </row>
    <row r="223" spans="2:65" s="13" customFormat="1" ht="11.25">
      <c r="B223" s="149"/>
      <c r="D223" s="144" t="s">
        <v>166</v>
      </c>
      <c r="E223" s="150" t="s">
        <v>3</v>
      </c>
      <c r="F223" s="151" t="s">
        <v>615</v>
      </c>
      <c r="H223" s="152">
        <v>60</v>
      </c>
      <c r="L223" s="149"/>
      <c r="M223" s="153"/>
      <c r="T223" s="154"/>
      <c r="AT223" s="150" t="s">
        <v>166</v>
      </c>
      <c r="AU223" s="150" t="s">
        <v>78</v>
      </c>
      <c r="AV223" s="13" t="s">
        <v>80</v>
      </c>
      <c r="AW223" s="13" t="s">
        <v>32</v>
      </c>
      <c r="AX223" s="13" t="s">
        <v>70</v>
      </c>
      <c r="AY223" s="150" t="s">
        <v>155</v>
      </c>
    </row>
    <row r="224" spans="2:65" s="14" customFormat="1" ht="11.25">
      <c r="B224" s="155"/>
      <c r="D224" s="144" t="s">
        <v>166</v>
      </c>
      <c r="E224" s="156" t="s">
        <v>3</v>
      </c>
      <c r="F224" s="157" t="s">
        <v>205</v>
      </c>
      <c r="H224" s="158">
        <v>60</v>
      </c>
      <c r="L224" s="155"/>
      <c r="M224" s="159"/>
      <c r="T224" s="160"/>
      <c r="AT224" s="156" t="s">
        <v>166</v>
      </c>
      <c r="AU224" s="156" t="s">
        <v>78</v>
      </c>
      <c r="AV224" s="14" t="s">
        <v>162</v>
      </c>
      <c r="AW224" s="14" t="s">
        <v>32</v>
      </c>
      <c r="AX224" s="14" t="s">
        <v>78</v>
      </c>
      <c r="AY224" s="156" t="s">
        <v>155</v>
      </c>
    </row>
    <row r="225" spans="2:65" s="1" customFormat="1" ht="16.5" customHeight="1">
      <c r="B225" s="127"/>
      <c r="C225" s="128" t="s">
        <v>480</v>
      </c>
      <c r="D225" s="128" t="s">
        <v>157</v>
      </c>
      <c r="E225" s="129" t="s">
        <v>3029</v>
      </c>
      <c r="F225" s="130" t="s">
        <v>3030</v>
      </c>
      <c r="G225" s="131" t="s">
        <v>301</v>
      </c>
      <c r="H225" s="132">
        <v>0.112</v>
      </c>
      <c r="I225" s="133"/>
      <c r="J225" s="133">
        <f>ROUND(I225*H225,2)</f>
        <v>0</v>
      </c>
      <c r="K225" s="130" t="s">
        <v>3</v>
      </c>
      <c r="L225" s="29"/>
      <c r="M225" s="134" t="s">
        <v>3</v>
      </c>
      <c r="N225" s="135" t="s">
        <v>41</v>
      </c>
      <c r="O225" s="136">
        <v>0</v>
      </c>
      <c r="P225" s="136">
        <f>O225*H225</f>
        <v>0</v>
      </c>
      <c r="Q225" s="136">
        <v>0</v>
      </c>
      <c r="R225" s="136">
        <f>Q225*H225</f>
        <v>0</v>
      </c>
      <c r="S225" s="136">
        <v>0</v>
      </c>
      <c r="T225" s="137">
        <f>S225*H225</f>
        <v>0</v>
      </c>
      <c r="AR225" s="138" t="s">
        <v>264</v>
      </c>
      <c r="AT225" s="138" t="s">
        <v>157</v>
      </c>
      <c r="AU225" s="138" t="s">
        <v>78</v>
      </c>
      <c r="AY225" s="17" t="s">
        <v>155</v>
      </c>
      <c r="BE225" s="139">
        <f>IF(N225="základní",J225,0)</f>
        <v>0</v>
      </c>
      <c r="BF225" s="139">
        <f>IF(N225="snížená",J225,0)</f>
        <v>0</v>
      </c>
      <c r="BG225" s="139">
        <f>IF(N225="zákl. přenesená",J225,0)</f>
        <v>0</v>
      </c>
      <c r="BH225" s="139">
        <f>IF(N225="sníž. přenesená",J225,0)</f>
        <v>0</v>
      </c>
      <c r="BI225" s="139">
        <f>IF(N225="nulová",J225,0)</f>
        <v>0</v>
      </c>
      <c r="BJ225" s="17" t="s">
        <v>78</v>
      </c>
      <c r="BK225" s="139">
        <f>ROUND(I225*H225,2)</f>
        <v>0</v>
      </c>
      <c r="BL225" s="17" t="s">
        <v>264</v>
      </c>
      <c r="BM225" s="138" t="s">
        <v>3031</v>
      </c>
    </row>
    <row r="226" spans="2:65" s="1" customFormat="1" ht="16.5" customHeight="1">
      <c r="B226" s="127"/>
      <c r="C226" s="128" t="s">
        <v>485</v>
      </c>
      <c r="D226" s="128" t="s">
        <v>157</v>
      </c>
      <c r="E226" s="129" t="s">
        <v>3032</v>
      </c>
      <c r="F226" s="130" t="s">
        <v>4062</v>
      </c>
      <c r="G226" s="131" t="s">
        <v>320</v>
      </c>
      <c r="H226" s="132">
        <v>1</v>
      </c>
      <c r="I226" s="133"/>
      <c r="J226" s="133">
        <f>ROUND(I226*H226,2)</f>
        <v>0</v>
      </c>
      <c r="K226" s="130" t="s">
        <v>3</v>
      </c>
      <c r="L226" s="29"/>
      <c r="M226" s="134" t="s">
        <v>3</v>
      </c>
      <c r="N226" s="135" t="s">
        <v>41</v>
      </c>
      <c r="O226" s="136">
        <v>0</v>
      </c>
      <c r="P226" s="136">
        <f>O226*H226</f>
        <v>0</v>
      </c>
      <c r="Q226" s="136">
        <v>0</v>
      </c>
      <c r="R226" s="136">
        <f>Q226*H226</f>
        <v>0</v>
      </c>
      <c r="S226" s="136">
        <v>0</v>
      </c>
      <c r="T226" s="137">
        <f>S226*H226</f>
        <v>0</v>
      </c>
      <c r="AR226" s="138" t="s">
        <v>264</v>
      </c>
      <c r="AT226" s="138" t="s">
        <v>157</v>
      </c>
      <c r="AU226" s="138" t="s">
        <v>78</v>
      </c>
      <c r="AY226" s="17" t="s">
        <v>155</v>
      </c>
      <c r="BE226" s="139">
        <f>IF(N226="základní",J226,0)</f>
        <v>0</v>
      </c>
      <c r="BF226" s="139">
        <f>IF(N226="snížená",J226,0)</f>
        <v>0</v>
      </c>
      <c r="BG226" s="139">
        <f>IF(N226="zákl. přenesená",J226,0)</f>
        <v>0</v>
      </c>
      <c r="BH226" s="139">
        <f>IF(N226="sníž. přenesená",J226,0)</f>
        <v>0</v>
      </c>
      <c r="BI226" s="139">
        <f>IF(N226="nulová",J226,0)</f>
        <v>0</v>
      </c>
      <c r="BJ226" s="17" t="s">
        <v>78</v>
      </c>
      <c r="BK226" s="139">
        <f>ROUND(I226*H226,2)</f>
        <v>0</v>
      </c>
      <c r="BL226" s="17" t="s">
        <v>264</v>
      </c>
      <c r="BM226" s="138" t="s">
        <v>3033</v>
      </c>
    </row>
    <row r="227" spans="2:65" s="13" customFormat="1" ht="11.25">
      <c r="B227" s="149"/>
      <c r="D227" s="144" t="s">
        <v>166</v>
      </c>
      <c r="E227" s="150" t="s">
        <v>3</v>
      </c>
      <c r="F227" s="151" t="s">
        <v>78</v>
      </c>
      <c r="H227" s="152">
        <v>1</v>
      </c>
      <c r="L227" s="149"/>
      <c r="M227" s="153"/>
      <c r="T227" s="154"/>
      <c r="AT227" s="150" t="s">
        <v>166</v>
      </c>
      <c r="AU227" s="150" t="s">
        <v>78</v>
      </c>
      <c r="AV227" s="13" t="s">
        <v>80</v>
      </c>
      <c r="AW227" s="13" t="s">
        <v>32</v>
      </c>
      <c r="AX227" s="13" t="s">
        <v>70</v>
      </c>
      <c r="AY227" s="150" t="s">
        <v>155</v>
      </c>
    </row>
    <row r="228" spans="2:65" s="14" customFormat="1" ht="11.25">
      <c r="B228" s="155"/>
      <c r="D228" s="144" t="s">
        <v>166</v>
      </c>
      <c r="E228" s="156" t="s">
        <v>3</v>
      </c>
      <c r="F228" s="157" t="s">
        <v>205</v>
      </c>
      <c r="H228" s="158">
        <v>1</v>
      </c>
      <c r="L228" s="155"/>
      <c r="M228" s="159"/>
      <c r="T228" s="160"/>
      <c r="AT228" s="156" t="s">
        <v>166</v>
      </c>
      <c r="AU228" s="156" t="s">
        <v>78</v>
      </c>
      <c r="AV228" s="14" t="s">
        <v>162</v>
      </c>
      <c r="AW228" s="14" t="s">
        <v>32</v>
      </c>
      <c r="AX228" s="14" t="s">
        <v>78</v>
      </c>
      <c r="AY228" s="156" t="s">
        <v>155</v>
      </c>
    </row>
    <row r="229" spans="2:65" s="1" customFormat="1" ht="16.5" customHeight="1">
      <c r="B229" s="127"/>
      <c r="C229" s="128" t="s">
        <v>491</v>
      </c>
      <c r="D229" s="128" t="s">
        <v>157</v>
      </c>
      <c r="E229" s="129" t="s">
        <v>3034</v>
      </c>
      <c r="F229" s="130" t="s">
        <v>4061</v>
      </c>
      <c r="G229" s="131" t="s">
        <v>320</v>
      </c>
      <c r="H229" s="132">
        <v>1</v>
      </c>
      <c r="I229" s="133"/>
      <c r="J229" s="133">
        <f>ROUND(I229*H229,2)</f>
        <v>0</v>
      </c>
      <c r="K229" s="130" t="s">
        <v>3</v>
      </c>
      <c r="L229" s="29"/>
      <c r="M229" s="134" t="s">
        <v>3</v>
      </c>
      <c r="N229" s="135" t="s">
        <v>41</v>
      </c>
      <c r="O229" s="136">
        <v>0</v>
      </c>
      <c r="P229" s="136">
        <f>O229*H229</f>
        <v>0</v>
      </c>
      <c r="Q229" s="136">
        <v>0</v>
      </c>
      <c r="R229" s="136">
        <f>Q229*H229</f>
        <v>0</v>
      </c>
      <c r="S229" s="136">
        <v>0</v>
      </c>
      <c r="T229" s="137">
        <f>S229*H229</f>
        <v>0</v>
      </c>
      <c r="AR229" s="138" t="s">
        <v>264</v>
      </c>
      <c r="AT229" s="138" t="s">
        <v>157</v>
      </c>
      <c r="AU229" s="138" t="s">
        <v>78</v>
      </c>
      <c r="AY229" s="17" t="s">
        <v>155</v>
      </c>
      <c r="BE229" s="139">
        <f>IF(N229="základní",J229,0)</f>
        <v>0</v>
      </c>
      <c r="BF229" s="139">
        <f>IF(N229="snížená",J229,0)</f>
        <v>0</v>
      </c>
      <c r="BG229" s="139">
        <f>IF(N229="zákl. přenesená",J229,0)</f>
        <v>0</v>
      </c>
      <c r="BH229" s="139">
        <f>IF(N229="sníž. přenesená",J229,0)</f>
        <v>0</v>
      </c>
      <c r="BI229" s="139">
        <f>IF(N229="nulová",J229,0)</f>
        <v>0</v>
      </c>
      <c r="BJ229" s="17" t="s">
        <v>78</v>
      </c>
      <c r="BK229" s="139">
        <f>ROUND(I229*H229,2)</f>
        <v>0</v>
      </c>
      <c r="BL229" s="17" t="s">
        <v>264</v>
      </c>
      <c r="BM229" s="138" t="s">
        <v>3035</v>
      </c>
    </row>
    <row r="230" spans="2:65" s="13" customFormat="1" ht="11.25">
      <c r="B230" s="149"/>
      <c r="D230" s="144" t="s">
        <v>166</v>
      </c>
      <c r="E230" s="150" t="s">
        <v>3</v>
      </c>
      <c r="F230" s="151" t="s">
        <v>78</v>
      </c>
      <c r="H230" s="152">
        <v>1</v>
      </c>
      <c r="L230" s="149"/>
      <c r="M230" s="153"/>
      <c r="T230" s="154"/>
      <c r="AT230" s="150" t="s">
        <v>166</v>
      </c>
      <c r="AU230" s="150" t="s">
        <v>78</v>
      </c>
      <c r="AV230" s="13" t="s">
        <v>80</v>
      </c>
      <c r="AW230" s="13" t="s">
        <v>32</v>
      </c>
      <c r="AX230" s="13" t="s">
        <v>70</v>
      </c>
      <c r="AY230" s="150" t="s">
        <v>155</v>
      </c>
    </row>
    <row r="231" spans="2:65" s="14" customFormat="1" ht="11.25">
      <c r="B231" s="155"/>
      <c r="D231" s="144" t="s">
        <v>166</v>
      </c>
      <c r="E231" s="156" t="s">
        <v>3</v>
      </c>
      <c r="F231" s="157" t="s">
        <v>205</v>
      </c>
      <c r="H231" s="158">
        <v>1</v>
      </c>
      <c r="L231" s="155"/>
      <c r="M231" s="159"/>
      <c r="T231" s="160"/>
      <c r="AT231" s="156" t="s">
        <v>166</v>
      </c>
      <c r="AU231" s="156" t="s">
        <v>78</v>
      </c>
      <c r="AV231" s="14" t="s">
        <v>162</v>
      </c>
      <c r="AW231" s="14" t="s">
        <v>32</v>
      </c>
      <c r="AX231" s="14" t="s">
        <v>78</v>
      </c>
      <c r="AY231" s="156" t="s">
        <v>155</v>
      </c>
    </row>
    <row r="232" spans="2:65" s="1" customFormat="1" ht="16.5" customHeight="1">
      <c r="B232" s="127"/>
      <c r="C232" s="128" t="s">
        <v>512</v>
      </c>
      <c r="D232" s="128" t="s">
        <v>157</v>
      </c>
      <c r="E232" s="129" t="s">
        <v>3036</v>
      </c>
      <c r="F232" s="130" t="s">
        <v>4060</v>
      </c>
      <c r="G232" s="131" t="s">
        <v>320</v>
      </c>
      <c r="H232" s="132">
        <v>1</v>
      </c>
      <c r="I232" s="133"/>
      <c r="J232" s="133">
        <f>ROUND(I232*H232,2)</f>
        <v>0</v>
      </c>
      <c r="K232" s="130" t="s">
        <v>3</v>
      </c>
      <c r="L232" s="29"/>
      <c r="M232" s="134" t="s">
        <v>3</v>
      </c>
      <c r="N232" s="135" t="s">
        <v>41</v>
      </c>
      <c r="O232" s="136">
        <v>0</v>
      </c>
      <c r="P232" s="136">
        <f>O232*H232</f>
        <v>0</v>
      </c>
      <c r="Q232" s="136">
        <v>0</v>
      </c>
      <c r="R232" s="136">
        <f>Q232*H232</f>
        <v>0</v>
      </c>
      <c r="S232" s="136">
        <v>0</v>
      </c>
      <c r="T232" s="137">
        <f>S232*H232</f>
        <v>0</v>
      </c>
      <c r="AR232" s="138" t="s">
        <v>264</v>
      </c>
      <c r="AT232" s="138" t="s">
        <v>157</v>
      </c>
      <c r="AU232" s="138" t="s">
        <v>78</v>
      </c>
      <c r="AY232" s="17" t="s">
        <v>155</v>
      </c>
      <c r="BE232" s="139">
        <f>IF(N232="základní",J232,0)</f>
        <v>0</v>
      </c>
      <c r="BF232" s="139">
        <f>IF(N232="snížená",J232,0)</f>
        <v>0</v>
      </c>
      <c r="BG232" s="139">
        <f>IF(N232="zákl. přenesená",J232,0)</f>
        <v>0</v>
      </c>
      <c r="BH232" s="139">
        <f>IF(N232="sníž. přenesená",J232,0)</f>
        <v>0</v>
      </c>
      <c r="BI232" s="139">
        <f>IF(N232="nulová",J232,0)</f>
        <v>0</v>
      </c>
      <c r="BJ232" s="17" t="s">
        <v>78</v>
      </c>
      <c r="BK232" s="139">
        <f>ROUND(I232*H232,2)</f>
        <v>0</v>
      </c>
      <c r="BL232" s="17" t="s">
        <v>264</v>
      </c>
      <c r="BM232" s="138" t="s">
        <v>3037</v>
      </c>
    </row>
    <row r="233" spans="2:65" s="13" customFormat="1" ht="11.25">
      <c r="B233" s="149"/>
      <c r="D233" s="144" t="s">
        <v>166</v>
      </c>
      <c r="E233" s="150" t="s">
        <v>3</v>
      </c>
      <c r="F233" s="151" t="s">
        <v>78</v>
      </c>
      <c r="H233" s="152">
        <v>1</v>
      </c>
      <c r="L233" s="149"/>
      <c r="M233" s="153"/>
      <c r="T233" s="154"/>
      <c r="AT233" s="150" t="s">
        <v>166</v>
      </c>
      <c r="AU233" s="150" t="s">
        <v>78</v>
      </c>
      <c r="AV233" s="13" t="s">
        <v>80</v>
      </c>
      <c r="AW233" s="13" t="s">
        <v>32</v>
      </c>
      <c r="AX233" s="13" t="s">
        <v>70</v>
      </c>
      <c r="AY233" s="150" t="s">
        <v>155</v>
      </c>
    </row>
    <row r="234" spans="2:65" s="14" customFormat="1" ht="11.25">
      <c r="B234" s="155"/>
      <c r="D234" s="144" t="s">
        <v>166</v>
      </c>
      <c r="E234" s="156" t="s">
        <v>3</v>
      </c>
      <c r="F234" s="157" t="s">
        <v>205</v>
      </c>
      <c r="H234" s="158">
        <v>1</v>
      </c>
      <c r="L234" s="155"/>
      <c r="M234" s="159"/>
      <c r="T234" s="160"/>
      <c r="AT234" s="156" t="s">
        <v>166</v>
      </c>
      <c r="AU234" s="156" t="s">
        <v>78</v>
      </c>
      <c r="AV234" s="14" t="s">
        <v>162</v>
      </c>
      <c r="AW234" s="14" t="s">
        <v>32</v>
      </c>
      <c r="AX234" s="14" t="s">
        <v>78</v>
      </c>
      <c r="AY234" s="156" t="s">
        <v>155</v>
      </c>
    </row>
    <row r="235" spans="2:65" s="1" customFormat="1" ht="16.5" customHeight="1">
      <c r="B235" s="127"/>
      <c r="C235" s="128" t="s">
        <v>519</v>
      </c>
      <c r="D235" s="128" t="s">
        <v>157</v>
      </c>
      <c r="E235" s="129" t="s">
        <v>3038</v>
      </c>
      <c r="F235" s="130" t="s">
        <v>4059</v>
      </c>
      <c r="G235" s="131" t="s">
        <v>320</v>
      </c>
      <c r="H235" s="132">
        <v>3</v>
      </c>
      <c r="I235" s="133"/>
      <c r="J235" s="133">
        <f>ROUND(I235*H235,2)</f>
        <v>0</v>
      </c>
      <c r="K235" s="130" t="s">
        <v>3</v>
      </c>
      <c r="L235" s="29"/>
      <c r="M235" s="134" t="s">
        <v>3</v>
      </c>
      <c r="N235" s="135" t="s">
        <v>41</v>
      </c>
      <c r="O235" s="136">
        <v>0</v>
      </c>
      <c r="P235" s="136">
        <f>O235*H235</f>
        <v>0</v>
      </c>
      <c r="Q235" s="136">
        <v>0</v>
      </c>
      <c r="R235" s="136">
        <f>Q235*H235</f>
        <v>0</v>
      </c>
      <c r="S235" s="136">
        <v>0</v>
      </c>
      <c r="T235" s="137">
        <f>S235*H235</f>
        <v>0</v>
      </c>
      <c r="AR235" s="138" t="s">
        <v>264</v>
      </c>
      <c r="AT235" s="138" t="s">
        <v>157</v>
      </c>
      <c r="AU235" s="138" t="s">
        <v>78</v>
      </c>
      <c r="AY235" s="17" t="s">
        <v>155</v>
      </c>
      <c r="BE235" s="139">
        <f>IF(N235="základní",J235,0)</f>
        <v>0</v>
      </c>
      <c r="BF235" s="139">
        <f>IF(N235="snížená",J235,0)</f>
        <v>0</v>
      </c>
      <c r="BG235" s="139">
        <f>IF(N235="zákl. přenesená",J235,0)</f>
        <v>0</v>
      </c>
      <c r="BH235" s="139">
        <f>IF(N235="sníž. přenesená",J235,0)</f>
        <v>0</v>
      </c>
      <c r="BI235" s="139">
        <f>IF(N235="nulová",J235,0)</f>
        <v>0</v>
      </c>
      <c r="BJ235" s="17" t="s">
        <v>78</v>
      </c>
      <c r="BK235" s="139">
        <f>ROUND(I235*H235,2)</f>
        <v>0</v>
      </c>
      <c r="BL235" s="17" t="s">
        <v>264</v>
      </c>
      <c r="BM235" s="138" t="s">
        <v>3039</v>
      </c>
    </row>
    <row r="236" spans="2:65" s="13" customFormat="1" ht="11.25">
      <c r="B236" s="149"/>
      <c r="D236" s="144" t="s">
        <v>166</v>
      </c>
      <c r="E236" s="150" t="s">
        <v>3</v>
      </c>
      <c r="F236" s="151" t="s">
        <v>3040</v>
      </c>
      <c r="H236" s="152">
        <v>3</v>
      </c>
      <c r="L236" s="149"/>
      <c r="M236" s="153"/>
      <c r="T236" s="154"/>
      <c r="AT236" s="150" t="s">
        <v>166</v>
      </c>
      <c r="AU236" s="150" t="s">
        <v>78</v>
      </c>
      <c r="AV236" s="13" t="s">
        <v>80</v>
      </c>
      <c r="AW236" s="13" t="s">
        <v>32</v>
      </c>
      <c r="AX236" s="13" t="s">
        <v>70</v>
      </c>
      <c r="AY236" s="150" t="s">
        <v>155</v>
      </c>
    </row>
    <row r="237" spans="2:65" s="14" customFormat="1" ht="11.25">
      <c r="B237" s="155"/>
      <c r="D237" s="144" t="s">
        <v>166</v>
      </c>
      <c r="E237" s="156" t="s">
        <v>3</v>
      </c>
      <c r="F237" s="157" t="s">
        <v>205</v>
      </c>
      <c r="H237" s="158">
        <v>3</v>
      </c>
      <c r="L237" s="155"/>
      <c r="M237" s="159"/>
      <c r="T237" s="160"/>
      <c r="AT237" s="156" t="s">
        <v>166</v>
      </c>
      <c r="AU237" s="156" t="s">
        <v>78</v>
      </c>
      <c r="AV237" s="14" t="s">
        <v>162</v>
      </c>
      <c r="AW237" s="14" t="s">
        <v>32</v>
      </c>
      <c r="AX237" s="14" t="s">
        <v>78</v>
      </c>
      <c r="AY237" s="156" t="s">
        <v>155</v>
      </c>
    </row>
    <row r="238" spans="2:65" s="1" customFormat="1" ht="16.5" customHeight="1">
      <c r="B238" s="127"/>
      <c r="C238" s="128" t="s">
        <v>524</v>
      </c>
      <c r="D238" s="128" t="s">
        <v>157</v>
      </c>
      <c r="E238" s="129" t="s">
        <v>3041</v>
      </c>
      <c r="F238" s="130" t="s">
        <v>3042</v>
      </c>
      <c r="G238" s="131" t="s">
        <v>1438</v>
      </c>
      <c r="H238" s="132">
        <v>807.94600000000003</v>
      </c>
      <c r="I238" s="133"/>
      <c r="J238" s="133">
        <f>ROUND(I238*H238,2)</f>
        <v>0</v>
      </c>
      <c r="K238" s="130" t="s">
        <v>3</v>
      </c>
      <c r="L238" s="29"/>
      <c r="M238" s="134" t="s">
        <v>3</v>
      </c>
      <c r="N238" s="135" t="s">
        <v>41</v>
      </c>
      <c r="O238" s="136">
        <v>0</v>
      </c>
      <c r="P238" s="136">
        <f>O238*H238</f>
        <v>0</v>
      </c>
      <c r="Q238" s="136">
        <v>0</v>
      </c>
      <c r="R238" s="136">
        <f>Q238*H238</f>
        <v>0</v>
      </c>
      <c r="S238" s="136">
        <v>0</v>
      </c>
      <c r="T238" s="137">
        <f>S238*H238</f>
        <v>0</v>
      </c>
      <c r="AR238" s="138" t="s">
        <v>264</v>
      </c>
      <c r="AT238" s="138" t="s">
        <v>157</v>
      </c>
      <c r="AU238" s="138" t="s">
        <v>78</v>
      </c>
      <c r="AY238" s="17" t="s">
        <v>155</v>
      </c>
      <c r="BE238" s="139">
        <f>IF(N238="základní",J238,0)</f>
        <v>0</v>
      </c>
      <c r="BF238" s="139">
        <f>IF(N238="snížená",J238,0)</f>
        <v>0</v>
      </c>
      <c r="BG238" s="139">
        <f>IF(N238="zákl. přenesená",J238,0)</f>
        <v>0</v>
      </c>
      <c r="BH238" s="139">
        <f>IF(N238="sníž. přenesená",J238,0)</f>
        <v>0</v>
      </c>
      <c r="BI238" s="139">
        <f>IF(N238="nulová",J238,0)</f>
        <v>0</v>
      </c>
      <c r="BJ238" s="17" t="s">
        <v>78</v>
      </c>
      <c r="BK238" s="139">
        <f>ROUND(I238*H238,2)</f>
        <v>0</v>
      </c>
      <c r="BL238" s="17" t="s">
        <v>264</v>
      </c>
      <c r="BM238" s="138" t="s">
        <v>3043</v>
      </c>
    </row>
    <row r="239" spans="2:65" s="1" customFormat="1" ht="16.5" customHeight="1">
      <c r="B239" s="127"/>
      <c r="C239" s="128" t="s">
        <v>530</v>
      </c>
      <c r="D239" s="128" t="s">
        <v>157</v>
      </c>
      <c r="E239" s="129" t="s">
        <v>3044</v>
      </c>
      <c r="F239" s="130" t="s">
        <v>3045</v>
      </c>
      <c r="G239" s="131" t="s">
        <v>3046</v>
      </c>
      <c r="H239" s="132">
        <v>8</v>
      </c>
      <c r="I239" s="133"/>
      <c r="J239" s="133">
        <f>ROUND(I239*H239,2)</f>
        <v>0</v>
      </c>
      <c r="K239" s="130" t="s">
        <v>3</v>
      </c>
      <c r="L239" s="29"/>
      <c r="M239" s="134" t="s">
        <v>3</v>
      </c>
      <c r="N239" s="135" t="s">
        <v>41</v>
      </c>
      <c r="O239" s="136">
        <v>0</v>
      </c>
      <c r="P239" s="136">
        <f>O239*H239</f>
        <v>0</v>
      </c>
      <c r="Q239" s="136">
        <v>0</v>
      </c>
      <c r="R239" s="136">
        <f>Q239*H239</f>
        <v>0</v>
      </c>
      <c r="S239" s="136">
        <v>0</v>
      </c>
      <c r="T239" s="137">
        <f>S239*H239</f>
        <v>0</v>
      </c>
      <c r="AR239" s="138" t="s">
        <v>264</v>
      </c>
      <c r="AT239" s="138" t="s">
        <v>157</v>
      </c>
      <c r="AU239" s="138" t="s">
        <v>78</v>
      </c>
      <c r="AY239" s="17" t="s">
        <v>155</v>
      </c>
      <c r="BE239" s="139">
        <f>IF(N239="základní",J239,0)</f>
        <v>0</v>
      </c>
      <c r="BF239" s="139">
        <f>IF(N239="snížená",J239,0)</f>
        <v>0</v>
      </c>
      <c r="BG239" s="139">
        <f>IF(N239="zákl. přenesená",J239,0)</f>
        <v>0</v>
      </c>
      <c r="BH239" s="139">
        <f>IF(N239="sníž. přenesená",J239,0)</f>
        <v>0</v>
      </c>
      <c r="BI239" s="139">
        <f>IF(N239="nulová",J239,0)</f>
        <v>0</v>
      </c>
      <c r="BJ239" s="17" t="s">
        <v>78</v>
      </c>
      <c r="BK239" s="139">
        <f>ROUND(I239*H239,2)</f>
        <v>0</v>
      </c>
      <c r="BL239" s="17" t="s">
        <v>264</v>
      </c>
      <c r="BM239" s="138" t="s">
        <v>3047</v>
      </c>
    </row>
    <row r="240" spans="2:65" s="13" customFormat="1" ht="11.25">
      <c r="B240" s="149"/>
      <c r="D240" s="144" t="s">
        <v>166</v>
      </c>
      <c r="E240" s="150" t="s">
        <v>3</v>
      </c>
      <c r="F240" s="151" t="s">
        <v>212</v>
      </c>
      <c r="H240" s="152">
        <v>8</v>
      </c>
      <c r="L240" s="149"/>
      <c r="M240" s="153"/>
      <c r="T240" s="154"/>
      <c r="AT240" s="150" t="s">
        <v>166</v>
      </c>
      <c r="AU240" s="150" t="s">
        <v>78</v>
      </c>
      <c r="AV240" s="13" t="s">
        <v>80</v>
      </c>
      <c r="AW240" s="13" t="s">
        <v>32</v>
      </c>
      <c r="AX240" s="13" t="s">
        <v>70</v>
      </c>
      <c r="AY240" s="150" t="s">
        <v>155</v>
      </c>
    </row>
    <row r="241" spans="2:51" s="14" customFormat="1" ht="11.25">
      <c r="B241" s="155"/>
      <c r="D241" s="144" t="s">
        <v>166</v>
      </c>
      <c r="E241" s="156" t="s">
        <v>3</v>
      </c>
      <c r="F241" s="157" t="s">
        <v>205</v>
      </c>
      <c r="H241" s="158">
        <v>8</v>
      </c>
      <c r="L241" s="155"/>
      <c r="M241" s="181"/>
      <c r="N241" s="182"/>
      <c r="O241" s="182"/>
      <c r="P241" s="182"/>
      <c r="Q241" s="182"/>
      <c r="R241" s="182"/>
      <c r="S241" s="182"/>
      <c r="T241" s="183"/>
      <c r="AT241" s="156" t="s">
        <v>166</v>
      </c>
      <c r="AU241" s="156" t="s">
        <v>78</v>
      </c>
      <c r="AV241" s="14" t="s">
        <v>162</v>
      </c>
      <c r="AW241" s="14" t="s">
        <v>32</v>
      </c>
      <c r="AX241" s="14" t="s">
        <v>78</v>
      </c>
      <c r="AY241" s="156" t="s">
        <v>155</v>
      </c>
    </row>
    <row r="242" spans="2:51" s="1" customFormat="1" ht="6.95" customHeight="1">
      <c r="B242" s="38"/>
      <c r="C242" s="39"/>
      <c r="D242" s="39"/>
      <c r="E242" s="39"/>
      <c r="F242" s="39"/>
      <c r="G242" s="39"/>
      <c r="H242" s="39"/>
      <c r="I242" s="39"/>
      <c r="J242" s="39"/>
      <c r="K242" s="39"/>
      <c r="L242" s="29"/>
    </row>
  </sheetData>
  <autoFilter ref="C82:K241" xr:uid="{00000000-0009-0000-0000-000004000000}"/>
  <mergeCells count="8">
    <mergeCell ref="E73:H73"/>
    <mergeCell ref="E75:H75"/>
    <mergeCell ref="L2:V2"/>
    <mergeCell ref="E7:H7"/>
    <mergeCell ref="E9:H9"/>
    <mergeCell ref="E27:H27"/>
    <mergeCell ref="E48:H48"/>
    <mergeCell ref="E50:H50"/>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405"/>
  <sheetViews>
    <sheetView showGridLines="0" topLeftCell="A77" workbookViewId="0">
      <selection activeCell="I378" sqref="I105:I378"/>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2:46" ht="11.25"/>
    <row r="2" spans="2:46" ht="36.950000000000003" customHeight="1">
      <c r="L2" s="299" t="s">
        <v>6</v>
      </c>
      <c r="M2" s="286"/>
      <c r="N2" s="286"/>
      <c r="O2" s="286"/>
      <c r="P2" s="286"/>
      <c r="Q2" s="286"/>
      <c r="R2" s="286"/>
      <c r="S2" s="286"/>
      <c r="T2" s="286"/>
      <c r="U2" s="286"/>
      <c r="V2" s="286"/>
      <c r="AT2" s="17" t="s">
        <v>95</v>
      </c>
    </row>
    <row r="3" spans="2:46" ht="6.95" customHeight="1">
      <c r="B3" s="18"/>
      <c r="C3" s="19"/>
      <c r="D3" s="19"/>
      <c r="E3" s="19"/>
      <c r="F3" s="19"/>
      <c r="G3" s="19"/>
      <c r="H3" s="19"/>
      <c r="I3" s="19"/>
      <c r="J3" s="19"/>
      <c r="K3" s="19"/>
      <c r="L3" s="20"/>
      <c r="AT3" s="17" t="s">
        <v>80</v>
      </c>
    </row>
    <row r="4" spans="2:46" ht="24.95" customHeight="1">
      <c r="B4" s="20"/>
      <c r="D4" s="21" t="s">
        <v>107</v>
      </c>
      <c r="L4" s="20"/>
      <c r="M4" s="87" t="s">
        <v>11</v>
      </c>
      <c r="AT4" s="17" t="s">
        <v>4</v>
      </c>
    </row>
    <row r="5" spans="2:46" ht="6.95" customHeight="1">
      <c r="B5" s="20"/>
      <c r="L5" s="20"/>
    </row>
    <row r="6" spans="2:46" ht="12" customHeight="1">
      <c r="B6" s="20"/>
      <c r="D6" s="26" t="s">
        <v>15</v>
      </c>
      <c r="L6" s="20"/>
    </row>
    <row r="7" spans="2:46" ht="16.5" customHeight="1">
      <c r="B7" s="20"/>
      <c r="E7" s="300" t="str">
        <f>'Rekapitulace stavby'!K6</f>
        <v>Přístavba odborné učebny pro výuku přípravy pokrmů pro I. II. stupeň ZŠ Dub nad Moravou</v>
      </c>
      <c r="F7" s="301"/>
      <c r="G7" s="301"/>
      <c r="H7" s="301"/>
      <c r="L7" s="20"/>
    </row>
    <row r="8" spans="2:46" ht="12" customHeight="1">
      <c r="B8" s="20"/>
      <c r="D8" s="26" t="s">
        <v>108</v>
      </c>
      <c r="L8" s="20"/>
    </row>
    <row r="9" spans="2:46" s="1" customFormat="1" ht="16.5" customHeight="1">
      <c r="B9" s="29"/>
      <c r="E9" s="300" t="s">
        <v>3048</v>
      </c>
      <c r="F9" s="302"/>
      <c r="G9" s="302"/>
      <c r="H9" s="302"/>
      <c r="L9" s="29"/>
    </row>
    <row r="10" spans="2:46" s="1" customFormat="1" ht="12" customHeight="1">
      <c r="B10" s="29"/>
      <c r="D10" s="26" t="s">
        <v>3049</v>
      </c>
      <c r="L10" s="29"/>
    </row>
    <row r="11" spans="2:46" s="1" customFormat="1" ht="16.5" customHeight="1">
      <c r="B11" s="29"/>
      <c r="E11" s="263" t="s">
        <v>3050</v>
      </c>
      <c r="F11" s="302"/>
      <c r="G11" s="302"/>
      <c r="H11" s="302"/>
      <c r="L11" s="29"/>
    </row>
    <row r="12" spans="2:46" s="1" customFormat="1" ht="11.25">
      <c r="B12" s="29"/>
      <c r="L12" s="29"/>
    </row>
    <row r="13" spans="2:46" s="1" customFormat="1" ht="12" customHeight="1">
      <c r="B13" s="29"/>
      <c r="D13" s="26" t="s">
        <v>17</v>
      </c>
      <c r="F13" s="24" t="s">
        <v>96</v>
      </c>
      <c r="I13" s="26" t="s">
        <v>19</v>
      </c>
      <c r="J13" s="24" t="s">
        <v>3</v>
      </c>
      <c r="L13" s="29"/>
    </row>
    <row r="14" spans="2:46" s="1" customFormat="1" ht="12" customHeight="1">
      <c r="B14" s="29"/>
      <c r="D14" s="26" t="s">
        <v>20</v>
      </c>
      <c r="F14" s="24" t="s">
        <v>3051</v>
      </c>
      <c r="I14" s="26" t="s">
        <v>22</v>
      </c>
      <c r="J14" s="46" t="str">
        <f>'Rekapitulace stavby'!AN8</f>
        <v>7. 9. 2022</v>
      </c>
      <c r="L14" s="29"/>
    </row>
    <row r="15" spans="2:46" s="1" customFormat="1" ht="10.9" customHeight="1">
      <c r="B15" s="29"/>
      <c r="L15" s="29"/>
    </row>
    <row r="16" spans="2:46" s="1" customFormat="1" ht="12" customHeight="1">
      <c r="B16" s="29"/>
      <c r="D16" s="26" t="s">
        <v>24</v>
      </c>
      <c r="I16" s="26" t="s">
        <v>25</v>
      </c>
      <c r="J16" s="24" t="s">
        <v>3052</v>
      </c>
      <c r="L16" s="29"/>
    </row>
    <row r="17" spans="2:12" s="1" customFormat="1" ht="18" customHeight="1">
      <c r="B17" s="29"/>
      <c r="E17" s="24" t="s">
        <v>3053</v>
      </c>
      <c r="I17" s="26" t="s">
        <v>27</v>
      </c>
      <c r="J17" s="24" t="s">
        <v>3</v>
      </c>
      <c r="L17" s="29"/>
    </row>
    <row r="18" spans="2:12" s="1" customFormat="1" ht="6.95" customHeight="1">
      <c r="B18" s="29"/>
      <c r="L18" s="29"/>
    </row>
    <row r="19" spans="2:12" s="1" customFormat="1" ht="12" customHeight="1">
      <c r="B19" s="29"/>
      <c r="D19" s="26" t="s">
        <v>28</v>
      </c>
      <c r="I19" s="26" t="s">
        <v>25</v>
      </c>
      <c r="J19" s="24" t="s">
        <v>3</v>
      </c>
      <c r="L19" s="29"/>
    </row>
    <row r="20" spans="2:12" s="1" customFormat="1" ht="18" customHeight="1">
      <c r="B20" s="29"/>
      <c r="E20" s="24" t="s">
        <v>3054</v>
      </c>
      <c r="I20" s="26" t="s">
        <v>27</v>
      </c>
      <c r="J20" s="24" t="s">
        <v>3</v>
      </c>
      <c r="L20" s="29"/>
    </row>
    <row r="21" spans="2:12" s="1" customFormat="1" ht="6.95" customHeight="1">
      <c r="B21" s="29"/>
      <c r="L21" s="29"/>
    </row>
    <row r="22" spans="2:12" s="1" customFormat="1" ht="12" customHeight="1">
      <c r="B22" s="29"/>
      <c r="D22" s="26" t="s">
        <v>30</v>
      </c>
      <c r="I22" s="26" t="s">
        <v>25</v>
      </c>
      <c r="J22" s="24" t="s">
        <v>3055</v>
      </c>
      <c r="L22" s="29"/>
    </row>
    <row r="23" spans="2:12" s="1" customFormat="1" ht="18" customHeight="1">
      <c r="B23" s="29"/>
      <c r="E23" s="24" t="s">
        <v>3056</v>
      </c>
      <c r="I23" s="26" t="s">
        <v>27</v>
      </c>
      <c r="J23" s="24" t="s">
        <v>3</v>
      </c>
      <c r="L23" s="29"/>
    </row>
    <row r="24" spans="2:12" s="1" customFormat="1" ht="6.95" customHeight="1">
      <c r="B24" s="29"/>
      <c r="L24" s="29"/>
    </row>
    <row r="25" spans="2:12" s="1" customFormat="1" ht="12" customHeight="1">
      <c r="B25" s="29"/>
      <c r="D25" s="26" t="s">
        <v>33</v>
      </c>
      <c r="I25" s="26" t="s">
        <v>25</v>
      </c>
      <c r="J25" s="24" t="s">
        <v>3</v>
      </c>
      <c r="L25" s="29"/>
    </row>
    <row r="26" spans="2:12" s="1" customFormat="1" ht="18" customHeight="1">
      <c r="B26" s="29"/>
      <c r="E26" s="24" t="s">
        <v>29</v>
      </c>
      <c r="I26" s="26" t="s">
        <v>27</v>
      </c>
      <c r="J26" s="24" t="s">
        <v>3</v>
      </c>
      <c r="L26" s="29"/>
    </row>
    <row r="27" spans="2:12" s="1" customFormat="1" ht="6.95" customHeight="1">
      <c r="B27" s="29"/>
      <c r="L27" s="29"/>
    </row>
    <row r="28" spans="2:12" s="1" customFormat="1" ht="12" customHeight="1">
      <c r="B28" s="29"/>
      <c r="D28" s="26" t="s">
        <v>34</v>
      </c>
      <c r="L28" s="29"/>
    </row>
    <row r="29" spans="2:12" s="7" customFormat="1" ht="16.5" customHeight="1">
      <c r="B29" s="88"/>
      <c r="E29" s="288" t="s">
        <v>3</v>
      </c>
      <c r="F29" s="288"/>
      <c r="G29" s="288"/>
      <c r="H29" s="288"/>
      <c r="L29" s="88"/>
    </row>
    <row r="30" spans="2:12" s="1" customFormat="1" ht="6.95" customHeight="1">
      <c r="B30" s="29"/>
      <c r="L30" s="29"/>
    </row>
    <row r="31" spans="2:12" s="1" customFormat="1" ht="6.95" customHeight="1">
      <c r="B31" s="29"/>
      <c r="D31" s="47"/>
      <c r="E31" s="47"/>
      <c r="F31" s="47"/>
      <c r="G31" s="47"/>
      <c r="H31" s="47"/>
      <c r="I31" s="47"/>
      <c r="J31" s="47"/>
      <c r="K31" s="47"/>
      <c r="L31" s="29"/>
    </row>
    <row r="32" spans="2:12" s="1" customFormat="1" ht="25.35" customHeight="1">
      <c r="B32" s="29"/>
      <c r="D32" s="89" t="s">
        <v>36</v>
      </c>
      <c r="J32" s="60">
        <f>ROUND(J102, 2)</f>
        <v>0</v>
      </c>
      <c r="L32" s="29"/>
    </row>
    <row r="33" spans="2:12" s="1" customFormat="1" ht="6.95" customHeight="1">
      <c r="B33" s="29"/>
      <c r="D33" s="47"/>
      <c r="E33" s="47"/>
      <c r="F33" s="47"/>
      <c r="G33" s="47"/>
      <c r="H33" s="47"/>
      <c r="I33" s="47"/>
      <c r="J33" s="47"/>
      <c r="K33" s="47"/>
      <c r="L33" s="29"/>
    </row>
    <row r="34" spans="2:12" s="1" customFormat="1" ht="14.45" customHeight="1">
      <c r="B34" s="29"/>
      <c r="F34" s="32" t="s">
        <v>38</v>
      </c>
      <c r="I34" s="32" t="s">
        <v>37</v>
      </c>
      <c r="J34" s="32" t="s">
        <v>39</v>
      </c>
      <c r="L34" s="29"/>
    </row>
    <row r="35" spans="2:12" s="1" customFormat="1" ht="14.45" customHeight="1">
      <c r="B35" s="29"/>
      <c r="D35" s="49" t="s">
        <v>40</v>
      </c>
      <c r="E35" s="26" t="s">
        <v>41</v>
      </c>
      <c r="F35" s="80">
        <f>ROUND((SUM(BE102:BE384)),  2)</f>
        <v>0</v>
      </c>
      <c r="I35" s="90">
        <v>0.21</v>
      </c>
      <c r="J35" s="80">
        <f>ROUND(((SUM(BE102:BE384))*I35),  2)</f>
        <v>0</v>
      </c>
      <c r="L35" s="29"/>
    </row>
    <row r="36" spans="2:12" s="1" customFormat="1" ht="14.45" customHeight="1">
      <c r="B36" s="29"/>
      <c r="E36" s="26" t="s">
        <v>42</v>
      </c>
      <c r="F36" s="80">
        <f>ROUND((SUM(BF102:BF384)),  2)</f>
        <v>0</v>
      </c>
      <c r="I36" s="90">
        <v>0.15</v>
      </c>
      <c r="J36" s="80">
        <f>ROUND(((SUM(BF102:BF384))*I36),  2)</f>
        <v>0</v>
      </c>
      <c r="L36" s="29"/>
    </row>
    <row r="37" spans="2:12" s="1" customFormat="1" ht="14.45" hidden="1" customHeight="1">
      <c r="B37" s="29"/>
      <c r="E37" s="26" t="s">
        <v>43</v>
      </c>
      <c r="F37" s="80">
        <f>ROUND((SUM(BG102:BG384)),  2)</f>
        <v>0</v>
      </c>
      <c r="I37" s="90">
        <v>0.21</v>
      </c>
      <c r="J37" s="80">
        <f>0</f>
        <v>0</v>
      </c>
      <c r="L37" s="29"/>
    </row>
    <row r="38" spans="2:12" s="1" customFormat="1" ht="14.45" hidden="1" customHeight="1">
      <c r="B38" s="29"/>
      <c r="E38" s="26" t="s">
        <v>44</v>
      </c>
      <c r="F38" s="80">
        <f>ROUND((SUM(BH102:BH384)),  2)</f>
        <v>0</v>
      </c>
      <c r="I38" s="90">
        <v>0.15</v>
      </c>
      <c r="J38" s="80">
        <f>0</f>
        <v>0</v>
      </c>
      <c r="L38" s="29"/>
    </row>
    <row r="39" spans="2:12" s="1" customFormat="1" ht="14.45" hidden="1" customHeight="1">
      <c r="B39" s="29"/>
      <c r="E39" s="26" t="s">
        <v>45</v>
      </c>
      <c r="F39" s="80">
        <f>ROUND((SUM(BI102:BI384)),  2)</f>
        <v>0</v>
      </c>
      <c r="I39" s="90">
        <v>0</v>
      </c>
      <c r="J39" s="80">
        <f>0</f>
        <v>0</v>
      </c>
      <c r="L39" s="29"/>
    </row>
    <row r="40" spans="2:12" s="1" customFormat="1" ht="6.95" customHeight="1">
      <c r="B40" s="29"/>
      <c r="L40" s="29"/>
    </row>
    <row r="41" spans="2:12" s="1" customFormat="1" ht="25.35" customHeight="1">
      <c r="B41" s="29"/>
      <c r="C41" s="91"/>
      <c r="D41" s="92" t="s">
        <v>46</v>
      </c>
      <c r="E41" s="51"/>
      <c r="F41" s="51"/>
      <c r="G41" s="93" t="s">
        <v>47</v>
      </c>
      <c r="H41" s="94" t="s">
        <v>48</v>
      </c>
      <c r="I41" s="51"/>
      <c r="J41" s="95">
        <f>SUM(J32:J39)</f>
        <v>0</v>
      </c>
      <c r="K41" s="96"/>
      <c r="L41" s="29"/>
    </row>
    <row r="42" spans="2:12" s="1" customFormat="1" ht="14.45" customHeight="1">
      <c r="B42" s="38"/>
      <c r="C42" s="39"/>
      <c r="D42" s="39"/>
      <c r="E42" s="39"/>
      <c r="F42" s="39"/>
      <c r="G42" s="39"/>
      <c r="H42" s="39"/>
      <c r="I42" s="39"/>
      <c r="J42" s="39"/>
      <c r="K42" s="39"/>
      <c r="L42" s="29"/>
    </row>
    <row r="46" spans="2:12" s="1" customFormat="1" ht="6.95" customHeight="1">
      <c r="B46" s="40"/>
      <c r="C46" s="41"/>
      <c r="D46" s="41"/>
      <c r="E46" s="41"/>
      <c r="F46" s="41"/>
      <c r="G46" s="41"/>
      <c r="H46" s="41"/>
      <c r="I46" s="41"/>
      <c r="J46" s="41"/>
      <c r="K46" s="41"/>
      <c r="L46" s="29"/>
    </row>
    <row r="47" spans="2:12" s="1" customFormat="1" ht="24.95" customHeight="1">
      <c r="B47" s="29"/>
      <c r="C47" s="21" t="s">
        <v>111</v>
      </c>
      <c r="L47" s="29"/>
    </row>
    <row r="48" spans="2:12" s="1" customFormat="1" ht="6.95" customHeight="1">
      <c r="B48" s="29"/>
      <c r="L48" s="29"/>
    </row>
    <row r="49" spans="2:47" s="1" customFormat="1" ht="12" customHeight="1">
      <c r="B49" s="29"/>
      <c r="C49" s="26" t="s">
        <v>15</v>
      </c>
      <c r="L49" s="29"/>
    </row>
    <row r="50" spans="2:47" s="1" customFormat="1" ht="16.5" customHeight="1">
      <c r="B50" s="29"/>
      <c r="E50" s="300" t="str">
        <f>E7</f>
        <v>Přístavba odborné učebny pro výuku přípravy pokrmů pro I. II. stupeň ZŠ Dub nad Moravou</v>
      </c>
      <c r="F50" s="301"/>
      <c r="G50" s="301"/>
      <c r="H50" s="301"/>
      <c r="L50" s="29"/>
    </row>
    <row r="51" spans="2:47" ht="12" customHeight="1">
      <c r="B51" s="20"/>
      <c r="C51" s="26" t="s">
        <v>108</v>
      </c>
      <c r="L51" s="20"/>
    </row>
    <row r="52" spans="2:47" s="1" customFormat="1" ht="16.5" customHeight="1">
      <c r="B52" s="29"/>
      <c r="E52" s="300" t="s">
        <v>3048</v>
      </c>
      <c r="F52" s="302"/>
      <c r="G52" s="302"/>
      <c r="H52" s="302"/>
      <c r="L52" s="29"/>
    </row>
    <row r="53" spans="2:47" s="1" customFormat="1" ht="12" customHeight="1">
      <c r="B53" s="29"/>
      <c r="C53" s="26" t="s">
        <v>3049</v>
      </c>
      <c r="L53" s="29"/>
    </row>
    <row r="54" spans="2:47" s="1" customFormat="1" ht="16.5" customHeight="1">
      <c r="B54" s="29"/>
      <c r="E54" s="263" t="str">
        <f>E11</f>
        <v>01 - Zařízení silnoprodé elektrotechniky</v>
      </c>
      <c r="F54" s="302"/>
      <c r="G54" s="302"/>
      <c r="H54" s="302"/>
      <c r="L54" s="29"/>
    </row>
    <row r="55" spans="2:47" s="1" customFormat="1" ht="6.95" customHeight="1">
      <c r="B55" s="29"/>
      <c r="L55" s="29"/>
    </row>
    <row r="56" spans="2:47" s="1" customFormat="1" ht="12" customHeight="1">
      <c r="B56" s="29"/>
      <c r="C56" s="26" t="s">
        <v>20</v>
      </c>
      <c r="F56" s="24" t="str">
        <f>F14</f>
        <v>Dub nad Moravou, k.ú. Dub nad Moravou, parc. č. 17</v>
      </c>
      <c r="I56" s="26" t="s">
        <v>22</v>
      </c>
      <c r="J56" s="46" t="str">
        <f>IF(J14="","",J14)</f>
        <v>7. 9. 2022</v>
      </c>
      <c r="L56" s="29"/>
    </row>
    <row r="57" spans="2:47" s="1" customFormat="1" ht="6.95" customHeight="1">
      <c r="B57" s="29"/>
      <c r="L57" s="29"/>
    </row>
    <row r="58" spans="2:47" s="1" customFormat="1" ht="15.2" customHeight="1">
      <c r="B58" s="29"/>
      <c r="C58" s="26" t="s">
        <v>24</v>
      </c>
      <c r="F58" s="24" t="str">
        <f>E17</f>
        <v>ZŠ a MŠ, p.o., Dub nad Moravou</v>
      </c>
      <c r="I58" s="26" t="s">
        <v>30</v>
      </c>
      <c r="J58" s="27" t="str">
        <f>E23</f>
        <v>Viktor Králík</v>
      </c>
      <c r="L58" s="29"/>
    </row>
    <row r="59" spans="2:47" s="1" customFormat="1" ht="15.2" customHeight="1">
      <c r="B59" s="29"/>
      <c r="C59" s="26" t="s">
        <v>28</v>
      </c>
      <c r="F59" s="24" t="str">
        <f>IF(E20="","",E20)</f>
        <v>Bude vybrán ve výběrovém řízení</v>
      </c>
      <c r="I59" s="26" t="s">
        <v>33</v>
      </c>
      <c r="J59" s="27" t="str">
        <f>E26</f>
        <v xml:space="preserve"> </v>
      </c>
      <c r="L59" s="29"/>
    </row>
    <row r="60" spans="2:47" s="1" customFormat="1" ht="10.35" customHeight="1">
      <c r="B60" s="29"/>
      <c r="L60" s="29"/>
    </row>
    <row r="61" spans="2:47" s="1" customFormat="1" ht="29.25" customHeight="1">
      <c r="B61" s="29"/>
      <c r="C61" s="97" t="s">
        <v>112</v>
      </c>
      <c r="D61" s="91"/>
      <c r="E61" s="91"/>
      <c r="F61" s="91"/>
      <c r="G61" s="91"/>
      <c r="H61" s="91"/>
      <c r="I61" s="91"/>
      <c r="J61" s="98" t="s">
        <v>113</v>
      </c>
      <c r="K61" s="91"/>
      <c r="L61" s="29"/>
    </row>
    <row r="62" spans="2:47" s="1" customFormat="1" ht="10.35" customHeight="1">
      <c r="B62" s="29"/>
      <c r="L62" s="29"/>
    </row>
    <row r="63" spans="2:47" s="1" customFormat="1" ht="22.9" customHeight="1">
      <c r="B63" s="29"/>
      <c r="C63" s="99" t="s">
        <v>68</v>
      </c>
      <c r="J63" s="60">
        <f>J102</f>
        <v>0</v>
      </c>
      <c r="L63" s="29"/>
      <c r="AU63" s="17" t="s">
        <v>114</v>
      </c>
    </row>
    <row r="64" spans="2:47" s="8" customFormat="1" ht="24.95" customHeight="1">
      <c r="B64" s="100"/>
      <c r="D64" s="101" t="s">
        <v>125</v>
      </c>
      <c r="E64" s="102"/>
      <c r="F64" s="102"/>
      <c r="G64" s="102"/>
      <c r="H64" s="102"/>
      <c r="I64" s="102"/>
      <c r="J64" s="103">
        <f>J103</f>
        <v>0</v>
      </c>
      <c r="L64" s="100"/>
    </row>
    <row r="65" spans="2:12" s="9" customFormat="1" ht="19.899999999999999" customHeight="1">
      <c r="B65" s="104"/>
      <c r="D65" s="105" t="s">
        <v>3057</v>
      </c>
      <c r="E65" s="106"/>
      <c r="F65" s="106"/>
      <c r="G65" s="106"/>
      <c r="H65" s="106"/>
      <c r="I65" s="106"/>
      <c r="J65" s="107">
        <f>J104</f>
        <v>0</v>
      </c>
      <c r="L65" s="104"/>
    </row>
    <row r="66" spans="2:12" s="9" customFormat="1" ht="19.899999999999999" customHeight="1">
      <c r="B66" s="104"/>
      <c r="D66" s="105" t="s">
        <v>3058</v>
      </c>
      <c r="E66" s="106"/>
      <c r="F66" s="106"/>
      <c r="G66" s="106"/>
      <c r="H66" s="106"/>
      <c r="I66" s="106"/>
      <c r="J66" s="107">
        <f>J108</f>
        <v>0</v>
      </c>
      <c r="L66" s="104"/>
    </row>
    <row r="67" spans="2:12" s="9" customFormat="1" ht="19.899999999999999" customHeight="1">
      <c r="B67" s="104"/>
      <c r="D67" s="105" t="s">
        <v>3059</v>
      </c>
      <c r="E67" s="106"/>
      <c r="F67" s="106"/>
      <c r="G67" s="106"/>
      <c r="H67" s="106"/>
      <c r="I67" s="106"/>
      <c r="J67" s="107">
        <f>J286</f>
        <v>0</v>
      </c>
      <c r="L67" s="104"/>
    </row>
    <row r="68" spans="2:12" s="9" customFormat="1" ht="19.899999999999999" customHeight="1">
      <c r="B68" s="104"/>
      <c r="D68" s="105" t="s">
        <v>3060</v>
      </c>
      <c r="E68" s="106"/>
      <c r="F68" s="106"/>
      <c r="G68" s="106"/>
      <c r="H68" s="106"/>
      <c r="I68" s="106"/>
      <c r="J68" s="107">
        <f>J323</f>
        <v>0</v>
      </c>
      <c r="L68" s="104"/>
    </row>
    <row r="69" spans="2:12" s="9" customFormat="1" ht="14.85" customHeight="1">
      <c r="B69" s="104"/>
      <c r="D69" s="105" t="s">
        <v>3061</v>
      </c>
      <c r="E69" s="106"/>
      <c r="F69" s="106"/>
      <c r="G69" s="106"/>
      <c r="H69" s="106"/>
      <c r="I69" s="106"/>
      <c r="J69" s="107">
        <f>J324</f>
        <v>0</v>
      </c>
      <c r="L69" s="104"/>
    </row>
    <row r="70" spans="2:12" s="9" customFormat="1" ht="14.85" customHeight="1">
      <c r="B70" s="104"/>
      <c r="D70" s="105" t="s">
        <v>3062</v>
      </c>
      <c r="E70" s="106"/>
      <c r="F70" s="106"/>
      <c r="G70" s="106"/>
      <c r="H70" s="106"/>
      <c r="I70" s="106"/>
      <c r="J70" s="107">
        <f>J327</f>
        <v>0</v>
      </c>
      <c r="L70" s="104"/>
    </row>
    <row r="71" spans="2:12" s="9" customFormat="1" ht="14.85" customHeight="1">
      <c r="B71" s="104"/>
      <c r="D71" s="105" t="s">
        <v>3063</v>
      </c>
      <c r="E71" s="106"/>
      <c r="F71" s="106"/>
      <c r="G71" s="106"/>
      <c r="H71" s="106"/>
      <c r="I71" s="106"/>
      <c r="J71" s="107">
        <f>J332</f>
        <v>0</v>
      </c>
      <c r="L71" s="104"/>
    </row>
    <row r="72" spans="2:12" s="8" customFormat="1" ht="24.95" customHeight="1">
      <c r="B72" s="100"/>
      <c r="D72" s="101" t="s">
        <v>3064</v>
      </c>
      <c r="E72" s="102"/>
      <c r="F72" s="102"/>
      <c r="G72" s="102"/>
      <c r="H72" s="102"/>
      <c r="I72" s="102"/>
      <c r="J72" s="103">
        <f>J351</f>
        <v>0</v>
      </c>
      <c r="L72" s="100"/>
    </row>
    <row r="73" spans="2:12" s="8" customFormat="1" ht="24.95" customHeight="1">
      <c r="B73" s="100"/>
      <c r="D73" s="101" t="s">
        <v>3065</v>
      </c>
      <c r="E73" s="102"/>
      <c r="F73" s="102"/>
      <c r="G73" s="102"/>
      <c r="H73" s="102"/>
      <c r="I73" s="102"/>
      <c r="J73" s="103">
        <f>J362</f>
        <v>0</v>
      </c>
      <c r="L73" s="100"/>
    </row>
    <row r="74" spans="2:12" s="9" customFormat="1" ht="19.899999999999999" customHeight="1">
      <c r="B74" s="104"/>
      <c r="D74" s="105" t="s">
        <v>3066</v>
      </c>
      <c r="E74" s="106"/>
      <c r="F74" s="106"/>
      <c r="G74" s="106"/>
      <c r="H74" s="106"/>
      <c r="I74" s="106"/>
      <c r="J74" s="107">
        <f>J363</f>
        <v>0</v>
      </c>
      <c r="L74" s="104"/>
    </row>
    <row r="75" spans="2:12" s="9" customFormat="1" ht="19.899999999999999" customHeight="1">
      <c r="B75" s="104"/>
      <c r="D75" s="105" t="s">
        <v>3067</v>
      </c>
      <c r="E75" s="106"/>
      <c r="F75" s="106"/>
      <c r="G75" s="106"/>
      <c r="H75" s="106"/>
      <c r="I75" s="106"/>
      <c r="J75" s="107">
        <f>J369</f>
        <v>0</v>
      </c>
      <c r="L75" s="104"/>
    </row>
    <row r="76" spans="2:12" s="9" customFormat="1" ht="19.899999999999999" customHeight="1">
      <c r="B76" s="104"/>
      <c r="D76" s="105" t="s">
        <v>3068</v>
      </c>
      <c r="E76" s="106"/>
      <c r="F76" s="106"/>
      <c r="G76" s="106"/>
      <c r="H76" s="106"/>
      <c r="I76" s="106"/>
      <c r="J76" s="107">
        <f>J371</f>
        <v>0</v>
      </c>
      <c r="L76" s="104"/>
    </row>
    <row r="77" spans="2:12" s="9" customFormat="1" ht="19.899999999999999" customHeight="1">
      <c r="B77" s="104"/>
      <c r="D77" s="105" t="s">
        <v>3069</v>
      </c>
      <c r="E77" s="106"/>
      <c r="F77" s="106"/>
      <c r="G77" s="106"/>
      <c r="H77" s="106"/>
      <c r="I77" s="106"/>
      <c r="J77" s="107">
        <f>J373</f>
        <v>0</v>
      </c>
      <c r="L77" s="104"/>
    </row>
    <row r="78" spans="2:12" s="9" customFormat="1" ht="14.85" customHeight="1">
      <c r="B78" s="104"/>
      <c r="D78" s="105" t="s">
        <v>3070</v>
      </c>
      <c r="E78" s="106"/>
      <c r="F78" s="106"/>
      <c r="G78" s="106"/>
      <c r="H78" s="106"/>
      <c r="I78" s="106"/>
      <c r="J78" s="107">
        <f>J379</f>
        <v>0</v>
      </c>
      <c r="L78" s="104"/>
    </row>
    <row r="79" spans="2:12" s="9" customFormat="1" ht="19.899999999999999" customHeight="1">
      <c r="B79" s="104"/>
      <c r="D79" s="105" t="s">
        <v>3071</v>
      </c>
      <c r="E79" s="106"/>
      <c r="F79" s="106"/>
      <c r="G79" s="106"/>
      <c r="H79" s="106"/>
      <c r="I79" s="106"/>
      <c r="J79" s="107">
        <f>J380</f>
        <v>0</v>
      </c>
      <c r="L79" s="104"/>
    </row>
    <row r="80" spans="2:12" s="9" customFormat="1" ht="19.899999999999999" customHeight="1">
      <c r="B80" s="104"/>
      <c r="D80" s="105" t="s">
        <v>3072</v>
      </c>
      <c r="E80" s="106"/>
      <c r="F80" s="106"/>
      <c r="G80" s="106"/>
      <c r="H80" s="106"/>
      <c r="I80" s="106"/>
      <c r="J80" s="107">
        <f>J383</f>
        <v>0</v>
      </c>
      <c r="L80" s="104"/>
    </row>
    <row r="81" spans="2:12" s="1" customFormat="1" ht="21.75" customHeight="1">
      <c r="B81" s="29"/>
      <c r="L81" s="29"/>
    </row>
    <row r="82" spans="2:12" s="1" customFormat="1" ht="6.95" customHeight="1">
      <c r="B82" s="38"/>
      <c r="C82" s="39"/>
      <c r="D82" s="39"/>
      <c r="E82" s="39"/>
      <c r="F82" s="39"/>
      <c r="G82" s="39"/>
      <c r="H82" s="39"/>
      <c r="I82" s="39"/>
      <c r="J82" s="39"/>
      <c r="K82" s="39"/>
      <c r="L82" s="29"/>
    </row>
    <row r="86" spans="2:12" s="1" customFormat="1" ht="6.95" customHeight="1">
      <c r="B86" s="40"/>
      <c r="C86" s="41"/>
      <c r="D86" s="41"/>
      <c r="E86" s="41"/>
      <c r="F86" s="41"/>
      <c r="G86" s="41"/>
      <c r="H86" s="41"/>
      <c r="I86" s="41"/>
      <c r="J86" s="41"/>
      <c r="K86" s="41"/>
      <c r="L86" s="29"/>
    </row>
    <row r="87" spans="2:12" s="1" customFormat="1" ht="24.95" customHeight="1">
      <c r="B87" s="29"/>
      <c r="C87" s="21" t="s">
        <v>140</v>
      </c>
      <c r="L87" s="29"/>
    </row>
    <row r="88" spans="2:12" s="1" customFormat="1" ht="6.95" customHeight="1">
      <c r="B88" s="29"/>
      <c r="L88" s="29"/>
    </row>
    <row r="89" spans="2:12" s="1" customFormat="1" ht="12" customHeight="1">
      <c r="B89" s="29"/>
      <c r="C89" s="26" t="s">
        <v>15</v>
      </c>
      <c r="L89" s="29"/>
    </row>
    <row r="90" spans="2:12" s="1" customFormat="1" ht="16.5" customHeight="1">
      <c r="B90" s="29"/>
      <c r="E90" s="300" t="str">
        <f>E7</f>
        <v>Přístavba odborné učebny pro výuku přípravy pokrmů pro I. II. stupeň ZŠ Dub nad Moravou</v>
      </c>
      <c r="F90" s="301"/>
      <c r="G90" s="301"/>
      <c r="H90" s="301"/>
      <c r="L90" s="29"/>
    </row>
    <row r="91" spans="2:12" ht="12" customHeight="1">
      <c r="B91" s="20"/>
      <c r="C91" s="26" t="s">
        <v>108</v>
      </c>
      <c r="L91" s="20"/>
    </row>
    <row r="92" spans="2:12" s="1" customFormat="1" ht="16.5" customHeight="1">
      <c r="B92" s="29"/>
      <c r="E92" s="300" t="s">
        <v>3048</v>
      </c>
      <c r="F92" s="302"/>
      <c r="G92" s="302"/>
      <c r="H92" s="302"/>
      <c r="L92" s="29"/>
    </row>
    <row r="93" spans="2:12" s="1" customFormat="1" ht="12" customHeight="1">
      <c r="B93" s="29"/>
      <c r="C93" s="26" t="s">
        <v>3049</v>
      </c>
      <c r="L93" s="29"/>
    </row>
    <row r="94" spans="2:12" s="1" customFormat="1" ht="16.5" customHeight="1">
      <c r="B94" s="29"/>
      <c r="E94" s="263" t="str">
        <f>E11</f>
        <v>01 - Zařízení silnoprodé elektrotechniky</v>
      </c>
      <c r="F94" s="302"/>
      <c r="G94" s="302"/>
      <c r="H94" s="302"/>
      <c r="L94" s="29"/>
    </row>
    <row r="95" spans="2:12" s="1" customFormat="1" ht="6.95" customHeight="1">
      <c r="B95" s="29"/>
      <c r="L95" s="29"/>
    </row>
    <row r="96" spans="2:12" s="1" customFormat="1" ht="12" customHeight="1">
      <c r="B96" s="29"/>
      <c r="C96" s="26" t="s">
        <v>20</v>
      </c>
      <c r="F96" s="24" t="str">
        <f>F14</f>
        <v>Dub nad Moravou, k.ú. Dub nad Moravou, parc. č. 17</v>
      </c>
      <c r="I96" s="26" t="s">
        <v>22</v>
      </c>
      <c r="J96" s="46" t="str">
        <f>IF(J14="","",J14)</f>
        <v>7. 9. 2022</v>
      </c>
      <c r="L96" s="29"/>
    </row>
    <row r="97" spans="2:65" s="1" customFormat="1" ht="6.95" customHeight="1">
      <c r="B97" s="29"/>
      <c r="L97" s="29"/>
    </row>
    <row r="98" spans="2:65" s="1" customFormat="1" ht="15.2" customHeight="1">
      <c r="B98" s="29"/>
      <c r="C98" s="26" t="s">
        <v>24</v>
      </c>
      <c r="F98" s="24" t="str">
        <f>E17</f>
        <v>ZŠ a MŠ, p.o., Dub nad Moravou</v>
      </c>
      <c r="I98" s="26" t="s">
        <v>30</v>
      </c>
      <c r="J98" s="27" t="str">
        <f>E23</f>
        <v>Viktor Králík</v>
      </c>
      <c r="L98" s="29"/>
    </row>
    <row r="99" spans="2:65" s="1" customFormat="1" ht="15.2" customHeight="1">
      <c r="B99" s="29"/>
      <c r="C99" s="26" t="s">
        <v>28</v>
      </c>
      <c r="F99" s="24" t="str">
        <f>IF(E20="","",E20)</f>
        <v>Bude vybrán ve výběrovém řízení</v>
      </c>
      <c r="I99" s="26" t="s">
        <v>33</v>
      </c>
      <c r="J99" s="27" t="str">
        <f>E26</f>
        <v xml:space="preserve"> </v>
      </c>
      <c r="L99" s="29"/>
    </row>
    <row r="100" spans="2:65" s="1" customFormat="1" ht="10.35" customHeight="1">
      <c r="B100" s="29"/>
      <c r="L100" s="29"/>
    </row>
    <row r="101" spans="2:65" s="10" customFormat="1" ht="29.25" customHeight="1">
      <c r="B101" s="108"/>
      <c r="C101" s="109" t="s">
        <v>141</v>
      </c>
      <c r="D101" s="110" t="s">
        <v>55</v>
      </c>
      <c r="E101" s="110" t="s">
        <v>51</v>
      </c>
      <c r="F101" s="110" t="s">
        <v>52</v>
      </c>
      <c r="G101" s="110" t="s">
        <v>142</v>
      </c>
      <c r="H101" s="110" t="s">
        <v>143</v>
      </c>
      <c r="I101" s="110" t="s">
        <v>144</v>
      </c>
      <c r="J101" s="110" t="s">
        <v>113</v>
      </c>
      <c r="K101" s="111" t="s">
        <v>145</v>
      </c>
      <c r="L101" s="108"/>
      <c r="M101" s="53" t="s">
        <v>3</v>
      </c>
      <c r="N101" s="54" t="s">
        <v>40</v>
      </c>
      <c r="O101" s="54" t="s">
        <v>146</v>
      </c>
      <c r="P101" s="54" t="s">
        <v>147</v>
      </c>
      <c r="Q101" s="54" t="s">
        <v>148</v>
      </c>
      <c r="R101" s="54" t="s">
        <v>149</v>
      </c>
      <c r="S101" s="54" t="s">
        <v>150</v>
      </c>
      <c r="T101" s="55" t="s">
        <v>151</v>
      </c>
    </row>
    <row r="102" spans="2:65" s="1" customFormat="1" ht="22.9" customHeight="1">
      <c r="B102" s="29"/>
      <c r="C102" s="58" t="s">
        <v>152</v>
      </c>
      <c r="J102" s="112">
        <f>BK102</f>
        <v>0</v>
      </c>
      <c r="L102" s="29"/>
      <c r="M102" s="56"/>
      <c r="N102" s="47"/>
      <c r="O102" s="47"/>
      <c r="P102" s="113">
        <f>P103+P351+P362</f>
        <v>714.49440000000004</v>
      </c>
      <c r="Q102" s="47"/>
      <c r="R102" s="113">
        <f>R103+R351+R362</f>
        <v>0</v>
      </c>
      <c r="S102" s="47"/>
      <c r="T102" s="114">
        <f>T103+T351+T362</f>
        <v>0</v>
      </c>
      <c r="AT102" s="17" t="s">
        <v>69</v>
      </c>
      <c r="AU102" s="17" t="s">
        <v>114</v>
      </c>
      <c r="BK102" s="115">
        <f>BK103+BK351+BK362</f>
        <v>0</v>
      </c>
    </row>
    <row r="103" spans="2:65" s="11" customFormat="1" ht="25.9" customHeight="1">
      <c r="B103" s="116"/>
      <c r="D103" s="117" t="s">
        <v>69</v>
      </c>
      <c r="E103" s="118" t="s">
        <v>1364</v>
      </c>
      <c r="F103" s="118" t="s">
        <v>1365</v>
      </c>
      <c r="J103" s="119">
        <f>BK103</f>
        <v>0</v>
      </c>
      <c r="L103" s="116"/>
      <c r="M103" s="120"/>
      <c r="P103" s="121">
        <f>P104+P108+P286+P323</f>
        <v>464.49440000000004</v>
      </c>
      <c r="R103" s="121">
        <f>R104+R108+R286+R323</f>
        <v>0</v>
      </c>
      <c r="T103" s="122">
        <f>T104+T108+T286+T323</f>
        <v>0</v>
      </c>
      <c r="AR103" s="117" t="s">
        <v>80</v>
      </c>
      <c r="AT103" s="123" t="s">
        <v>69</v>
      </c>
      <c r="AU103" s="123" t="s">
        <v>70</v>
      </c>
      <c r="AY103" s="117" t="s">
        <v>155</v>
      </c>
      <c r="BK103" s="124">
        <f>BK104+BK108+BK286+BK323</f>
        <v>0</v>
      </c>
    </row>
    <row r="104" spans="2:65" s="11" customFormat="1" ht="22.9" customHeight="1">
      <c r="B104" s="116"/>
      <c r="D104" s="117" t="s">
        <v>69</v>
      </c>
      <c r="E104" s="125" t="s">
        <v>3073</v>
      </c>
      <c r="F104" s="125" t="s">
        <v>3074</v>
      </c>
      <c r="J104" s="126">
        <f>BK104</f>
        <v>0</v>
      </c>
      <c r="L104" s="116"/>
      <c r="M104" s="120"/>
      <c r="P104" s="121">
        <f>SUM(P105:P107)</f>
        <v>23.504999999999999</v>
      </c>
      <c r="R104" s="121">
        <f>SUM(R105:R107)</f>
        <v>0</v>
      </c>
      <c r="T104" s="122">
        <f>SUM(T105:T107)</f>
        <v>0</v>
      </c>
      <c r="AR104" s="117" t="s">
        <v>80</v>
      </c>
      <c r="AT104" s="123" t="s">
        <v>69</v>
      </c>
      <c r="AU104" s="123" t="s">
        <v>78</v>
      </c>
      <c r="AY104" s="117" t="s">
        <v>155</v>
      </c>
      <c r="BK104" s="124">
        <f>SUM(BK105:BK107)</f>
        <v>0</v>
      </c>
    </row>
    <row r="105" spans="2:65" s="1" customFormat="1" ht="24.2" customHeight="1">
      <c r="B105" s="127"/>
      <c r="C105" s="128" t="s">
        <v>78</v>
      </c>
      <c r="D105" s="128" t="s">
        <v>157</v>
      </c>
      <c r="E105" s="129" t="s">
        <v>3075</v>
      </c>
      <c r="F105" s="130" t="s">
        <v>3076</v>
      </c>
      <c r="G105" s="131" t="s">
        <v>320</v>
      </c>
      <c r="H105" s="132">
        <v>1</v>
      </c>
      <c r="I105" s="133"/>
      <c r="J105" s="133">
        <f>ROUND(I105*H105,2)</f>
        <v>0</v>
      </c>
      <c r="K105" s="130" t="s">
        <v>161</v>
      </c>
      <c r="L105" s="29"/>
      <c r="M105" s="134" t="s">
        <v>3</v>
      </c>
      <c r="N105" s="135" t="s">
        <v>41</v>
      </c>
      <c r="O105" s="136">
        <v>23.504999999999999</v>
      </c>
      <c r="P105" s="136">
        <f>O105*H105</f>
        <v>23.504999999999999</v>
      </c>
      <c r="Q105" s="136">
        <v>0</v>
      </c>
      <c r="R105" s="136">
        <f>Q105*H105</f>
        <v>0</v>
      </c>
      <c r="S105" s="136">
        <v>0</v>
      </c>
      <c r="T105" s="137">
        <f>S105*H105</f>
        <v>0</v>
      </c>
      <c r="AR105" s="138" t="s">
        <v>264</v>
      </c>
      <c r="AT105" s="138" t="s">
        <v>157</v>
      </c>
      <c r="AU105" s="138" t="s">
        <v>80</v>
      </c>
      <c r="AY105" s="17" t="s">
        <v>155</v>
      </c>
      <c r="BE105" s="139">
        <f>IF(N105="základní",J105,0)</f>
        <v>0</v>
      </c>
      <c r="BF105" s="139">
        <f>IF(N105="snížená",J105,0)</f>
        <v>0</v>
      </c>
      <c r="BG105" s="139">
        <f>IF(N105="zákl. přenesená",J105,0)</f>
        <v>0</v>
      </c>
      <c r="BH105" s="139">
        <f>IF(N105="sníž. přenesená",J105,0)</f>
        <v>0</v>
      </c>
      <c r="BI105" s="139">
        <f>IF(N105="nulová",J105,0)</f>
        <v>0</v>
      </c>
      <c r="BJ105" s="17" t="s">
        <v>78</v>
      </c>
      <c r="BK105" s="139">
        <f>ROUND(I105*H105,2)</f>
        <v>0</v>
      </c>
      <c r="BL105" s="17" t="s">
        <v>264</v>
      </c>
      <c r="BM105" s="138" t="s">
        <v>3077</v>
      </c>
    </row>
    <row r="106" spans="2:65" s="1" customFormat="1" ht="11.25">
      <c r="B106" s="29"/>
      <c r="D106" s="140" t="s">
        <v>164</v>
      </c>
      <c r="F106" s="141" t="s">
        <v>3078</v>
      </c>
      <c r="L106" s="29"/>
      <c r="M106" s="142"/>
      <c r="T106" s="50"/>
      <c r="AT106" s="17" t="s">
        <v>164</v>
      </c>
      <c r="AU106" s="17" t="s">
        <v>80</v>
      </c>
    </row>
    <row r="107" spans="2:65" s="1" customFormat="1" ht="19.5">
      <c r="B107" s="29"/>
      <c r="D107" s="144" t="s">
        <v>516</v>
      </c>
      <c r="F107" s="170" t="s">
        <v>3079</v>
      </c>
      <c r="L107" s="29"/>
      <c r="M107" s="142"/>
      <c r="T107" s="50"/>
      <c r="AT107" s="17" t="s">
        <v>516</v>
      </c>
      <c r="AU107" s="17" t="s">
        <v>80</v>
      </c>
    </row>
    <row r="108" spans="2:65" s="11" customFormat="1" ht="22.9" customHeight="1">
      <c r="B108" s="116"/>
      <c r="D108" s="117" t="s">
        <v>69</v>
      </c>
      <c r="E108" s="125" t="s">
        <v>3080</v>
      </c>
      <c r="F108" s="125" t="s">
        <v>3081</v>
      </c>
      <c r="J108" s="126">
        <f>BK108</f>
        <v>0</v>
      </c>
      <c r="L108" s="116"/>
      <c r="M108" s="120"/>
      <c r="P108" s="121">
        <f>SUM(P109:P285)</f>
        <v>391.88140000000004</v>
      </c>
      <c r="R108" s="121">
        <f>SUM(R109:R285)</f>
        <v>0</v>
      </c>
      <c r="T108" s="122">
        <f>SUM(T109:T285)</f>
        <v>0</v>
      </c>
      <c r="AR108" s="117" t="s">
        <v>80</v>
      </c>
      <c r="AT108" s="123" t="s">
        <v>69</v>
      </c>
      <c r="AU108" s="123" t="s">
        <v>78</v>
      </c>
      <c r="AY108" s="117" t="s">
        <v>155</v>
      </c>
      <c r="BK108" s="124">
        <f>SUM(BK109:BK285)</f>
        <v>0</v>
      </c>
    </row>
    <row r="109" spans="2:65" s="1" customFormat="1" ht="24.2" customHeight="1">
      <c r="B109" s="127"/>
      <c r="C109" s="128" t="s">
        <v>80</v>
      </c>
      <c r="D109" s="128" t="s">
        <v>157</v>
      </c>
      <c r="E109" s="129" t="s">
        <v>3082</v>
      </c>
      <c r="F109" s="130" t="s">
        <v>3083</v>
      </c>
      <c r="G109" s="131" t="s">
        <v>320</v>
      </c>
      <c r="H109" s="132">
        <v>17</v>
      </c>
      <c r="I109" s="133"/>
      <c r="J109" s="133">
        <f>ROUND(I109*H109,2)</f>
        <v>0</v>
      </c>
      <c r="K109" s="130" t="s">
        <v>161</v>
      </c>
      <c r="L109" s="29"/>
      <c r="M109" s="134" t="s">
        <v>3</v>
      </c>
      <c r="N109" s="135" t="s">
        <v>41</v>
      </c>
      <c r="O109" s="136">
        <v>0.2</v>
      </c>
      <c r="P109" s="136">
        <f>O109*H109</f>
        <v>3.4000000000000004</v>
      </c>
      <c r="Q109" s="136">
        <v>0</v>
      </c>
      <c r="R109" s="136">
        <f>Q109*H109</f>
        <v>0</v>
      </c>
      <c r="S109" s="136">
        <v>0</v>
      </c>
      <c r="T109" s="137">
        <f>S109*H109</f>
        <v>0</v>
      </c>
      <c r="AR109" s="138" t="s">
        <v>264</v>
      </c>
      <c r="AT109" s="138" t="s">
        <v>157</v>
      </c>
      <c r="AU109" s="138" t="s">
        <v>80</v>
      </c>
      <c r="AY109" s="17" t="s">
        <v>155</v>
      </c>
      <c r="BE109" s="139">
        <f>IF(N109="základní",J109,0)</f>
        <v>0</v>
      </c>
      <c r="BF109" s="139">
        <f>IF(N109="snížená",J109,0)</f>
        <v>0</v>
      </c>
      <c r="BG109" s="139">
        <f>IF(N109="zákl. přenesená",J109,0)</f>
        <v>0</v>
      </c>
      <c r="BH109" s="139">
        <f>IF(N109="sníž. přenesená",J109,0)</f>
        <v>0</v>
      </c>
      <c r="BI109" s="139">
        <f>IF(N109="nulová",J109,0)</f>
        <v>0</v>
      </c>
      <c r="BJ109" s="17" t="s">
        <v>78</v>
      </c>
      <c r="BK109" s="139">
        <f>ROUND(I109*H109,2)</f>
        <v>0</v>
      </c>
      <c r="BL109" s="17" t="s">
        <v>264</v>
      </c>
      <c r="BM109" s="138" t="s">
        <v>3084</v>
      </c>
    </row>
    <row r="110" spans="2:65" s="1" customFormat="1" ht="11.25">
      <c r="B110" s="29"/>
      <c r="D110" s="140" t="s">
        <v>164</v>
      </c>
      <c r="F110" s="141" t="s">
        <v>3085</v>
      </c>
      <c r="L110" s="29"/>
      <c r="M110" s="142"/>
      <c r="T110" s="50"/>
      <c r="AT110" s="17" t="s">
        <v>164</v>
      </c>
      <c r="AU110" s="17" t="s">
        <v>80</v>
      </c>
    </row>
    <row r="111" spans="2:65" s="12" customFormat="1" ht="11.25">
      <c r="B111" s="143"/>
      <c r="D111" s="144" t="s">
        <v>166</v>
      </c>
      <c r="E111" s="145" t="s">
        <v>3</v>
      </c>
      <c r="F111" s="146" t="s">
        <v>3086</v>
      </c>
      <c r="H111" s="145" t="s">
        <v>3</v>
      </c>
      <c r="L111" s="143"/>
      <c r="M111" s="147"/>
      <c r="T111" s="148"/>
      <c r="AT111" s="145" t="s">
        <v>166</v>
      </c>
      <c r="AU111" s="145" t="s">
        <v>80</v>
      </c>
      <c r="AV111" s="12" t="s">
        <v>78</v>
      </c>
      <c r="AW111" s="12" t="s">
        <v>32</v>
      </c>
      <c r="AX111" s="12" t="s">
        <v>70</v>
      </c>
      <c r="AY111" s="145" t="s">
        <v>155</v>
      </c>
    </row>
    <row r="112" spans="2:65" s="13" customFormat="1" ht="11.25">
      <c r="B112" s="149"/>
      <c r="D112" s="144" t="s">
        <v>166</v>
      </c>
      <c r="E112" s="150" t="s">
        <v>3</v>
      </c>
      <c r="F112" s="151" t="s">
        <v>3087</v>
      </c>
      <c r="H112" s="152">
        <v>17</v>
      </c>
      <c r="L112" s="149"/>
      <c r="M112" s="153"/>
      <c r="T112" s="154"/>
      <c r="AT112" s="150" t="s">
        <v>166</v>
      </c>
      <c r="AU112" s="150" t="s">
        <v>80</v>
      </c>
      <c r="AV112" s="13" t="s">
        <v>80</v>
      </c>
      <c r="AW112" s="13" t="s">
        <v>32</v>
      </c>
      <c r="AX112" s="13" t="s">
        <v>78</v>
      </c>
      <c r="AY112" s="150" t="s">
        <v>155</v>
      </c>
    </row>
    <row r="113" spans="2:65" s="1" customFormat="1" ht="16.5" customHeight="1">
      <c r="B113" s="127"/>
      <c r="C113" s="161" t="s">
        <v>175</v>
      </c>
      <c r="D113" s="161" t="s">
        <v>248</v>
      </c>
      <c r="E113" s="162" t="s">
        <v>3088</v>
      </c>
      <c r="F113" s="163" t="s">
        <v>3089</v>
      </c>
      <c r="G113" s="164" t="s">
        <v>2464</v>
      </c>
      <c r="H113" s="165">
        <v>17</v>
      </c>
      <c r="I113" s="166"/>
      <c r="J113" s="166">
        <f>ROUND(I113*H113,2)</f>
        <v>0</v>
      </c>
      <c r="K113" s="163" t="s">
        <v>3</v>
      </c>
      <c r="L113" s="167"/>
      <c r="M113" s="168" t="s">
        <v>3</v>
      </c>
      <c r="N113" s="169" t="s">
        <v>41</v>
      </c>
      <c r="O113" s="136">
        <v>0</v>
      </c>
      <c r="P113" s="136">
        <f>O113*H113</f>
        <v>0</v>
      </c>
      <c r="Q113" s="136">
        <v>0</v>
      </c>
      <c r="R113" s="136">
        <f>Q113*H113</f>
        <v>0</v>
      </c>
      <c r="S113" s="136">
        <v>0</v>
      </c>
      <c r="T113" s="137">
        <f>S113*H113</f>
        <v>0</v>
      </c>
      <c r="AR113" s="138" t="s">
        <v>391</v>
      </c>
      <c r="AT113" s="138" t="s">
        <v>248</v>
      </c>
      <c r="AU113" s="138" t="s">
        <v>80</v>
      </c>
      <c r="AY113" s="17" t="s">
        <v>155</v>
      </c>
      <c r="BE113" s="139">
        <f>IF(N113="základní",J113,0)</f>
        <v>0</v>
      </c>
      <c r="BF113" s="139">
        <f>IF(N113="snížená",J113,0)</f>
        <v>0</v>
      </c>
      <c r="BG113" s="139">
        <f>IF(N113="zákl. přenesená",J113,0)</f>
        <v>0</v>
      </c>
      <c r="BH113" s="139">
        <f>IF(N113="sníž. přenesená",J113,0)</f>
        <v>0</v>
      </c>
      <c r="BI113" s="139">
        <f>IF(N113="nulová",J113,0)</f>
        <v>0</v>
      </c>
      <c r="BJ113" s="17" t="s">
        <v>78</v>
      </c>
      <c r="BK113" s="139">
        <f>ROUND(I113*H113,2)</f>
        <v>0</v>
      </c>
      <c r="BL113" s="17" t="s">
        <v>264</v>
      </c>
      <c r="BM113" s="138" t="s">
        <v>3090</v>
      </c>
    </row>
    <row r="114" spans="2:65" s="1" customFormat="1" ht="24.2" customHeight="1">
      <c r="B114" s="127"/>
      <c r="C114" s="128" t="s">
        <v>162</v>
      </c>
      <c r="D114" s="128" t="s">
        <v>157</v>
      </c>
      <c r="E114" s="129" t="s">
        <v>3091</v>
      </c>
      <c r="F114" s="130" t="s">
        <v>3092</v>
      </c>
      <c r="G114" s="131" t="s">
        <v>320</v>
      </c>
      <c r="H114" s="132">
        <v>47</v>
      </c>
      <c r="I114" s="133"/>
      <c r="J114" s="133">
        <f>ROUND(I114*H114,2)</f>
        <v>0</v>
      </c>
      <c r="K114" s="130" t="s">
        <v>161</v>
      </c>
      <c r="L114" s="29"/>
      <c r="M114" s="134" t="s">
        <v>3</v>
      </c>
      <c r="N114" s="135" t="s">
        <v>41</v>
      </c>
      <c r="O114" s="136">
        <v>9.0999999999999998E-2</v>
      </c>
      <c r="P114" s="136">
        <f>O114*H114</f>
        <v>4.2770000000000001</v>
      </c>
      <c r="Q114" s="136">
        <v>0</v>
      </c>
      <c r="R114" s="136">
        <f>Q114*H114</f>
        <v>0</v>
      </c>
      <c r="S114" s="136">
        <v>0</v>
      </c>
      <c r="T114" s="137">
        <f>S114*H114</f>
        <v>0</v>
      </c>
      <c r="AR114" s="138" t="s">
        <v>264</v>
      </c>
      <c r="AT114" s="138" t="s">
        <v>157</v>
      </c>
      <c r="AU114" s="138" t="s">
        <v>80</v>
      </c>
      <c r="AY114" s="17" t="s">
        <v>155</v>
      </c>
      <c r="BE114" s="139">
        <f>IF(N114="základní",J114,0)</f>
        <v>0</v>
      </c>
      <c r="BF114" s="139">
        <f>IF(N114="snížená",J114,0)</f>
        <v>0</v>
      </c>
      <c r="BG114" s="139">
        <f>IF(N114="zákl. přenesená",J114,0)</f>
        <v>0</v>
      </c>
      <c r="BH114" s="139">
        <f>IF(N114="sníž. přenesená",J114,0)</f>
        <v>0</v>
      </c>
      <c r="BI114" s="139">
        <f>IF(N114="nulová",J114,0)</f>
        <v>0</v>
      </c>
      <c r="BJ114" s="17" t="s">
        <v>78</v>
      </c>
      <c r="BK114" s="139">
        <f>ROUND(I114*H114,2)</f>
        <v>0</v>
      </c>
      <c r="BL114" s="17" t="s">
        <v>264</v>
      </c>
      <c r="BM114" s="138" t="s">
        <v>3093</v>
      </c>
    </row>
    <row r="115" spans="2:65" s="1" customFormat="1" ht="11.25">
      <c r="B115" s="29"/>
      <c r="D115" s="140" t="s">
        <v>164</v>
      </c>
      <c r="F115" s="141" t="s">
        <v>3094</v>
      </c>
      <c r="L115" s="29"/>
      <c r="M115" s="142"/>
      <c r="T115" s="50"/>
      <c r="AT115" s="17" t="s">
        <v>164</v>
      </c>
      <c r="AU115" s="17" t="s">
        <v>80</v>
      </c>
    </row>
    <row r="116" spans="2:65" s="13" customFormat="1" ht="11.25">
      <c r="B116" s="149"/>
      <c r="D116" s="144" t="s">
        <v>166</v>
      </c>
      <c r="E116" s="150" t="s">
        <v>3</v>
      </c>
      <c r="F116" s="151" t="s">
        <v>3095</v>
      </c>
      <c r="H116" s="152">
        <v>47</v>
      </c>
      <c r="L116" s="149"/>
      <c r="M116" s="153"/>
      <c r="T116" s="154"/>
      <c r="AT116" s="150" t="s">
        <v>166</v>
      </c>
      <c r="AU116" s="150" t="s">
        <v>80</v>
      </c>
      <c r="AV116" s="13" t="s">
        <v>80</v>
      </c>
      <c r="AW116" s="13" t="s">
        <v>32</v>
      </c>
      <c r="AX116" s="13" t="s">
        <v>78</v>
      </c>
      <c r="AY116" s="150" t="s">
        <v>155</v>
      </c>
    </row>
    <row r="117" spans="2:65" s="1" customFormat="1" ht="16.5" customHeight="1">
      <c r="B117" s="127"/>
      <c r="C117" s="161" t="s">
        <v>187</v>
      </c>
      <c r="D117" s="161" t="s">
        <v>248</v>
      </c>
      <c r="E117" s="162" t="s">
        <v>3096</v>
      </c>
      <c r="F117" s="163" t="s">
        <v>3097</v>
      </c>
      <c r="G117" s="164" t="s">
        <v>2464</v>
      </c>
      <c r="H117" s="165">
        <v>46</v>
      </c>
      <c r="I117" s="166"/>
      <c r="J117" s="166">
        <f>ROUND(I117*H117,2)</f>
        <v>0</v>
      </c>
      <c r="K117" s="163" t="s">
        <v>3</v>
      </c>
      <c r="L117" s="167"/>
      <c r="M117" s="168" t="s">
        <v>3</v>
      </c>
      <c r="N117" s="169" t="s">
        <v>41</v>
      </c>
      <c r="O117" s="136">
        <v>0</v>
      </c>
      <c r="P117" s="136">
        <f>O117*H117</f>
        <v>0</v>
      </c>
      <c r="Q117" s="136">
        <v>0</v>
      </c>
      <c r="R117" s="136">
        <f>Q117*H117</f>
        <v>0</v>
      </c>
      <c r="S117" s="136">
        <v>0</v>
      </c>
      <c r="T117" s="137">
        <f>S117*H117</f>
        <v>0</v>
      </c>
      <c r="AR117" s="138" t="s">
        <v>391</v>
      </c>
      <c r="AT117" s="138" t="s">
        <v>248</v>
      </c>
      <c r="AU117" s="138" t="s">
        <v>80</v>
      </c>
      <c r="AY117" s="17" t="s">
        <v>155</v>
      </c>
      <c r="BE117" s="139">
        <f>IF(N117="základní",J117,0)</f>
        <v>0</v>
      </c>
      <c r="BF117" s="139">
        <f>IF(N117="snížená",J117,0)</f>
        <v>0</v>
      </c>
      <c r="BG117" s="139">
        <f>IF(N117="zákl. přenesená",J117,0)</f>
        <v>0</v>
      </c>
      <c r="BH117" s="139">
        <f>IF(N117="sníž. přenesená",J117,0)</f>
        <v>0</v>
      </c>
      <c r="BI117" s="139">
        <f>IF(N117="nulová",J117,0)</f>
        <v>0</v>
      </c>
      <c r="BJ117" s="17" t="s">
        <v>78</v>
      </c>
      <c r="BK117" s="139">
        <f>ROUND(I117*H117,2)</f>
        <v>0</v>
      </c>
      <c r="BL117" s="17" t="s">
        <v>264</v>
      </c>
      <c r="BM117" s="138" t="s">
        <v>3098</v>
      </c>
    </row>
    <row r="118" spans="2:65" s="13" customFormat="1" ht="11.25">
      <c r="B118" s="149"/>
      <c r="D118" s="144" t="s">
        <v>166</v>
      </c>
      <c r="E118" s="150" t="s">
        <v>3</v>
      </c>
      <c r="F118" s="151" t="s">
        <v>3099</v>
      </c>
      <c r="H118" s="152">
        <v>46</v>
      </c>
      <c r="L118" s="149"/>
      <c r="M118" s="153"/>
      <c r="T118" s="154"/>
      <c r="AT118" s="150" t="s">
        <v>166</v>
      </c>
      <c r="AU118" s="150" t="s">
        <v>80</v>
      </c>
      <c r="AV118" s="13" t="s">
        <v>80</v>
      </c>
      <c r="AW118" s="13" t="s">
        <v>32</v>
      </c>
      <c r="AX118" s="13" t="s">
        <v>78</v>
      </c>
      <c r="AY118" s="150" t="s">
        <v>155</v>
      </c>
    </row>
    <row r="119" spans="2:65" s="1" customFormat="1" ht="16.5" customHeight="1">
      <c r="B119" s="127"/>
      <c r="C119" s="161" t="s">
        <v>195</v>
      </c>
      <c r="D119" s="161" t="s">
        <v>248</v>
      </c>
      <c r="E119" s="162" t="s">
        <v>3100</v>
      </c>
      <c r="F119" s="163" t="s">
        <v>3101</v>
      </c>
      <c r="G119" s="164" t="s">
        <v>2464</v>
      </c>
      <c r="H119" s="165">
        <v>1</v>
      </c>
      <c r="I119" s="166"/>
      <c r="J119" s="166">
        <f>ROUND(I119*H119,2)</f>
        <v>0</v>
      </c>
      <c r="K119" s="163" t="s">
        <v>3</v>
      </c>
      <c r="L119" s="167"/>
      <c r="M119" s="168" t="s">
        <v>3</v>
      </c>
      <c r="N119" s="169" t="s">
        <v>41</v>
      </c>
      <c r="O119" s="136">
        <v>0</v>
      </c>
      <c r="P119" s="136">
        <f>O119*H119</f>
        <v>0</v>
      </c>
      <c r="Q119" s="136">
        <v>0</v>
      </c>
      <c r="R119" s="136">
        <f>Q119*H119</f>
        <v>0</v>
      </c>
      <c r="S119" s="136">
        <v>0</v>
      </c>
      <c r="T119" s="137">
        <f>S119*H119</f>
        <v>0</v>
      </c>
      <c r="AR119" s="138" t="s">
        <v>391</v>
      </c>
      <c r="AT119" s="138" t="s">
        <v>248</v>
      </c>
      <c r="AU119" s="138" t="s">
        <v>80</v>
      </c>
      <c r="AY119" s="17" t="s">
        <v>155</v>
      </c>
      <c r="BE119" s="139">
        <f>IF(N119="základní",J119,0)</f>
        <v>0</v>
      </c>
      <c r="BF119" s="139">
        <f>IF(N119="snížená",J119,0)</f>
        <v>0</v>
      </c>
      <c r="BG119" s="139">
        <f>IF(N119="zákl. přenesená",J119,0)</f>
        <v>0</v>
      </c>
      <c r="BH119" s="139">
        <f>IF(N119="sníž. přenesená",J119,0)</f>
        <v>0</v>
      </c>
      <c r="BI119" s="139">
        <f>IF(N119="nulová",J119,0)</f>
        <v>0</v>
      </c>
      <c r="BJ119" s="17" t="s">
        <v>78</v>
      </c>
      <c r="BK119" s="139">
        <f>ROUND(I119*H119,2)</f>
        <v>0</v>
      </c>
      <c r="BL119" s="17" t="s">
        <v>264</v>
      </c>
      <c r="BM119" s="138" t="s">
        <v>3102</v>
      </c>
    </row>
    <row r="120" spans="2:65" s="12" customFormat="1" ht="11.25">
      <c r="B120" s="143"/>
      <c r="D120" s="144" t="s">
        <v>166</v>
      </c>
      <c r="E120" s="145" t="s">
        <v>3</v>
      </c>
      <c r="F120" s="146" t="s">
        <v>3086</v>
      </c>
      <c r="H120" s="145" t="s">
        <v>3</v>
      </c>
      <c r="L120" s="143"/>
      <c r="M120" s="147"/>
      <c r="T120" s="148"/>
      <c r="AT120" s="145" t="s">
        <v>166</v>
      </c>
      <c r="AU120" s="145" t="s">
        <v>80</v>
      </c>
      <c r="AV120" s="12" t="s">
        <v>78</v>
      </c>
      <c r="AW120" s="12" t="s">
        <v>32</v>
      </c>
      <c r="AX120" s="12" t="s">
        <v>70</v>
      </c>
      <c r="AY120" s="145" t="s">
        <v>155</v>
      </c>
    </row>
    <row r="121" spans="2:65" s="13" customFormat="1" ht="11.25">
      <c r="B121" s="149"/>
      <c r="D121" s="144" t="s">
        <v>166</v>
      </c>
      <c r="E121" s="150" t="s">
        <v>3</v>
      </c>
      <c r="F121" s="151" t="s">
        <v>3103</v>
      </c>
      <c r="H121" s="152">
        <v>1</v>
      </c>
      <c r="L121" s="149"/>
      <c r="M121" s="153"/>
      <c r="T121" s="154"/>
      <c r="AT121" s="150" t="s">
        <v>166</v>
      </c>
      <c r="AU121" s="150" t="s">
        <v>80</v>
      </c>
      <c r="AV121" s="13" t="s">
        <v>80</v>
      </c>
      <c r="AW121" s="13" t="s">
        <v>32</v>
      </c>
      <c r="AX121" s="13" t="s">
        <v>78</v>
      </c>
      <c r="AY121" s="150" t="s">
        <v>155</v>
      </c>
    </row>
    <row r="122" spans="2:65" s="1" customFormat="1" ht="24.2" customHeight="1">
      <c r="B122" s="127"/>
      <c r="C122" s="128" t="s">
        <v>206</v>
      </c>
      <c r="D122" s="128" t="s">
        <v>157</v>
      </c>
      <c r="E122" s="129" t="s">
        <v>3104</v>
      </c>
      <c r="F122" s="130" t="s">
        <v>3105</v>
      </c>
      <c r="G122" s="131" t="s">
        <v>320</v>
      </c>
      <c r="H122" s="132">
        <v>28</v>
      </c>
      <c r="I122" s="133"/>
      <c r="J122" s="133">
        <f>ROUND(I122*H122,2)</f>
        <v>0</v>
      </c>
      <c r="K122" s="130" t="s">
        <v>161</v>
      </c>
      <c r="L122" s="29"/>
      <c r="M122" s="134" t="s">
        <v>3</v>
      </c>
      <c r="N122" s="135" t="s">
        <v>41</v>
      </c>
      <c r="O122" s="136">
        <v>0.40100000000000002</v>
      </c>
      <c r="P122" s="136">
        <f>O122*H122</f>
        <v>11.228000000000002</v>
      </c>
      <c r="Q122" s="136">
        <v>0</v>
      </c>
      <c r="R122" s="136">
        <f>Q122*H122</f>
        <v>0</v>
      </c>
      <c r="S122" s="136">
        <v>0</v>
      </c>
      <c r="T122" s="137">
        <f>S122*H122</f>
        <v>0</v>
      </c>
      <c r="AR122" s="138" t="s">
        <v>264</v>
      </c>
      <c r="AT122" s="138" t="s">
        <v>157</v>
      </c>
      <c r="AU122" s="138" t="s">
        <v>80</v>
      </c>
      <c r="AY122" s="17" t="s">
        <v>155</v>
      </c>
      <c r="BE122" s="139">
        <f>IF(N122="základní",J122,0)</f>
        <v>0</v>
      </c>
      <c r="BF122" s="139">
        <f>IF(N122="snížená",J122,0)</f>
        <v>0</v>
      </c>
      <c r="BG122" s="139">
        <f>IF(N122="zákl. přenesená",J122,0)</f>
        <v>0</v>
      </c>
      <c r="BH122" s="139">
        <f>IF(N122="sníž. přenesená",J122,0)</f>
        <v>0</v>
      </c>
      <c r="BI122" s="139">
        <f>IF(N122="nulová",J122,0)</f>
        <v>0</v>
      </c>
      <c r="BJ122" s="17" t="s">
        <v>78</v>
      </c>
      <c r="BK122" s="139">
        <f>ROUND(I122*H122,2)</f>
        <v>0</v>
      </c>
      <c r="BL122" s="17" t="s">
        <v>264</v>
      </c>
      <c r="BM122" s="138" t="s">
        <v>3106</v>
      </c>
    </row>
    <row r="123" spans="2:65" s="1" customFormat="1" ht="11.25">
      <c r="B123" s="29"/>
      <c r="D123" s="140" t="s">
        <v>164</v>
      </c>
      <c r="F123" s="141" t="s">
        <v>3107</v>
      </c>
      <c r="L123" s="29"/>
      <c r="M123" s="142"/>
      <c r="T123" s="50"/>
      <c r="AT123" s="17" t="s">
        <v>164</v>
      </c>
      <c r="AU123" s="17" t="s">
        <v>80</v>
      </c>
    </row>
    <row r="124" spans="2:65" s="12" customFormat="1" ht="11.25">
      <c r="B124" s="143"/>
      <c r="D124" s="144" t="s">
        <v>166</v>
      </c>
      <c r="E124" s="145" t="s">
        <v>3</v>
      </c>
      <c r="F124" s="146" t="s">
        <v>3086</v>
      </c>
      <c r="H124" s="145" t="s">
        <v>3</v>
      </c>
      <c r="L124" s="143"/>
      <c r="M124" s="147"/>
      <c r="T124" s="148"/>
      <c r="AT124" s="145" t="s">
        <v>166</v>
      </c>
      <c r="AU124" s="145" t="s">
        <v>80</v>
      </c>
      <c r="AV124" s="12" t="s">
        <v>78</v>
      </c>
      <c r="AW124" s="12" t="s">
        <v>32</v>
      </c>
      <c r="AX124" s="12" t="s">
        <v>70</v>
      </c>
      <c r="AY124" s="145" t="s">
        <v>155</v>
      </c>
    </row>
    <row r="125" spans="2:65" s="13" customFormat="1" ht="11.25">
      <c r="B125" s="149"/>
      <c r="D125" s="144" t="s">
        <v>166</v>
      </c>
      <c r="E125" s="150" t="s">
        <v>3</v>
      </c>
      <c r="F125" s="151" t="s">
        <v>3108</v>
      </c>
      <c r="H125" s="152">
        <v>28</v>
      </c>
      <c r="L125" s="149"/>
      <c r="M125" s="153"/>
      <c r="T125" s="154"/>
      <c r="AT125" s="150" t="s">
        <v>166</v>
      </c>
      <c r="AU125" s="150" t="s">
        <v>80</v>
      </c>
      <c r="AV125" s="13" t="s">
        <v>80</v>
      </c>
      <c r="AW125" s="13" t="s">
        <v>32</v>
      </c>
      <c r="AX125" s="13" t="s">
        <v>78</v>
      </c>
      <c r="AY125" s="150" t="s">
        <v>155</v>
      </c>
    </row>
    <row r="126" spans="2:65" s="1" customFormat="1" ht="16.5" customHeight="1">
      <c r="B126" s="127"/>
      <c r="C126" s="161" t="s">
        <v>212</v>
      </c>
      <c r="D126" s="161" t="s">
        <v>248</v>
      </c>
      <c r="E126" s="162" t="s">
        <v>3109</v>
      </c>
      <c r="F126" s="163" t="s">
        <v>3110</v>
      </c>
      <c r="G126" s="164" t="s">
        <v>2464</v>
      </c>
      <c r="H126" s="165">
        <v>28</v>
      </c>
      <c r="I126" s="166"/>
      <c r="J126" s="166">
        <f>ROUND(I126*H126,2)</f>
        <v>0</v>
      </c>
      <c r="K126" s="163" t="s">
        <v>3</v>
      </c>
      <c r="L126" s="167"/>
      <c r="M126" s="168" t="s">
        <v>3</v>
      </c>
      <c r="N126" s="169" t="s">
        <v>41</v>
      </c>
      <c r="O126" s="136">
        <v>0</v>
      </c>
      <c r="P126" s="136">
        <f>O126*H126</f>
        <v>0</v>
      </c>
      <c r="Q126" s="136">
        <v>0</v>
      </c>
      <c r="R126" s="136">
        <f>Q126*H126</f>
        <v>0</v>
      </c>
      <c r="S126" s="136">
        <v>0</v>
      </c>
      <c r="T126" s="137">
        <f>S126*H126</f>
        <v>0</v>
      </c>
      <c r="AR126" s="138" t="s">
        <v>391</v>
      </c>
      <c r="AT126" s="138" t="s">
        <v>248</v>
      </c>
      <c r="AU126" s="138" t="s">
        <v>80</v>
      </c>
      <c r="AY126" s="17" t="s">
        <v>155</v>
      </c>
      <c r="BE126" s="139">
        <f>IF(N126="základní",J126,0)</f>
        <v>0</v>
      </c>
      <c r="BF126" s="139">
        <f>IF(N126="snížená",J126,0)</f>
        <v>0</v>
      </c>
      <c r="BG126" s="139">
        <f>IF(N126="zákl. přenesená",J126,0)</f>
        <v>0</v>
      </c>
      <c r="BH126" s="139">
        <f>IF(N126="sníž. přenesená",J126,0)</f>
        <v>0</v>
      </c>
      <c r="BI126" s="139">
        <f>IF(N126="nulová",J126,0)</f>
        <v>0</v>
      </c>
      <c r="BJ126" s="17" t="s">
        <v>78</v>
      </c>
      <c r="BK126" s="139">
        <f>ROUND(I126*H126,2)</f>
        <v>0</v>
      </c>
      <c r="BL126" s="17" t="s">
        <v>264</v>
      </c>
      <c r="BM126" s="138" t="s">
        <v>3111</v>
      </c>
    </row>
    <row r="127" spans="2:65" s="1" customFormat="1" ht="24.2" customHeight="1">
      <c r="B127" s="127"/>
      <c r="C127" s="128" t="s">
        <v>219</v>
      </c>
      <c r="D127" s="128" t="s">
        <v>157</v>
      </c>
      <c r="E127" s="129" t="s">
        <v>3112</v>
      </c>
      <c r="F127" s="130" t="s">
        <v>3113</v>
      </c>
      <c r="G127" s="131" t="s">
        <v>320</v>
      </c>
      <c r="H127" s="132">
        <v>6</v>
      </c>
      <c r="I127" s="133"/>
      <c r="J127" s="133">
        <f>ROUND(I127*H127,2)</f>
        <v>0</v>
      </c>
      <c r="K127" s="130" t="s">
        <v>161</v>
      </c>
      <c r="L127" s="29"/>
      <c r="M127" s="134" t="s">
        <v>3</v>
      </c>
      <c r="N127" s="135" t="s">
        <v>41</v>
      </c>
      <c r="O127" s="136">
        <v>0.61199999999999999</v>
      </c>
      <c r="P127" s="136">
        <f>O127*H127</f>
        <v>3.6719999999999997</v>
      </c>
      <c r="Q127" s="136">
        <v>0</v>
      </c>
      <c r="R127" s="136">
        <f>Q127*H127</f>
        <v>0</v>
      </c>
      <c r="S127" s="136">
        <v>0</v>
      </c>
      <c r="T127" s="137">
        <f>S127*H127</f>
        <v>0</v>
      </c>
      <c r="AR127" s="138" t="s">
        <v>264</v>
      </c>
      <c r="AT127" s="138" t="s">
        <v>157</v>
      </c>
      <c r="AU127" s="138" t="s">
        <v>80</v>
      </c>
      <c r="AY127" s="17" t="s">
        <v>155</v>
      </c>
      <c r="BE127" s="139">
        <f>IF(N127="základní",J127,0)</f>
        <v>0</v>
      </c>
      <c r="BF127" s="139">
        <f>IF(N127="snížená",J127,0)</f>
        <v>0</v>
      </c>
      <c r="BG127" s="139">
        <f>IF(N127="zákl. přenesená",J127,0)</f>
        <v>0</v>
      </c>
      <c r="BH127" s="139">
        <f>IF(N127="sníž. přenesená",J127,0)</f>
        <v>0</v>
      </c>
      <c r="BI127" s="139">
        <f>IF(N127="nulová",J127,0)</f>
        <v>0</v>
      </c>
      <c r="BJ127" s="17" t="s">
        <v>78</v>
      </c>
      <c r="BK127" s="139">
        <f>ROUND(I127*H127,2)</f>
        <v>0</v>
      </c>
      <c r="BL127" s="17" t="s">
        <v>264</v>
      </c>
      <c r="BM127" s="138" t="s">
        <v>3114</v>
      </c>
    </row>
    <row r="128" spans="2:65" s="1" customFormat="1" ht="11.25">
      <c r="B128" s="29"/>
      <c r="D128" s="140" t="s">
        <v>164</v>
      </c>
      <c r="F128" s="141" t="s">
        <v>3115</v>
      </c>
      <c r="L128" s="29"/>
      <c r="M128" s="142"/>
      <c r="T128" s="50"/>
      <c r="AT128" s="17" t="s">
        <v>164</v>
      </c>
      <c r="AU128" s="17" t="s">
        <v>80</v>
      </c>
    </row>
    <row r="129" spans="2:65" s="1" customFormat="1" ht="16.5" customHeight="1">
      <c r="B129" s="127"/>
      <c r="C129" s="161" t="s">
        <v>228</v>
      </c>
      <c r="D129" s="161" t="s">
        <v>248</v>
      </c>
      <c r="E129" s="162" t="s">
        <v>3116</v>
      </c>
      <c r="F129" s="163" t="s">
        <v>3117</v>
      </c>
      <c r="G129" s="164" t="s">
        <v>2464</v>
      </c>
      <c r="H129" s="165">
        <v>6</v>
      </c>
      <c r="I129" s="166"/>
      <c r="J129" s="166">
        <f>ROUND(I129*H129,2)</f>
        <v>0</v>
      </c>
      <c r="K129" s="163" t="s">
        <v>3</v>
      </c>
      <c r="L129" s="167"/>
      <c r="M129" s="168" t="s">
        <v>3</v>
      </c>
      <c r="N129" s="169" t="s">
        <v>41</v>
      </c>
      <c r="O129" s="136">
        <v>0</v>
      </c>
      <c r="P129" s="136">
        <f>O129*H129</f>
        <v>0</v>
      </c>
      <c r="Q129" s="136">
        <v>0</v>
      </c>
      <c r="R129" s="136">
        <f>Q129*H129</f>
        <v>0</v>
      </c>
      <c r="S129" s="136">
        <v>0</v>
      </c>
      <c r="T129" s="137">
        <f>S129*H129</f>
        <v>0</v>
      </c>
      <c r="AR129" s="138" t="s">
        <v>391</v>
      </c>
      <c r="AT129" s="138" t="s">
        <v>248</v>
      </c>
      <c r="AU129" s="138" t="s">
        <v>80</v>
      </c>
      <c r="AY129" s="17" t="s">
        <v>155</v>
      </c>
      <c r="BE129" s="139">
        <f>IF(N129="základní",J129,0)</f>
        <v>0</v>
      </c>
      <c r="BF129" s="139">
        <f>IF(N129="snížená",J129,0)</f>
        <v>0</v>
      </c>
      <c r="BG129" s="139">
        <f>IF(N129="zákl. přenesená",J129,0)</f>
        <v>0</v>
      </c>
      <c r="BH129" s="139">
        <f>IF(N129="sníž. přenesená",J129,0)</f>
        <v>0</v>
      </c>
      <c r="BI129" s="139">
        <f>IF(N129="nulová",J129,0)</f>
        <v>0</v>
      </c>
      <c r="BJ129" s="17" t="s">
        <v>78</v>
      </c>
      <c r="BK129" s="139">
        <f>ROUND(I129*H129,2)</f>
        <v>0</v>
      </c>
      <c r="BL129" s="17" t="s">
        <v>264</v>
      </c>
      <c r="BM129" s="138" t="s">
        <v>3118</v>
      </c>
    </row>
    <row r="130" spans="2:65" s="1" customFormat="1" ht="16.5" customHeight="1">
      <c r="B130" s="127"/>
      <c r="C130" s="161" t="s">
        <v>235</v>
      </c>
      <c r="D130" s="161" t="s">
        <v>248</v>
      </c>
      <c r="E130" s="162" t="s">
        <v>3119</v>
      </c>
      <c r="F130" s="163" t="s">
        <v>3120</v>
      </c>
      <c r="G130" s="164" t="s">
        <v>2464</v>
      </c>
      <c r="H130" s="165">
        <v>6</v>
      </c>
      <c r="I130" s="166"/>
      <c r="J130" s="166">
        <f>ROUND(I130*H130,2)</f>
        <v>0</v>
      </c>
      <c r="K130" s="163" t="s">
        <v>3</v>
      </c>
      <c r="L130" s="167"/>
      <c r="M130" s="168" t="s">
        <v>3</v>
      </c>
      <c r="N130" s="169" t="s">
        <v>41</v>
      </c>
      <c r="O130" s="136">
        <v>0</v>
      </c>
      <c r="P130" s="136">
        <f>O130*H130</f>
        <v>0</v>
      </c>
      <c r="Q130" s="136">
        <v>0</v>
      </c>
      <c r="R130" s="136">
        <f>Q130*H130</f>
        <v>0</v>
      </c>
      <c r="S130" s="136">
        <v>0</v>
      </c>
      <c r="T130" s="137">
        <f>S130*H130</f>
        <v>0</v>
      </c>
      <c r="AR130" s="138" t="s">
        <v>391</v>
      </c>
      <c r="AT130" s="138" t="s">
        <v>248</v>
      </c>
      <c r="AU130" s="138" t="s">
        <v>80</v>
      </c>
      <c r="AY130" s="17" t="s">
        <v>155</v>
      </c>
      <c r="BE130" s="139">
        <f>IF(N130="základní",J130,0)</f>
        <v>0</v>
      </c>
      <c r="BF130" s="139">
        <f>IF(N130="snížená",J130,0)</f>
        <v>0</v>
      </c>
      <c r="BG130" s="139">
        <f>IF(N130="zákl. přenesená",J130,0)</f>
        <v>0</v>
      </c>
      <c r="BH130" s="139">
        <f>IF(N130="sníž. přenesená",J130,0)</f>
        <v>0</v>
      </c>
      <c r="BI130" s="139">
        <f>IF(N130="nulová",J130,0)</f>
        <v>0</v>
      </c>
      <c r="BJ130" s="17" t="s">
        <v>78</v>
      </c>
      <c r="BK130" s="139">
        <f>ROUND(I130*H130,2)</f>
        <v>0</v>
      </c>
      <c r="BL130" s="17" t="s">
        <v>264</v>
      </c>
      <c r="BM130" s="138" t="s">
        <v>3121</v>
      </c>
    </row>
    <row r="131" spans="2:65" s="1" customFormat="1" ht="24.2" customHeight="1">
      <c r="B131" s="127"/>
      <c r="C131" s="128" t="s">
        <v>242</v>
      </c>
      <c r="D131" s="128" t="s">
        <v>157</v>
      </c>
      <c r="E131" s="129" t="s">
        <v>3122</v>
      </c>
      <c r="F131" s="130" t="s">
        <v>3123</v>
      </c>
      <c r="G131" s="131" t="s">
        <v>178</v>
      </c>
      <c r="H131" s="132">
        <v>278</v>
      </c>
      <c r="I131" s="133"/>
      <c r="J131" s="133">
        <f>ROUND(I131*H131,2)</f>
        <v>0</v>
      </c>
      <c r="K131" s="130" t="s">
        <v>161</v>
      </c>
      <c r="L131" s="29"/>
      <c r="M131" s="134" t="s">
        <v>3</v>
      </c>
      <c r="N131" s="135" t="s">
        <v>41</v>
      </c>
      <c r="O131" s="136">
        <v>7.3999999999999996E-2</v>
      </c>
      <c r="P131" s="136">
        <f>O131*H131</f>
        <v>20.571999999999999</v>
      </c>
      <c r="Q131" s="136">
        <v>0</v>
      </c>
      <c r="R131" s="136">
        <f>Q131*H131</f>
        <v>0</v>
      </c>
      <c r="S131" s="136">
        <v>0</v>
      </c>
      <c r="T131" s="137">
        <f>S131*H131</f>
        <v>0</v>
      </c>
      <c r="AR131" s="138" t="s">
        <v>264</v>
      </c>
      <c r="AT131" s="138" t="s">
        <v>157</v>
      </c>
      <c r="AU131" s="138" t="s">
        <v>80</v>
      </c>
      <c r="AY131" s="17" t="s">
        <v>155</v>
      </c>
      <c r="BE131" s="139">
        <f>IF(N131="základní",J131,0)</f>
        <v>0</v>
      </c>
      <c r="BF131" s="139">
        <f>IF(N131="snížená",J131,0)</f>
        <v>0</v>
      </c>
      <c r="BG131" s="139">
        <f>IF(N131="zákl. přenesená",J131,0)</f>
        <v>0</v>
      </c>
      <c r="BH131" s="139">
        <f>IF(N131="sníž. přenesená",J131,0)</f>
        <v>0</v>
      </c>
      <c r="BI131" s="139">
        <f>IF(N131="nulová",J131,0)</f>
        <v>0</v>
      </c>
      <c r="BJ131" s="17" t="s">
        <v>78</v>
      </c>
      <c r="BK131" s="139">
        <f>ROUND(I131*H131,2)</f>
        <v>0</v>
      </c>
      <c r="BL131" s="17" t="s">
        <v>264</v>
      </c>
      <c r="BM131" s="138" t="s">
        <v>3124</v>
      </c>
    </row>
    <row r="132" spans="2:65" s="1" customFormat="1" ht="11.25">
      <c r="B132" s="29"/>
      <c r="D132" s="140" t="s">
        <v>164</v>
      </c>
      <c r="F132" s="141" t="s">
        <v>3125</v>
      </c>
      <c r="L132" s="29"/>
      <c r="M132" s="142"/>
      <c r="T132" s="50"/>
      <c r="AT132" s="17" t="s">
        <v>164</v>
      </c>
      <c r="AU132" s="17" t="s">
        <v>80</v>
      </c>
    </row>
    <row r="133" spans="2:65" s="1" customFormat="1" ht="16.5" customHeight="1">
      <c r="B133" s="127"/>
      <c r="C133" s="161" t="s">
        <v>247</v>
      </c>
      <c r="D133" s="161" t="s">
        <v>248</v>
      </c>
      <c r="E133" s="162" t="s">
        <v>3126</v>
      </c>
      <c r="F133" s="163" t="s">
        <v>3127</v>
      </c>
      <c r="G133" s="164" t="s">
        <v>178</v>
      </c>
      <c r="H133" s="165">
        <v>278</v>
      </c>
      <c r="I133" s="166"/>
      <c r="J133" s="166">
        <f>ROUND(I133*H133,2)</f>
        <v>0</v>
      </c>
      <c r="K133" s="163" t="s">
        <v>3</v>
      </c>
      <c r="L133" s="167"/>
      <c r="M133" s="168" t="s">
        <v>3</v>
      </c>
      <c r="N133" s="169" t="s">
        <v>41</v>
      </c>
      <c r="O133" s="136">
        <v>0</v>
      </c>
      <c r="P133" s="136">
        <f>O133*H133</f>
        <v>0</v>
      </c>
      <c r="Q133" s="136">
        <v>0</v>
      </c>
      <c r="R133" s="136">
        <f>Q133*H133</f>
        <v>0</v>
      </c>
      <c r="S133" s="136">
        <v>0</v>
      </c>
      <c r="T133" s="137">
        <f>S133*H133</f>
        <v>0</v>
      </c>
      <c r="AR133" s="138" t="s">
        <v>391</v>
      </c>
      <c r="AT133" s="138" t="s">
        <v>248</v>
      </c>
      <c r="AU133" s="138" t="s">
        <v>80</v>
      </c>
      <c r="AY133" s="17" t="s">
        <v>155</v>
      </c>
      <c r="BE133" s="139">
        <f>IF(N133="základní",J133,0)</f>
        <v>0</v>
      </c>
      <c r="BF133" s="139">
        <f>IF(N133="snížená",J133,0)</f>
        <v>0</v>
      </c>
      <c r="BG133" s="139">
        <f>IF(N133="zákl. přenesená",J133,0)</f>
        <v>0</v>
      </c>
      <c r="BH133" s="139">
        <f>IF(N133="sníž. přenesená",J133,0)</f>
        <v>0</v>
      </c>
      <c r="BI133" s="139">
        <f>IF(N133="nulová",J133,0)</f>
        <v>0</v>
      </c>
      <c r="BJ133" s="17" t="s">
        <v>78</v>
      </c>
      <c r="BK133" s="139">
        <f>ROUND(I133*H133,2)</f>
        <v>0</v>
      </c>
      <c r="BL133" s="17" t="s">
        <v>264</v>
      </c>
      <c r="BM133" s="138" t="s">
        <v>3128</v>
      </c>
    </row>
    <row r="134" spans="2:65" s="1" customFormat="1" ht="24.2" customHeight="1">
      <c r="B134" s="127"/>
      <c r="C134" s="128" t="s">
        <v>254</v>
      </c>
      <c r="D134" s="128" t="s">
        <v>157</v>
      </c>
      <c r="E134" s="129" t="s">
        <v>3129</v>
      </c>
      <c r="F134" s="130" t="s">
        <v>3130</v>
      </c>
      <c r="G134" s="131" t="s">
        <v>178</v>
      </c>
      <c r="H134" s="132">
        <v>22</v>
      </c>
      <c r="I134" s="133"/>
      <c r="J134" s="133">
        <f>ROUND(I134*H134,2)</f>
        <v>0</v>
      </c>
      <c r="K134" s="130" t="s">
        <v>161</v>
      </c>
      <c r="L134" s="29"/>
      <c r="M134" s="134" t="s">
        <v>3</v>
      </c>
      <c r="N134" s="135" t="s">
        <v>41</v>
      </c>
      <c r="O134" s="136">
        <v>8.5999999999999993E-2</v>
      </c>
      <c r="P134" s="136">
        <f>O134*H134</f>
        <v>1.8919999999999999</v>
      </c>
      <c r="Q134" s="136">
        <v>0</v>
      </c>
      <c r="R134" s="136">
        <f>Q134*H134</f>
        <v>0</v>
      </c>
      <c r="S134" s="136">
        <v>0</v>
      </c>
      <c r="T134" s="137">
        <f>S134*H134</f>
        <v>0</v>
      </c>
      <c r="AR134" s="138" t="s">
        <v>264</v>
      </c>
      <c r="AT134" s="138" t="s">
        <v>157</v>
      </c>
      <c r="AU134" s="138" t="s">
        <v>80</v>
      </c>
      <c r="AY134" s="17" t="s">
        <v>155</v>
      </c>
      <c r="BE134" s="139">
        <f>IF(N134="základní",J134,0)</f>
        <v>0</v>
      </c>
      <c r="BF134" s="139">
        <f>IF(N134="snížená",J134,0)</f>
        <v>0</v>
      </c>
      <c r="BG134" s="139">
        <f>IF(N134="zákl. přenesená",J134,0)</f>
        <v>0</v>
      </c>
      <c r="BH134" s="139">
        <f>IF(N134="sníž. přenesená",J134,0)</f>
        <v>0</v>
      </c>
      <c r="BI134" s="139">
        <f>IF(N134="nulová",J134,0)</f>
        <v>0</v>
      </c>
      <c r="BJ134" s="17" t="s">
        <v>78</v>
      </c>
      <c r="BK134" s="139">
        <f>ROUND(I134*H134,2)</f>
        <v>0</v>
      </c>
      <c r="BL134" s="17" t="s">
        <v>264</v>
      </c>
      <c r="BM134" s="138" t="s">
        <v>3131</v>
      </c>
    </row>
    <row r="135" spans="2:65" s="1" customFormat="1" ht="11.25">
      <c r="B135" s="29"/>
      <c r="D135" s="140" t="s">
        <v>164</v>
      </c>
      <c r="F135" s="141" t="s">
        <v>3132</v>
      </c>
      <c r="L135" s="29"/>
      <c r="M135" s="142"/>
      <c r="T135" s="50"/>
      <c r="AT135" s="17" t="s">
        <v>164</v>
      </c>
      <c r="AU135" s="17" t="s">
        <v>80</v>
      </c>
    </row>
    <row r="136" spans="2:65" s="1" customFormat="1" ht="16.5" customHeight="1">
      <c r="B136" s="127"/>
      <c r="C136" s="161" t="s">
        <v>9</v>
      </c>
      <c r="D136" s="161" t="s">
        <v>248</v>
      </c>
      <c r="E136" s="162" t="s">
        <v>3133</v>
      </c>
      <c r="F136" s="163" t="s">
        <v>3134</v>
      </c>
      <c r="G136" s="164" t="s">
        <v>178</v>
      </c>
      <c r="H136" s="165">
        <v>22</v>
      </c>
      <c r="I136" s="166"/>
      <c r="J136" s="166">
        <f>ROUND(I136*H136,2)</f>
        <v>0</v>
      </c>
      <c r="K136" s="163" t="s">
        <v>3</v>
      </c>
      <c r="L136" s="167"/>
      <c r="M136" s="168" t="s">
        <v>3</v>
      </c>
      <c r="N136" s="169" t="s">
        <v>41</v>
      </c>
      <c r="O136" s="136">
        <v>0</v>
      </c>
      <c r="P136" s="136">
        <f>O136*H136</f>
        <v>0</v>
      </c>
      <c r="Q136" s="136">
        <v>0</v>
      </c>
      <c r="R136" s="136">
        <f>Q136*H136</f>
        <v>0</v>
      </c>
      <c r="S136" s="136">
        <v>0</v>
      </c>
      <c r="T136" s="137">
        <f>S136*H136</f>
        <v>0</v>
      </c>
      <c r="AR136" s="138" t="s">
        <v>391</v>
      </c>
      <c r="AT136" s="138" t="s">
        <v>248</v>
      </c>
      <c r="AU136" s="138" t="s">
        <v>80</v>
      </c>
      <c r="AY136" s="17" t="s">
        <v>155</v>
      </c>
      <c r="BE136" s="139">
        <f>IF(N136="základní",J136,0)</f>
        <v>0</v>
      </c>
      <c r="BF136" s="139">
        <f>IF(N136="snížená",J136,0)</f>
        <v>0</v>
      </c>
      <c r="BG136" s="139">
        <f>IF(N136="zákl. přenesená",J136,0)</f>
        <v>0</v>
      </c>
      <c r="BH136" s="139">
        <f>IF(N136="sníž. přenesená",J136,0)</f>
        <v>0</v>
      </c>
      <c r="BI136" s="139">
        <f>IF(N136="nulová",J136,0)</f>
        <v>0</v>
      </c>
      <c r="BJ136" s="17" t="s">
        <v>78</v>
      </c>
      <c r="BK136" s="139">
        <f>ROUND(I136*H136,2)</f>
        <v>0</v>
      </c>
      <c r="BL136" s="17" t="s">
        <v>264</v>
      </c>
      <c r="BM136" s="138" t="s">
        <v>3135</v>
      </c>
    </row>
    <row r="137" spans="2:65" s="1" customFormat="1" ht="24.2" customHeight="1">
      <c r="B137" s="127"/>
      <c r="C137" s="128" t="s">
        <v>264</v>
      </c>
      <c r="D137" s="128" t="s">
        <v>157</v>
      </c>
      <c r="E137" s="129" t="s">
        <v>3129</v>
      </c>
      <c r="F137" s="130" t="s">
        <v>3130</v>
      </c>
      <c r="G137" s="131" t="s">
        <v>178</v>
      </c>
      <c r="H137" s="132">
        <v>1544</v>
      </c>
      <c r="I137" s="133"/>
      <c r="J137" s="133">
        <f>ROUND(I137*H137,2)</f>
        <v>0</v>
      </c>
      <c r="K137" s="130" t="s">
        <v>161</v>
      </c>
      <c r="L137" s="29"/>
      <c r="M137" s="134" t="s">
        <v>3</v>
      </c>
      <c r="N137" s="135" t="s">
        <v>41</v>
      </c>
      <c r="O137" s="136">
        <v>8.5999999999999993E-2</v>
      </c>
      <c r="P137" s="136">
        <f>O137*H137</f>
        <v>132.78399999999999</v>
      </c>
      <c r="Q137" s="136">
        <v>0</v>
      </c>
      <c r="R137" s="136">
        <f>Q137*H137</f>
        <v>0</v>
      </c>
      <c r="S137" s="136">
        <v>0</v>
      </c>
      <c r="T137" s="137">
        <f>S137*H137</f>
        <v>0</v>
      </c>
      <c r="AR137" s="138" t="s">
        <v>264</v>
      </c>
      <c r="AT137" s="138" t="s">
        <v>157</v>
      </c>
      <c r="AU137" s="138" t="s">
        <v>80</v>
      </c>
      <c r="AY137" s="17" t="s">
        <v>155</v>
      </c>
      <c r="BE137" s="139">
        <f>IF(N137="základní",J137,0)</f>
        <v>0</v>
      </c>
      <c r="BF137" s="139">
        <f>IF(N137="snížená",J137,0)</f>
        <v>0</v>
      </c>
      <c r="BG137" s="139">
        <f>IF(N137="zákl. přenesená",J137,0)</f>
        <v>0</v>
      </c>
      <c r="BH137" s="139">
        <f>IF(N137="sníž. přenesená",J137,0)</f>
        <v>0</v>
      </c>
      <c r="BI137" s="139">
        <f>IF(N137="nulová",J137,0)</f>
        <v>0</v>
      </c>
      <c r="BJ137" s="17" t="s">
        <v>78</v>
      </c>
      <c r="BK137" s="139">
        <f>ROUND(I137*H137,2)</f>
        <v>0</v>
      </c>
      <c r="BL137" s="17" t="s">
        <v>264</v>
      </c>
      <c r="BM137" s="138" t="s">
        <v>3136</v>
      </c>
    </row>
    <row r="138" spans="2:65" s="1" customFormat="1" ht="11.25">
      <c r="B138" s="29"/>
      <c r="D138" s="140" t="s">
        <v>164</v>
      </c>
      <c r="F138" s="141" t="s">
        <v>3132</v>
      </c>
      <c r="L138" s="29"/>
      <c r="M138" s="142"/>
      <c r="T138" s="50"/>
      <c r="AT138" s="17" t="s">
        <v>164</v>
      </c>
      <c r="AU138" s="17" t="s">
        <v>80</v>
      </c>
    </row>
    <row r="139" spans="2:65" s="12" customFormat="1" ht="11.25">
      <c r="B139" s="143"/>
      <c r="D139" s="144" t="s">
        <v>166</v>
      </c>
      <c r="E139" s="145" t="s">
        <v>3</v>
      </c>
      <c r="F139" s="146" t="s">
        <v>3086</v>
      </c>
      <c r="H139" s="145" t="s">
        <v>3</v>
      </c>
      <c r="L139" s="143"/>
      <c r="M139" s="147"/>
      <c r="T139" s="148"/>
      <c r="AT139" s="145" t="s">
        <v>166</v>
      </c>
      <c r="AU139" s="145" t="s">
        <v>80</v>
      </c>
      <c r="AV139" s="12" t="s">
        <v>78</v>
      </c>
      <c r="AW139" s="12" t="s">
        <v>32</v>
      </c>
      <c r="AX139" s="12" t="s">
        <v>70</v>
      </c>
      <c r="AY139" s="145" t="s">
        <v>155</v>
      </c>
    </row>
    <row r="140" spans="2:65" s="13" customFormat="1" ht="11.25">
      <c r="B140" s="149"/>
      <c r="D140" s="144" t="s">
        <v>166</v>
      </c>
      <c r="E140" s="150" t="s">
        <v>3</v>
      </c>
      <c r="F140" s="151" t="s">
        <v>3137</v>
      </c>
      <c r="H140" s="152">
        <v>1544</v>
      </c>
      <c r="L140" s="149"/>
      <c r="M140" s="153"/>
      <c r="T140" s="154"/>
      <c r="AT140" s="150" t="s">
        <v>166</v>
      </c>
      <c r="AU140" s="150" t="s">
        <v>80</v>
      </c>
      <c r="AV140" s="13" t="s">
        <v>80</v>
      </c>
      <c r="AW140" s="13" t="s">
        <v>32</v>
      </c>
      <c r="AX140" s="13" t="s">
        <v>78</v>
      </c>
      <c r="AY140" s="150" t="s">
        <v>155</v>
      </c>
    </row>
    <row r="141" spans="2:65" s="1" customFormat="1" ht="16.5" customHeight="1">
      <c r="B141" s="127"/>
      <c r="C141" s="161" t="s">
        <v>276</v>
      </c>
      <c r="D141" s="161" t="s">
        <v>248</v>
      </c>
      <c r="E141" s="162" t="s">
        <v>3138</v>
      </c>
      <c r="F141" s="163" t="s">
        <v>3139</v>
      </c>
      <c r="G141" s="164" t="s">
        <v>178</v>
      </c>
      <c r="H141" s="165">
        <v>1544</v>
      </c>
      <c r="I141" s="166"/>
      <c r="J141" s="166">
        <f>ROUND(I141*H141,2)</f>
        <v>0</v>
      </c>
      <c r="K141" s="163" t="s">
        <v>3</v>
      </c>
      <c r="L141" s="167"/>
      <c r="M141" s="168" t="s">
        <v>3</v>
      </c>
      <c r="N141" s="169" t="s">
        <v>41</v>
      </c>
      <c r="O141" s="136">
        <v>0</v>
      </c>
      <c r="P141" s="136">
        <f>O141*H141</f>
        <v>0</v>
      </c>
      <c r="Q141" s="136">
        <v>0</v>
      </c>
      <c r="R141" s="136">
        <f>Q141*H141</f>
        <v>0</v>
      </c>
      <c r="S141" s="136">
        <v>0</v>
      </c>
      <c r="T141" s="137">
        <f>S141*H141</f>
        <v>0</v>
      </c>
      <c r="AR141" s="138" t="s">
        <v>391</v>
      </c>
      <c r="AT141" s="138" t="s">
        <v>248</v>
      </c>
      <c r="AU141" s="138" t="s">
        <v>80</v>
      </c>
      <c r="AY141" s="17" t="s">
        <v>155</v>
      </c>
      <c r="BE141" s="139">
        <f>IF(N141="základní",J141,0)</f>
        <v>0</v>
      </c>
      <c r="BF141" s="139">
        <f>IF(N141="snížená",J141,0)</f>
        <v>0</v>
      </c>
      <c r="BG141" s="139">
        <f>IF(N141="zákl. přenesená",J141,0)</f>
        <v>0</v>
      </c>
      <c r="BH141" s="139">
        <f>IF(N141="sníž. přenesená",J141,0)</f>
        <v>0</v>
      </c>
      <c r="BI141" s="139">
        <f>IF(N141="nulová",J141,0)</f>
        <v>0</v>
      </c>
      <c r="BJ141" s="17" t="s">
        <v>78</v>
      </c>
      <c r="BK141" s="139">
        <f>ROUND(I141*H141,2)</f>
        <v>0</v>
      </c>
      <c r="BL141" s="17" t="s">
        <v>264</v>
      </c>
      <c r="BM141" s="138" t="s">
        <v>3140</v>
      </c>
    </row>
    <row r="142" spans="2:65" s="1" customFormat="1" ht="24.2" customHeight="1">
      <c r="B142" s="127"/>
      <c r="C142" s="128" t="s">
        <v>287</v>
      </c>
      <c r="D142" s="128" t="s">
        <v>157</v>
      </c>
      <c r="E142" s="129" t="s">
        <v>3141</v>
      </c>
      <c r="F142" s="130" t="s">
        <v>3142</v>
      </c>
      <c r="G142" s="131" t="s">
        <v>178</v>
      </c>
      <c r="H142" s="132">
        <v>60</v>
      </c>
      <c r="I142" s="133"/>
      <c r="J142" s="133">
        <f>ROUND(I142*H142,2)</f>
        <v>0</v>
      </c>
      <c r="K142" s="130" t="s">
        <v>161</v>
      </c>
      <c r="L142" s="29"/>
      <c r="M142" s="134" t="s">
        <v>3</v>
      </c>
      <c r="N142" s="135" t="s">
        <v>41</v>
      </c>
      <c r="O142" s="136">
        <v>9.4E-2</v>
      </c>
      <c r="P142" s="136">
        <f>O142*H142</f>
        <v>5.64</v>
      </c>
      <c r="Q142" s="136">
        <v>0</v>
      </c>
      <c r="R142" s="136">
        <f>Q142*H142</f>
        <v>0</v>
      </c>
      <c r="S142" s="136">
        <v>0</v>
      </c>
      <c r="T142" s="137">
        <f>S142*H142</f>
        <v>0</v>
      </c>
      <c r="AR142" s="138" t="s">
        <v>264</v>
      </c>
      <c r="AT142" s="138" t="s">
        <v>157</v>
      </c>
      <c r="AU142" s="138" t="s">
        <v>80</v>
      </c>
      <c r="AY142" s="17" t="s">
        <v>155</v>
      </c>
      <c r="BE142" s="139">
        <f>IF(N142="základní",J142,0)</f>
        <v>0</v>
      </c>
      <c r="BF142" s="139">
        <f>IF(N142="snížená",J142,0)</f>
        <v>0</v>
      </c>
      <c r="BG142" s="139">
        <f>IF(N142="zákl. přenesená",J142,0)</f>
        <v>0</v>
      </c>
      <c r="BH142" s="139">
        <f>IF(N142="sníž. přenesená",J142,0)</f>
        <v>0</v>
      </c>
      <c r="BI142" s="139">
        <f>IF(N142="nulová",J142,0)</f>
        <v>0</v>
      </c>
      <c r="BJ142" s="17" t="s">
        <v>78</v>
      </c>
      <c r="BK142" s="139">
        <f>ROUND(I142*H142,2)</f>
        <v>0</v>
      </c>
      <c r="BL142" s="17" t="s">
        <v>264</v>
      </c>
      <c r="BM142" s="138" t="s">
        <v>3143</v>
      </c>
    </row>
    <row r="143" spans="2:65" s="1" customFormat="1" ht="11.25">
      <c r="B143" s="29"/>
      <c r="D143" s="140" t="s">
        <v>164</v>
      </c>
      <c r="F143" s="141" t="s">
        <v>3144</v>
      </c>
      <c r="L143" s="29"/>
      <c r="M143" s="142"/>
      <c r="T143" s="50"/>
      <c r="AT143" s="17" t="s">
        <v>164</v>
      </c>
      <c r="AU143" s="17" t="s">
        <v>80</v>
      </c>
    </row>
    <row r="144" spans="2:65" s="1" customFormat="1" ht="16.5" customHeight="1">
      <c r="B144" s="127"/>
      <c r="C144" s="161" t="s">
        <v>292</v>
      </c>
      <c r="D144" s="161" t="s">
        <v>248</v>
      </c>
      <c r="E144" s="162" t="s">
        <v>3145</v>
      </c>
      <c r="F144" s="163" t="s">
        <v>3146</v>
      </c>
      <c r="G144" s="164" t="s">
        <v>178</v>
      </c>
      <c r="H144" s="165">
        <v>60</v>
      </c>
      <c r="I144" s="166"/>
      <c r="J144" s="166">
        <f>ROUND(I144*H144,2)</f>
        <v>0</v>
      </c>
      <c r="K144" s="163" t="s">
        <v>3</v>
      </c>
      <c r="L144" s="167"/>
      <c r="M144" s="168" t="s">
        <v>3</v>
      </c>
      <c r="N144" s="169" t="s">
        <v>41</v>
      </c>
      <c r="O144" s="136">
        <v>0</v>
      </c>
      <c r="P144" s="136">
        <f>O144*H144</f>
        <v>0</v>
      </c>
      <c r="Q144" s="136">
        <v>0</v>
      </c>
      <c r="R144" s="136">
        <f>Q144*H144</f>
        <v>0</v>
      </c>
      <c r="S144" s="136">
        <v>0</v>
      </c>
      <c r="T144" s="137">
        <f>S144*H144</f>
        <v>0</v>
      </c>
      <c r="AR144" s="138" t="s">
        <v>391</v>
      </c>
      <c r="AT144" s="138" t="s">
        <v>248</v>
      </c>
      <c r="AU144" s="138" t="s">
        <v>80</v>
      </c>
      <c r="AY144" s="17" t="s">
        <v>155</v>
      </c>
      <c r="BE144" s="139">
        <f>IF(N144="základní",J144,0)</f>
        <v>0</v>
      </c>
      <c r="BF144" s="139">
        <f>IF(N144="snížená",J144,0)</f>
        <v>0</v>
      </c>
      <c r="BG144" s="139">
        <f>IF(N144="zákl. přenesená",J144,0)</f>
        <v>0</v>
      </c>
      <c r="BH144" s="139">
        <f>IF(N144="sníž. přenesená",J144,0)</f>
        <v>0</v>
      </c>
      <c r="BI144" s="139">
        <f>IF(N144="nulová",J144,0)</f>
        <v>0</v>
      </c>
      <c r="BJ144" s="17" t="s">
        <v>78</v>
      </c>
      <c r="BK144" s="139">
        <f>ROUND(I144*H144,2)</f>
        <v>0</v>
      </c>
      <c r="BL144" s="17" t="s">
        <v>264</v>
      </c>
      <c r="BM144" s="138" t="s">
        <v>3147</v>
      </c>
    </row>
    <row r="145" spans="2:65" s="1" customFormat="1" ht="24.2" customHeight="1">
      <c r="B145" s="127"/>
      <c r="C145" s="128" t="s">
        <v>298</v>
      </c>
      <c r="D145" s="128" t="s">
        <v>157</v>
      </c>
      <c r="E145" s="129" t="s">
        <v>3148</v>
      </c>
      <c r="F145" s="130" t="s">
        <v>3149</v>
      </c>
      <c r="G145" s="131" t="s">
        <v>178</v>
      </c>
      <c r="H145" s="132">
        <v>27</v>
      </c>
      <c r="I145" s="133"/>
      <c r="J145" s="133">
        <f>ROUND(I145*H145,2)</f>
        <v>0</v>
      </c>
      <c r="K145" s="130" t="s">
        <v>161</v>
      </c>
      <c r="L145" s="29"/>
      <c r="M145" s="134" t="s">
        <v>3</v>
      </c>
      <c r="N145" s="135" t="s">
        <v>41</v>
      </c>
      <c r="O145" s="136">
        <v>0.106</v>
      </c>
      <c r="P145" s="136">
        <f>O145*H145</f>
        <v>2.8620000000000001</v>
      </c>
      <c r="Q145" s="136">
        <v>0</v>
      </c>
      <c r="R145" s="136">
        <f>Q145*H145</f>
        <v>0</v>
      </c>
      <c r="S145" s="136">
        <v>0</v>
      </c>
      <c r="T145" s="137">
        <f>S145*H145</f>
        <v>0</v>
      </c>
      <c r="AR145" s="138" t="s">
        <v>264</v>
      </c>
      <c r="AT145" s="138" t="s">
        <v>157</v>
      </c>
      <c r="AU145" s="138" t="s">
        <v>80</v>
      </c>
      <c r="AY145" s="17" t="s">
        <v>155</v>
      </c>
      <c r="BE145" s="139">
        <f>IF(N145="základní",J145,0)</f>
        <v>0</v>
      </c>
      <c r="BF145" s="139">
        <f>IF(N145="snížená",J145,0)</f>
        <v>0</v>
      </c>
      <c r="BG145" s="139">
        <f>IF(N145="zákl. přenesená",J145,0)</f>
        <v>0</v>
      </c>
      <c r="BH145" s="139">
        <f>IF(N145="sníž. přenesená",J145,0)</f>
        <v>0</v>
      </c>
      <c r="BI145" s="139">
        <f>IF(N145="nulová",J145,0)</f>
        <v>0</v>
      </c>
      <c r="BJ145" s="17" t="s">
        <v>78</v>
      </c>
      <c r="BK145" s="139">
        <f>ROUND(I145*H145,2)</f>
        <v>0</v>
      </c>
      <c r="BL145" s="17" t="s">
        <v>264</v>
      </c>
      <c r="BM145" s="138" t="s">
        <v>3150</v>
      </c>
    </row>
    <row r="146" spans="2:65" s="1" customFormat="1" ht="11.25">
      <c r="B146" s="29"/>
      <c r="D146" s="140" t="s">
        <v>164</v>
      </c>
      <c r="F146" s="141" t="s">
        <v>3151</v>
      </c>
      <c r="L146" s="29"/>
      <c r="M146" s="142"/>
      <c r="T146" s="50"/>
      <c r="AT146" s="17" t="s">
        <v>164</v>
      </c>
      <c r="AU146" s="17" t="s">
        <v>80</v>
      </c>
    </row>
    <row r="147" spans="2:65" s="1" customFormat="1" ht="16.5" customHeight="1">
      <c r="B147" s="127"/>
      <c r="C147" s="161" t="s">
        <v>8</v>
      </c>
      <c r="D147" s="161" t="s">
        <v>248</v>
      </c>
      <c r="E147" s="162" t="s">
        <v>3152</v>
      </c>
      <c r="F147" s="163" t="s">
        <v>3153</v>
      </c>
      <c r="G147" s="164" t="s">
        <v>178</v>
      </c>
      <c r="H147" s="165">
        <v>27</v>
      </c>
      <c r="I147" s="166"/>
      <c r="J147" s="166">
        <f>ROUND(I147*H147,2)</f>
        <v>0</v>
      </c>
      <c r="K147" s="163" t="s">
        <v>3</v>
      </c>
      <c r="L147" s="167"/>
      <c r="M147" s="168" t="s">
        <v>3</v>
      </c>
      <c r="N147" s="169" t="s">
        <v>41</v>
      </c>
      <c r="O147" s="136">
        <v>0</v>
      </c>
      <c r="P147" s="136">
        <f>O147*H147</f>
        <v>0</v>
      </c>
      <c r="Q147" s="136">
        <v>0</v>
      </c>
      <c r="R147" s="136">
        <f>Q147*H147</f>
        <v>0</v>
      </c>
      <c r="S147" s="136">
        <v>0</v>
      </c>
      <c r="T147" s="137">
        <f>S147*H147</f>
        <v>0</v>
      </c>
      <c r="AR147" s="138" t="s">
        <v>391</v>
      </c>
      <c r="AT147" s="138" t="s">
        <v>248</v>
      </c>
      <c r="AU147" s="138" t="s">
        <v>80</v>
      </c>
      <c r="AY147" s="17" t="s">
        <v>155</v>
      </c>
      <c r="BE147" s="139">
        <f>IF(N147="základní",J147,0)</f>
        <v>0</v>
      </c>
      <c r="BF147" s="139">
        <f>IF(N147="snížená",J147,0)</f>
        <v>0</v>
      </c>
      <c r="BG147" s="139">
        <f>IF(N147="zákl. přenesená",J147,0)</f>
        <v>0</v>
      </c>
      <c r="BH147" s="139">
        <f>IF(N147="sníž. přenesená",J147,0)</f>
        <v>0</v>
      </c>
      <c r="BI147" s="139">
        <f>IF(N147="nulová",J147,0)</f>
        <v>0</v>
      </c>
      <c r="BJ147" s="17" t="s">
        <v>78</v>
      </c>
      <c r="BK147" s="139">
        <f>ROUND(I147*H147,2)</f>
        <v>0</v>
      </c>
      <c r="BL147" s="17" t="s">
        <v>264</v>
      </c>
      <c r="BM147" s="138" t="s">
        <v>3154</v>
      </c>
    </row>
    <row r="148" spans="2:65" s="1" customFormat="1" ht="24.2" customHeight="1">
      <c r="B148" s="127"/>
      <c r="C148" s="128" t="s">
        <v>310</v>
      </c>
      <c r="D148" s="128" t="s">
        <v>157</v>
      </c>
      <c r="E148" s="129" t="s">
        <v>3155</v>
      </c>
      <c r="F148" s="130" t="s">
        <v>3156</v>
      </c>
      <c r="G148" s="131" t="s">
        <v>178</v>
      </c>
      <c r="H148" s="132">
        <v>362</v>
      </c>
      <c r="I148" s="133"/>
      <c r="J148" s="133">
        <f>ROUND(I148*H148,2)</f>
        <v>0</v>
      </c>
      <c r="K148" s="130" t="s">
        <v>161</v>
      </c>
      <c r="L148" s="29"/>
      <c r="M148" s="134" t="s">
        <v>3</v>
      </c>
      <c r="N148" s="135" t="s">
        <v>41</v>
      </c>
      <c r="O148" s="136">
        <v>0.11</v>
      </c>
      <c r="P148" s="136">
        <f>O148*H148</f>
        <v>39.82</v>
      </c>
      <c r="Q148" s="136">
        <v>0</v>
      </c>
      <c r="R148" s="136">
        <f>Q148*H148</f>
        <v>0</v>
      </c>
      <c r="S148" s="136">
        <v>0</v>
      </c>
      <c r="T148" s="137">
        <f>S148*H148</f>
        <v>0</v>
      </c>
      <c r="AR148" s="138" t="s">
        <v>264</v>
      </c>
      <c r="AT148" s="138" t="s">
        <v>157</v>
      </c>
      <c r="AU148" s="138" t="s">
        <v>80</v>
      </c>
      <c r="AY148" s="17" t="s">
        <v>155</v>
      </c>
      <c r="BE148" s="139">
        <f>IF(N148="základní",J148,0)</f>
        <v>0</v>
      </c>
      <c r="BF148" s="139">
        <f>IF(N148="snížená",J148,0)</f>
        <v>0</v>
      </c>
      <c r="BG148" s="139">
        <f>IF(N148="zákl. přenesená",J148,0)</f>
        <v>0</v>
      </c>
      <c r="BH148" s="139">
        <f>IF(N148="sníž. přenesená",J148,0)</f>
        <v>0</v>
      </c>
      <c r="BI148" s="139">
        <f>IF(N148="nulová",J148,0)</f>
        <v>0</v>
      </c>
      <c r="BJ148" s="17" t="s">
        <v>78</v>
      </c>
      <c r="BK148" s="139">
        <f>ROUND(I148*H148,2)</f>
        <v>0</v>
      </c>
      <c r="BL148" s="17" t="s">
        <v>264</v>
      </c>
      <c r="BM148" s="138" t="s">
        <v>3157</v>
      </c>
    </row>
    <row r="149" spans="2:65" s="1" customFormat="1" ht="11.25">
      <c r="B149" s="29"/>
      <c r="D149" s="140" t="s">
        <v>164</v>
      </c>
      <c r="F149" s="141" t="s">
        <v>3158</v>
      </c>
      <c r="L149" s="29"/>
      <c r="M149" s="142"/>
      <c r="T149" s="50"/>
      <c r="AT149" s="17" t="s">
        <v>164</v>
      </c>
      <c r="AU149" s="17" t="s">
        <v>80</v>
      </c>
    </row>
    <row r="150" spans="2:65" s="1" customFormat="1" ht="16.5" customHeight="1">
      <c r="B150" s="127"/>
      <c r="C150" s="161" t="s">
        <v>317</v>
      </c>
      <c r="D150" s="161" t="s">
        <v>248</v>
      </c>
      <c r="E150" s="162" t="s">
        <v>3159</v>
      </c>
      <c r="F150" s="163" t="s">
        <v>3160</v>
      </c>
      <c r="G150" s="164" t="s">
        <v>178</v>
      </c>
      <c r="H150" s="165">
        <v>362</v>
      </c>
      <c r="I150" s="166"/>
      <c r="J150" s="166">
        <f>ROUND(I150*H150,2)</f>
        <v>0</v>
      </c>
      <c r="K150" s="163" t="s">
        <v>3</v>
      </c>
      <c r="L150" s="167"/>
      <c r="M150" s="168" t="s">
        <v>3</v>
      </c>
      <c r="N150" s="169" t="s">
        <v>41</v>
      </c>
      <c r="O150" s="136">
        <v>0</v>
      </c>
      <c r="P150" s="136">
        <f>O150*H150</f>
        <v>0</v>
      </c>
      <c r="Q150" s="136">
        <v>0</v>
      </c>
      <c r="R150" s="136">
        <f>Q150*H150</f>
        <v>0</v>
      </c>
      <c r="S150" s="136">
        <v>0</v>
      </c>
      <c r="T150" s="137">
        <f>S150*H150</f>
        <v>0</v>
      </c>
      <c r="AR150" s="138" t="s">
        <v>391</v>
      </c>
      <c r="AT150" s="138" t="s">
        <v>248</v>
      </c>
      <c r="AU150" s="138" t="s">
        <v>80</v>
      </c>
      <c r="AY150" s="17" t="s">
        <v>155</v>
      </c>
      <c r="BE150" s="139">
        <f>IF(N150="základní",J150,0)</f>
        <v>0</v>
      </c>
      <c r="BF150" s="139">
        <f>IF(N150="snížená",J150,0)</f>
        <v>0</v>
      </c>
      <c r="BG150" s="139">
        <f>IF(N150="zákl. přenesená",J150,0)</f>
        <v>0</v>
      </c>
      <c r="BH150" s="139">
        <f>IF(N150="sníž. přenesená",J150,0)</f>
        <v>0</v>
      </c>
      <c r="BI150" s="139">
        <f>IF(N150="nulová",J150,0)</f>
        <v>0</v>
      </c>
      <c r="BJ150" s="17" t="s">
        <v>78</v>
      </c>
      <c r="BK150" s="139">
        <f>ROUND(I150*H150,2)</f>
        <v>0</v>
      </c>
      <c r="BL150" s="17" t="s">
        <v>264</v>
      </c>
      <c r="BM150" s="138" t="s">
        <v>3161</v>
      </c>
    </row>
    <row r="151" spans="2:65" s="1" customFormat="1" ht="24.2" customHeight="1">
      <c r="B151" s="127"/>
      <c r="C151" s="128" t="s">
        <v>324</v>
      </c>
      <c r="D151" s="128" t="s">
        <v>157</v>
      </c>
      <c r="E151" s="129" t="s">
        <v>3155</v>
      </c>
      <c r="F151" s="130" t="s">
        <v>3156</v>
      </c>
      <c r="G151" s="131" t="s">
        <v>178</v>
      </c>
      <c r="H151" s="132">
        <v>15</v>
      </c>
      <c r="I151" s="133"/>
      <c r="J151" s="133">
        <f>ROUND(I151*H151,2)</f>
        <v>0</v>
      </c>
      <c r="K151" s="130" t="s">
        <v>161</v>
      </c>
      <c r="L151" s="29"/>
      <c r="M151" s="134" t="s">
        <v>3</v>
      </c>
      <c r="N151" s="135" t="s">
        <v>41</v>
      </c>
      <c r="O151" s="136">
        <v>0.11</v>
      </c>
      <c r="P151" s="136">
        <f>O151*H151</f>
        <v>1.65</v>
      </c>
      <c r="Q151" s="136">
        <v>0</v>
      </c>
      <c r="R151" s="136">
        <f>Q151*H151</f>
        <v>0</v>
      </c>
      <c r="S151" s="136">
        <v>0</v>
      </c>
      <c r="T151" s="137">
        <f>S151*H151</f>
        <v>0</v>
      </c>
      <c r="AR151" s="138" t="s">
        <v>264</v>
      </c>
      <c r="AT151" s="138" t="s">
        <v>157</v>
      </c>
      <c r="AU151" s="138" t="s">
        <v>80</v>
      </c>
      <c r="AY151" s="17" t="s">
        <v>155</v>
      </c>
      <c r="BE151" s="139">
        <f>IF(N151="základní",J151,0)</f>
        <v>0</v>
      </c>
      <c r="BF151" s="139">
        <f>IF(N151="snížená",J151,0)</f>
        <v>0</v>
      </c>
      <c r="BG151" s="139">
        <f>IF(N151="zákl. přenesená",J151,0)</f>
        <v>0</v>
      </c>
      <c r="BH151" s="139">
        <f>IF(N151="sníž. přenesená",J151,0)</f>
        <v>0</v>
      </c>
      <c r="BI151" s="139">
        <f>IF(N151="nulová",J151,0)</f>
        <v>0</v>
      </c>
      <c r="BJ151" s="17" t="s">
        <v>78</v>
      </c>
      <c r="BK151" s="139">
        <f>ROUND(I151*H151,2)</f>
        <v>0</v>
      </c>
      <c r="BL151" s="17" t="s">
        <v>264</v>
      </c>
      <c r="BM151" s="138" t="s">
        <v>3162</v>
      </c>
    </row>
    <row r="152" spans="2:65" s="1" customFormat="1" ht="11.25">
      <c r="B152" s="29"/>
      <c r="D152" s="140" t="s">
        <v>164</v>
      </c>
      <c r="F152" s="141" t="s">
        <v>3158</v>
      </c>
      <c r="L152" s="29"/>
      <c r="M152" s="142"/>
      <c r="T152" s="50"/>
      <c r="AT152" s="17" t="s">
        <v>164</v>
      </c>
      <c r="AU152" s="17" t="s">
        <v>80</v>
      </c>
    </row>
    <row r="153" spans="2:65" s="1" customFormat="1" ht="16.5" customHeight="1">
      <c r="B153" s="127"/>
      <c r="C153" s="161" t="s">
        <v>331</v>
      </c>
      <c r="D153" s="161" t="s">
        <v>248</v>
      </c>
      <c r="E153" s="162" t="s">
        <v>3163</v>
      </c>
      <c r="F153" s="163" t="s">
        <v>3164</v>
      </c>
      <c r="G153" s="164" t="s">
        <v>178</v>
      </c>
      <c r="H153" s="165">
        <v>15</v>
      </c>
      <c r="I153" s="166"/>
      <c r="J153" s="166">
        <f>ROUND(I153*H153,2)</f>
        <v>0</v>
      </c>
      <c r="K153" s="163" t="s">
        <v>3</v>
      </c>
      <c r="L153" s="167"/>
      <c r="M153" s="168" t="s">
        <v>3</v>
      </c>
      <c r="N153" s="169" t="s">
        <v>41</v>
      </c>
      <c r="O153" s="136">
        <v>0</v>
      </c>
      <c r="P153" s="136">
        <f>O153*H153</f>
        <v>0</v>
      </c>
      <c r="Q153" s="136">
        <v>0</v>
      </c>
      <c r="R153" s="136">
        <f>Q153*H153</f>
        <v>0</v>
      </c>
      <c r="S153" s="136">
        <v>0</v>
      </c>
      <c r="T153" s="137">
        <f>S153*H153</f>
        <v>0</v>
      </c>
      <c r="AR153" s="138" t="s">
        <v>391</v>
      </c>
      <c r="AT153" s="138" t="s">
        <v>248</v>
      </c>
      <c r="AU153" s="138" t="s">
        <v>80</v>
      </c>
      <c r="AY153" s="17" t="s">
        <v>155</v>
      </c>
      <c r="BE153" s="139">
        <f>IF(N153="základní",J153,0)</f>
        <v>0</v>
      </c>
      <c r="BF153" s="139">
        <f>IF(N153="snížená",J153,0)</f>
        <v>0</v>
      </c>
      <c r="BG153" s="139">
        <f>IF(N153="zákl. přenesená",J153,0)</f>
        <v>0</v>
      </c>
      <c r="BH153" s="139">
        <f>IF(N153="sníž. přenesená",J153,0)</f>
        <v>0</v>
      </c>
      <c r="BI153" s="139">
        <f>IF(N153="nulová",J153,0)</f>
        <v>0</v>
      </c>
      <c r="BJ153" s="17" t="s">
        <v>78</v>
      </c>
      <c r="BK153" s="139">
        <f>ROUND(I153*H153,2)</f>
        <v>0</v>
      </c>
      <c r="BL153" s="17" t="s">
        <v>264</v>
      </c>
      <c r="BM153" s="138" t="s">
        <v>3165</v>
      </c>
    </row>
    <row r="154" spans="2:65" s="1" customFormat="1" ht="19.5">
      <c r="B154" s="29"/>
      <c r="D154" s="144" t="s">
        <v>516</v>
      </c>
      <c r="F154" s="170" t="s">
        <v>3166</v>
      </c>
      <c r="L154" s="29"/>
      <c r="M154" s="142"/>
      <c r="T154" s="50"/>
      <c r="AT154" s="17" t="s">
        <v>516</v>
      </c>
      <c r="AU154" s="17" t="s">
        <v>80</v>
      </c>
    </row>
    <row r="155" spans="2:65" s="1" customFormat="1" ht="24.2" customHeight="1">
      <c r="B155" s="127"/>
      <c r="C155" s="128" t="s">
        <v>338</v>
      </c>
      <c r="D155" s="128" t="s">
        <v>157</v>
      </c>
      <c r="E155" s="129" t="s">
        <v>3167</v>
      </c>
      <c r="F155" s="130" t="s">
        <v>3168</v>
      </c>
      <c r="G155" s="131" t="s">
        <v>178</v>
      </c>
      <c r="H155" s="132">
        <v>22</v>
      </c>
      <c r="I155" s="133"/>
      <c r="J155" s="133">
        <f>ROUND(I155*H155,2)</f>
        <v>0</v>
      </c>
      <c r="K155" s="130" t="s">
        <v>161</v>
      </c>
      <c r="L155" s="29"/>
      <c r="M155" s="134" t="s">
        <v>3</v>
      </c>
      <c r="N155" s="135" t="s">
        <v>41</v>
      </c>
      <c r="O155" s="136">
        <v>0.11799999999999999</v>
      </c>
      <c r="P155" s="136">
        <f>O155*H155</f>
        <v>2.5960000000000001</v>
      </c>
      <c r="Q155" s="136">
        <v>0</v>
      </c>
      <c r="R155" s="136">
        <f>Q155*H155</f>
        <v>0</v>
      </c>
      <c r="S155" s="136">
        <v>0</v>
      </c>
      <c r="T155" s="137">
        <f>S155*H155</f>
        <v>0</v>
      </c>
      <c r="AR155" s="138" t="s">
        <v>264</v>
      </c>
      <c r="AT155" s="138" t="s">
        <v>157</v>
      </c>
      <c r="AU155" s="138" t="s">
        <v>80</v>
      </c>
      <c r="AY155" s="17" t="s">
        <v>155</v>
      </c>
      <c r="BE155" s="139">
        <f>IF(N155="základní",J155,0)</f>
        <v>0</v>
      </c>
      <c r="BF155" s="139">
        <f>IF(N155="snížená",J155,0)</f>
        <v>0</v>
      </c>
      <c r="BG155" s="139">
        <f>IF(N155="zákl. přenesená",J155,0)</f>
        <v>0</v>
      </c>
      <c r="BH155" s="139">
        <f>IF(N155="sníž. přenesená",J155,0)</f>
        <v>0</v>
      </c>
      <c r="BI155" s="139">
        <f>IF(N155="nulová",J155,0)</f>
        <v>0</v>
      </c>
      <c r="BJ155" s="17" t="s">
        <v>78</v>
      </c>
      <c r="BK155" s="139">
        <f>ROUND(I155*H155,2)</f>
        <v>0</v>
      </c>
      <c r="BL155" s="17" t="s">
        <v>264</v>
      </c>
      <c r="BM155" s="138" t="s">
        <v>3169</v>
      </c>
    </row>
    <row r="156" spans="2:65" s="1" customFormat="1" ht="11.25">
      <c r="B156" s="29"/>
      <c r="D156" s="140" t="s">
        <v>164</v>
      </c>
      <c r="F156" s="141" t="s">
        <v>3170</v>
      </c>
      <c r="L156" s="29"/>
      <c r="M156" s="142"/>
      <c r="T156" s="50"/>
      <c r="AT156" s="17" t="s">
        <v>164</v>
      </c>
      <c r="AU156" s="17" t="s">
        <v>80</v>
      </c>
    </row>
    <row r="157" spans="2:65" s="1" customFormat="1" ht="19.5">
      <c r="B157" s="29"/>
      <c r="D157" s="144" t="s">
        <v>516</v>
      </c>
      <c r="F157" s="170" t="s">
        <v>3171</v>
      </c>
      <c r="L157" s="29"/>
      <c r="M157" s="142"/>
      <c r="T157" s="50"/>
      <c r="AT157" s="17" t="s">
        <v>516</v>
      </c>
      <c r="AU157" s="17" t="s">
        <v>80</v>
      </c>
    </row>
    <row r="158" spans="2:65" s="1" customFormat="1" ht="16.5" customHeight="1">
      <c r="B158" s="127"/>
      <c r="C158" s="161" t="s">
        <v>344</v>
      </c>
      <c r="D158" s="161" t="s">
        <v>248</v>
      </c>
      <c r="E158" s="162" t="s">
        <v>3172</v>
      </c>
      <c r="F158" s="163" t="s">
        <v>3173</v>
      </c>
      <c r="G158" s="164" t="s">
        <v>178</v>
      </c>
      <c r="H158" s="165">
        <v>22</v>
      </c>
      <c r="I158" s="166"/>
      <c r="J158" s="166">
        <f>ROUND(I158*H158,2)</f>
        <v>0</v>
      </c>
      <c r="K158" s="163" t="s">
        <v>3</v>
      </c>
      <c r="L158" s="167"/>
      <c r="M158" s="168" t="s">
        <v>3</v>
      </c>
      <c r="N158" s="169" t="s">
        <v>41</v>
      </c>
      <c r="O158" s="136">
        <v>0</v>
      </c>
      <c r="P158" s="136">
        <f>O158*H158</f>
        <v>0</v>
      </c>
      <c r="Q158" s="136">
        <v>0</v>
      </c>
      <c r="R158" s="136">
        <f>Q158*H158</f>
        <v>0</v>
      </c>
      <c r="S158" s="136">
        <v>0</v>
      </c>
      <c r="T158" s="137">
        <f>S158*H158</f>
        <v>0</v>
      </c>
      <c r="AR158" s="138" t="s">
        <v>391</v>
      </c>
      <c r="AT158" s="138" t="s">
        <v>248</v>
      </c>
      <c r="AU158" s="138" t="s">
        <v>80</v>
      </c>
      <c r="AY158" s="17" t="s">
        <v>155</v>
      </c>
      <c r="BE158" s="139">
        <f>IF(N158="základní",J158,0)</f>
        <v>0</v>
      </c>
      <c r="BF158" s="139">
        <f>IF(N158="snížená",J158,0)</f>
        <v>0</v>
      </c>
      <c r="BG158" s="139">
        <f>IF(N158="zákl. přenesená",J158,0)</f>
        <v>0</v>
      </c>
      <c r="BH158" s="139">
        <f>IF(N158="sníž. přenesená",J158,0)</f>
        <v>0</v>
      </c>
      <c r="BI158" s="139">
        <f>IF(N158="nulová",J158,0)</f>
        <v>0</v>
      </c>
      <c r="BJ158" s="17" t="s">
        <v>78</v>
      </c>
      <c r="BK158" s="139">
        <f>ROUND(I158*H158,2)</f>
        <v>0</v>
      </c>
      <c r="BL158" s="17" t="s">
        <v>264</v>
      </c>
      <c r="BM158" s="138" t="s">
        <v>3174</v>
      </c>
    </row>
    <row r="159" spans="2:65" s="1" customFormat="1" ht="24.2" customHeight="1">
      <c r="B159" s="127"/>
      <c r="C159" s="128" t="s">
        <v>350</v>
      </c>
      <c r="D159" s="128" t="s">
        <v>157</v>
      </c>
      <c r="E159" s="129" t="s">
        <v>3175</v>
      </c>
      <c r="F159" s="130" t="s">
        <v>3176</v>
      </c>
      <c r="G159" s="131" t="s">
        <v>320</v>
      </c>
      <c r="H159" s="132">
        <v>10</v>
      </c>
      <c r="I159" s="133"/>
      <c r="J159" s="133">
        <f>ROUND(I159*H159,2)</f>
        <v>0</v>
      </c>
      <c r="K159" s="130" t="s">
        <v>161</v>
      </c>
      <c r="L159" s="29"/>
      <c r="M159" s="134" t="s">
        <v>3</v>
      </c>
      <c r="N159" s="135" t="s">
        <v>41</v>
      </c>
      <c r="O159" s="136">
        <v>0.187</v>
      </c>
      <c r="P159" s="136">
        <f>O159*H159</f>
        <v>1.87</v>
      </c>
      <c r="Q159" s="136">
        <v>0</v>
      </c>
      <c r="R159" s="136">
        <f>Q159*H159</f>
        <v>0</v>
      </c>
      <c r="S159" s="136">
        <v>0</v>
      </c>
      <c r="T159" s="137">
        <f>S159*H159</f>
        <v>0</v>
      </c>
      <c r="AR159" s="138" t="s">
        <v>264</v>
      </c>
      <c r="AT159" s="138" t="s">
        <v>157</v>
      </c>
      <c r="AU159" s="138" t="s">
        <v>80</v>
      </c>
      <c r="AY159" s="17" t="s">
        <v>155</v>
      </c>
      <c r="BE159" s="139">
        <f>IF(N159="základní",J159,0)</f>
        <v>0</v>
      </c>
      <c r="BF159" s="139">
        <f>IF(N159="snížená",J159,0)</f>
        <v>0</v>
      </c>
      <c r="BG159" s="139">
        <f>IF(N159="zákl. přenesená",J159,0)</f>
        <v>0</v>
      </c>
      <c r="BH159" s="139">
        <f>IF(N159="sníž. přenesená",J159,0)</f>
        <v>0</v>
      </c>
      <c r="BI159" s="139">
        <f>IF(N159="nulová",J159,0)</f>
        <v>0</v>
      </c>
      <c r="BJ159" s="17" t="s">
        <v>78</v>
      </c>
      <c r="BK159" s="139">
        <f>ROUND(I159*H159,2)</f>
        <v>0</v>
      </c>
      <c r="BL159" s="17" t="s">
        <v>264</v>
      </c>
      <c r="BM159" s="138" t="s">
        <v>3177</v>
      </c>
    </row>
    <row r="160" spans="2:65" s="1" customFormat="1" ht="11.25">
      <c r="B160" s="29"/>
      <c r="D160" s="140" t="s">
        <v>164</v>
      </c>
      <c r="F160" s="141" t="s">
        <v>3178</v>
      </c>
      <c r="L160" s="29"/>
      <c r="M160" s="142"/>
      <c r="T160" s="50"/>
      <c r="AT160" s="17" t="s">
        <v>164</v>
      </c>
      <c r="AU160" s="17" t="s">
        <v>80</v>
      </c>
    </row>
    <row r="161" spans="2:65" s="1" customFormat="1" ht="19.5">
      <c r="B161" s="29"/>
      <c r="D161" s="144" t="s">
        <v>516</v>
      </c>
      <c r="F161" s="170" t="s">
        <v>3179</v>
      </c>
      <c r="L161" s="29"/>
      <c r="M161" s="142"/>
      <c r="T161" s="50"/>
      <c r="AT161" s="17" t="s">
        <v>516</v>
      </c>
      <c r="AU161" s="17" t="s">
        <v>80</v>
      </c>
    </row>
    <row r="162" spans="2:65" s="1" customFormat="1" ht="24.2" customHeight="1">
      <c r="B162" s="127"/>
      <c r="C162" s="128" t="s">
        <v>358</v>
      </c>
      <c r="D162" s="128" t="s">
        <v>157</v>
      </c>
      <c r="E162" s="129" t="s">
        <v>3180</v>
      </c>
      <c r="F162" s="130" t="s">
        <v>3181</v>
      </c>
      <c r="G162" s="131" t="s">
        <v>320</v>
      </c>
      <c r="H162" s="132">
        <v>5</v>
      </c>
      <c r="I162" s="133"/>
      <c r="J162" s="133">
        <f>ROUND(I162*H162,2)</f>
        <v>0</v>
      </c>
      <c r="K162" s="130" t="s">
        <v>161</v>
      </c>
      <c r="L162" s="29"/>
      <c r="M162" s="134" t="s">
        <v>3</v>
      </c>
      <c r="N162" s="135" t="s">
        <v>41</v>
      </c>
      <c r="O162" s="136">
        <v>0.34799999999999998</v>
      </c>
      <c r="P162" s="136">
        <f>O162*H162</f>
        <v>1.7399999999999998</v>
      </c>
      <c r="Q162" s="136">
        <v>0</v>
      </c>
      <c r="R162" s="136">
        <f>Q162*H162</f>
        <v>0</v>
      </c>
      <c r="S162" s="136">
        <v>0</v>
      </c>
      <c r="T162" s="137">
        <f>S162*H162</f>
        <v>0</v>
      </c>
      <c r="AR162" s="138" t="s">
        <v>264</v>
      </c>
      <c r="AT162" s="138" t="s">
        <v>157</v>
      </c>
      <c r="AU162" s="138" t="s">
        <v>80</v>
      </c>
      <c r="AY162" s="17" t="s">
        <v>155</v>
      </c>
      <c r="BE162" s="139">
        <f>IF(N162="základní",J162,0)</f>
        <v>0</v>
      </c>
      <c r="BF162" s="139">
        <f>IF(N162="snížená",J162,0)</f>
        <v>0</v>
      </c>
      <c r="BG162" s="139">
        <f>IF(N162="zákl. přenesená",J162,0)</f>
        <v>0</v>
      </c>
      <c r="BH162" s="139">
        <f>IF(N162="sníž. přenesená",J162,0)</f>
        <v>0</v>
      </c>
      <c r="BI162" s="139">
        <f>IF(N162="nulová",J162,0)</f>
        <v>0</v>
      </c>
      <c r="BJ162" s="17" t="s">
        <v>78</v>
      </c>
      <c r="BK162" s="139">
        <f>ROUND(I162*H162,2)</f>
        <v>0</v>
      </c>
      <c r="BL162" s="17" t="s">
        <v>264</v>
      </c>
      <c r="BM162" s="138" t="s">
        <v>3182</v>
      </c>
    </row>
    <row r="163" spans="2:65" s="1" customFormat="1" ht="11.25">
      <c r="B163" s="29"/>
      <c r="D163" s="140" t="s">
        <v>164</v>
      </c>
      <c r="F163" s="141" t="s">
        <v>3183</v>
      </c>
      <c r="L163" s="29"/>
      <c r="M163" s="142"/>
      <c r="T163" s="50"/>
      <c r="AT163" s="17" t="s">
        <v>164</v>
      </c>
      <c r="AU163" s="17" t="s">
        <v>80</v>
      </c>
    </row>
    <row r="164" spans="2:65" s="1" customFormat="1" ht="19.5">
      <c r="B164" s="29"/>
      <c r="D164" s="144" t="s">
        <v>516</v>
      </c>
      <c r="F164" s="170" t="s">
        <v>3184</v>
      </c>
      <c r="L164" s="29"/>
      <c r="M164" s="142"/>
      <c r="T164" s="50"/>
      <c r="AT164" s="17" t="s">
        <v>516</v>
      </c>
      <c r="AU164" s="17" t="s">
        <v>80</v>
      </c>
    </row>
    <row r="165" spans="2:65" s="1" customFormat="1" ht="21.75" customHeight="1">
      <c r="B165" s="127"/>
      <c r="C165" s="128" t="s">
        <v>370</v>
      </c>
      <c r="D165" s="128" t="s">
        <v>157</v>
      </c>
      <c r="E165" s="129" t="s">
        <v>3185</v>
      </c>
      <c r="F165" s="130" t="s">
        <v>3186</v>
      </c>
      <c r="G165" s="131" t="s">
        <v>320</v>
      </c>
      <c r="H165" s="132">
        <v>2</v>
      </c>
      <c r="I165" s="133"/>
      <c r="J165" s="133">
        <f>ROUND(I165*H165,2)</f>
        <v>0</v>
      </c>
      <c r="K165" s="130" t="s">
        <v>161</v>
      </c>
      <c r="L165" s="29"/>
      <c r="M165" s="134" t="s">
        <v>3</v>
      </c>
      <c r="N165" s="135" t="s">
        <v>41</v>
      </c>
      <c r="O165" s="136">
        <v>0.50600000000000001</v>
      </c>
      <c r="P165" s="136">
        <f>O165*H165</f>
        <v>1.012</v>
      </c>
      <c r="Q165" s="136">
        <v>0</v>
      </c>
      <c r="R165" s="136">
        <f>Q165*H165</f>
        <v>0</v>
      </c>
      <c r="S165" s="136">
        <v>0</v>
      </c>
      <c r="T165" s="137">
        <f>S165*H165</f>
        <v>0</v>
      </c>
      <c r="AR165" s="138" t="s">
        <v>264</v>
      </c>
      <c r="AT165" s="138" t="s">
        <v>157</v>
      </c>
      <c r="AU165" s="138" t="s">
        <v>80</v>
      </c>
      <c r="AY165" s="17" t="s">
        <v>155</v>
      </c>
      <c r="BE165" s="139">
        <f>IF(N165="základní",J165,0)</f>
        <v>0</v>
      </c>
      <c r="BF165" s="139">
        <f>IF(N165="snížená",J165,0)</f>
        <v>0</v>
      </c>
      <c r="BG165" s="139">
        <f>IF(N165="zákl. přenesená",J165,0)</f>
        <v>0</v>
      </c>
      <c r="BH165" s="139">
        <f>IF(N165="sníž. přenesená",J165,0)</f>
        <v>0</v>
      </c>
      <c r="BI165" s="139">
        <f>IF(N165="nulová",J165,0)</f>
        <v>0</v>
      </c>
      <c r="BJ165" s="17" t="s">
        <v>78</v>
      </c>
      <c r="BK165" s="139">
        <f>ROUND(I165*H165,2)</f>
        <v>0</v>
      </c>
      <c r="BL165" s="17" t="s">
        <v>264</v>
      </c>
      <c r="BM165" s="138" t="s">
        <v>3187</v>
      </c>
    </row>
    <row r="166" spans="2:65" s="1" customFormat="1" ht="11.25">
      <c r="B166" s="29"/>
      <c r="D166" s="140" t="s">
        <v>164</v>
      </c>
      <c r="F166" s="141" t="s">
        <v>3188</v>
      </c>
      <c r="L166" s="29"/>
      <c r="M166" s="142"/>
      <c r="T166" s="50"/>
      <c r="AT166" s="17" t="s">
        <v>164</v>
      </c>
      <c r="AU166" s="17" t="s">
        <v>80</v>
      </c>
    </row>
    <row r="167" spans="2:65" s="1" customFormat="1" ht="19.5">
      <c r="B167" s="29"/>
      <c r="D167" s="144" t="s">
        <v>516</v>
      </c>
      <c r="F167" s="170" t="s">
        <v>3189</v>
      </c>
      <c r="L167" s="29"/>
      <c r="M167" s="142"/>
      <c r="T167" s="50"/>
      <c r="AT167" s="17" t="s">
        <v>516</v>
      </c>
      <c r="AU167" s="17" t="s">
        <v>80</v>
      </c>
    </row>
    <row r="168" spans="2:65" s="1" customFormat="1" ht="21.75" customHeight="1">
      <c r="B168" s="127"/>
      <c r="C168" s="128" t="s">
        <v>385</v>
      </c>
      <c r="D168" s="128" t="s">
        <v>157</v>
      </c>
      <c r="E168" s="129" t="s">
        <v>3190</v>
      </c>
      <c r="F168" s="130" t="s">
        <v>3191</v>
      </c>
      <c r="G168" s="131" t="s">
        <v>320</v>
      </c>
      <c r="H168" s="132">
        <v>1</v>
      </c>
      <c r="I168" s="133"/>
      <c r="J168" s="133">
        <f>ROUND(I168*H168,2)</f>
        <v>0</v>
      </c>
      <c r="K168" s="130" t="s">
        <v>161</v>
      </c>
      <c r="L168" s="29"/>
      <c r="M168" s="134" t="s">
        <v>3</v>
      </c>
      <c r="N168" s="135" t="s">
        <v>41</v>
      </c>
      <c r="O168" s="136">
        <v>3.3759999999999999</v>
      </c>
      <c r="P168" s="136">
        <f>O168*H168</f>
        <v>3.3759999999999999</v>
      </c>
      <c r="Q168" s="136">
        <v>0</v>
      </c>
      <c r="R168" s="136">
        <f>Q168*H168</f>
        <v>0</v>
      </c>
      <c r="S168" s="136">
        <v>0</v>
      </c>
      <c r="T168" s="137">
        <f>S168*H168</f>
        <v>0</v>
      </c>
      <c r="AR168" s="138" t="s">
        <v>264</v>
      </c>
      <c r="AT168" s="138" t="s">
        <v>157</v>
      </c>
      <c r="AU168" s="138" t="s">
        <v>80</v>
      </c>
      <c r="AY168" s="17" t="s">
        <v>155</v>
      </c>
      <c r="BE168" s="139">
        <f>IF(N168="základní",J168,0)</f>
        <v>0</v>
      </c>
      <c r="BF168" s="139">
        <f>IF(N168="snížená",J168,0)</f>
        <v>0</v>
      </c>
      <c r="BG168" s="139">
        <f>IF(N168="zákl. přenesená",J168,0)</f>
        <v>0</v>
      </c>
      <c r="BH168" s="139">
        <f>IF(N168="sníž. přenesená",J168,0)</f>
        <v>0</v>
      </c>
      <c r="BI168" s="139">
        <f>IF(N168="nulová",J168,0)</f>
        <v>0</v>
      </c>
      <c r="BJ168" s="17" t="s">
        <v>78</v>
      </c>
      <c r="BK168" s="139">
        <f>ROUND(I168*H168,2)</f>
        <v>0</v>
      </c>
      <c r="BL168" s="17" t="s">
        <v>264</v>
      </c>
      <c r="BM168" s="138" t="s">
        <v>3192</v>
      </c>
    </row>
    <row r="169" spans="2:65" s="1" customFormat="1" ht="11.25">
      <c r="B169" s="29"/>
      <c r="D169" s="140" t="s">
        <v>164</v>
      </c>
      <c r="F169" s="141" t="s">
        <v>3193</v>
      </c>
      <c r="L169" s="29"/>
      <c r="M169" s="142"/>
      <c r="T169" s="50"/>
      <c r="AT169" s="17" t="s">
        <v>164</v>
      </c>
      <c r="AU169" s="17" t="s">
        <v>80</v>
      </c>
    </row>
    <row r="170" spans="2:65" s="1" customFormat="1" ht="19.5">
      <c r="B170" s="29"/>
      <c r="D170" s="144" t="s">
        <v>516</v>
      </c>
      <c r="F170" s="170" t="s">
        <v>3194</v>
      </c>
      <c r="L170" s="29"/>
      <c r="M170" s="142"/>
      <c r="T170" s="50"/>
      <c r="AT170" s="17" t="s">
        <v>516</v>
      </c>
      <c r="AU170" s="17" t="s">
        <v>80</v>
      </c>
    </row>
    <row r="171" spans="2:65" s="1" customFormat="1" ht="24.2" customHeight="1">
      <c r="B171" s="127"/>
      <c r="C171" s="128" t="s">
        <v>391</v>
      </c>
      <c r="D171" s="128" t="s">
        <v>157</v>
      </c>
      <c r="E171" s="129" t="s">
        <v>3195</v>
      </c>
      <c r="F171" s="130" t="s">
        <v>3196</v>
      </c>
      <c r="G171" s="131" t="s">
        <v>320</v>
      </c>
      <c r="H171" s="132">
        <v>1</v>
      </c>
      <c r="I171" s="133"/>
      <c r="J171" s="133">
        <f>ROUND(I171*H171,2)</f>
        <v>0</v>
      </c>
      <c r="K171" s="130" t="s">
        <v>161</v>
      </c>
      <c r="L171" s="29"/>
      <c r="M171" s="134" t="s">
        <v>3</v>
      </c>
      <c r="N171" s="135" t="s">
        <v>41</v>
      </c>
      <c r="O171" s="136">
        <v>0.41099999999999998</v>
      </c>
      <c r="P171" s="136">
        <f>O171*H171</f>
        <v>0.41099999999999998</v>
      </c>
      <c r="Q171" s="136">
        <v>0</v>
      </c>
      <c r="R171" s="136">
        <f>Q171*H171</f>
        <v>0</v>
      </c>
      <c r="S171" s="136">
        <v>0</v>
      </c>
      <c r="T171" s="137">
        <f>S171*H171</f>
        <v>0</v>
      </c>
      <c r="AR171" s="138" t="s">
        <v>264</v>
      </c>
      <c r="AT171" s="138" t="s">
        <v>157</v>
      </c>
      <c r="AU171" s="138" t="s">
        <v>80</v>
      </c>
      <c r="AY171" s="17" t="s">
        <v>155</v>
      </c>
      <c r="BE171" s="139">
        <f>IF(N171="základní",J171,0)</f>
        <v>0</v>
      </c>
      <c r="BF171" s="139">
        <f>IF(N171="snížená",J171,0)</f>
        <v>0</v>
      </c>
      <c r="BG171" s="139">
        <f>IF(N171="zákl. přenesená",J171,0)</f>
        <v>0</v>
      </c>
      <c r="BH171" s="139">
        <f>IF(N171="sníž. přenesená",J171,0)</f>
        <v>0</v>
      </c>
      <c r="BI171" s="139">
        <f>IF(N171="nulová",J171,0)</f>
        <v>0</v>
      </c>
      <c r="BJ171" s="17" t="s">
        <v>78</v>
      </c>
      <c r="BK171" s="139">
        <f>ROUND(I171*H171,2)</f>
        <v>0</v>
      </c>
      <c r="BL171" s="17" t="s">
        <v>264</v>
      </c>
      <c r="BM171" s="138" t="s">
        <v>3197</v>
      </c>
    </row>
    <row r="172" spans="2:65" s="1" customFormat="1" ht="11.25">
      <c r="B172" s="29"/>
      <c r="D172" s="140" t="s">
        <v>164</v>
      </c>
      <c r="F172" s="141" t="s">
        <v>3198</v>
      </c>
      <c r="L172" s="29"/>
      <c r="M172" s="142"/>
      <c r="T172" s="50"/>
      <c r="AT172" s="17" t="s">
        <v>164</v>
      </c>
      <c r="AU172" s="17" t="s">
        <v>80</v>
      </c>
    </row>
    <row r="173" spans="2:65" s="1" customFormat="1" ht="16.5" customHeight="1">
      <c r="B173" s="127"/>
      <c r="C173" s="161" t="s">
        <v>400</v>
      </c>
      <c r="D173" s="161" t="s">
        <v>248</v>
      </c>
      <c r="E173" s="162" t="s">
        <v>3199</v>
      </c>
      <c r="F173" s="163" t="s">
        <v>3200</v>
      </c>
      <c r="G173" s="164" t="s">
        <v>2464</v>
      </c>
      <c r="H173" s="165">
        <v>1</v>
      </c>
      <c r="I173" s="166"/>
      <c r="J173" s="166">
        <f>ROUND(I173*H173,2)</f>
        <v>0</v>
      </c>
      <c r="K173" s="163" t="s">
        <v>3</v>
      </c>
      <c r="L173" s="167"/>
      <c r="M173" s="168" t="s">
        <v>3</v>
      </c>
      <c r="N173" s="169" t="s">
        <v>41</v>
      </c>
      <c r="O173" s="136">
        <v>0</v>
      </c>
      <c r="P173" s="136">
        <f>O173*H173</f>
        <v>0</v>
      </c>
      <c r="Q173" s="136">
        <v>0</v>
      </c>
      <c r="R173" s="136">
        <f>Q173*H173</f>
        <v>0</v>
      </c>
      <c r="S173" s="136">
        <v>0</v>
      </c>
      <c r="T173" s="137">
        <f>S173*H173</f>
        <v>0</v>
      </c>
      <c r="AR173" s="138" t="s">
        <v>391</v>
      </c>
      <c r="AT173" s="138" t="s">
        <v>248</v>
      </c>
      <c r="AU173" s="138" t="s">
        <v>80</v>
      </c>
      <c r="AY173" s="17" t="s">
        <v>155</v>
      </c>
      <c r="BE173" s="139">
        <f>IF(N173="základní",J173,0)</f>
        <v>0</v>
      </c>
      <c r="BF173" s="139">
        <f>IF(N173="snížená",J173,0)</f>
        <v>0</v>
      </c>
      <c r="BG173" s="139">
        <f>IF(N173="zákl. přenesená",J173,0)</f>
        <v>0</v>
      </c>
      <c r="BH173" s="139">
        <f>IF(N173="sníž. přenesená",J173,0)</f>
        <v>0</v>
      </c>
      <c r="BI173" s="139">
        <f>IF(N173="nulová",J173,0)</f>
        <v>0</v>
      </c>
      <c r="BJ173" s="17" t="s">
        <v>78</v>
      </c>
      <c r="BK173" s="139">
        <f>ROUND(I173*H173,2)</f>
        <v>0</v>
      </c>
      <c r="BL173" s="17" t="s">
        <v>264</v>
      </c>
      <c r="BM173" s="138" t="s">
        <v>3201</v>
      </c>
    </row>
    <row r="174" spans="2:65" s="1" customFormat="1" ht="24.2" customHeight="1">
      <c r="B174" s="127"/>
      <c r="C174" s="128" t="s">
        <v>407</v>
      </c>
      <c r="D174" s="128" t="s">
        <v>157</v>
      </c>
      <c r="E174" s="129" t="s">
        <v>3202</v>
      </c>
      <c r="F174" s="130" t="s">
        <v>3203</v>
      </c>
      <c r="G174" s="131" t="s">
        <v>320</v>
      </c>
      <c r="H174" s="132">
        <v>1</v>
      </c>
      <c r="I174" s="133"/>
      <c r="J174" s="133">
        <f>ROUND(I174*H174,2)</f>
        <v>0</v>
      </c>
      <c r="K174" s="130" t="s">
        <v>161</v>
      </c>
      <c r="L174" s="29"/>
      <c r="M174" s="134" t="s">
        <v>3</v>
      </c>
      <c r="N174" s="135" t="s">
        <v>41</v>
      </c>
      <c r="O174" s="136">
        <v>0.41099999999999998</v>
      </c>
      <c r="P174" s="136">
        <f>O174*H174</f>
        <v>0.41099999999999998</v>
      </c>
      <c r="Q174" s="136">
        <v>0</v>
      </c>
      <c r="R174" s="136">
        <f>Q174*H174</f>
        <v>0</v>
      </c>
      <c r="S174" s="136">
        <v>0</v>
      </c>
      <c r="T174" s="137">
        <f>S174*H174</f>
        <v>0</v>
      </c>
      <c r="AR174" s="138" t="s">
        <v>264</v>
      </c>
      <c r="AT174" s="138" t="s">
        <v>157</v>
      </c>
      <c r="AU174" s="138" t="s">
        <v>80</v>
      </c>
      <c r="AY174" s="17" t="s">
        <v>155</v>
      </c>
      <c r="BE174" s="139">
        <f>IF(N174="základní",J174,0)</f>
        <v>0</v>
      </c>
      <c r="BF174" s="139">
        <f>IF(N174="snížená",J174,0)</f>
        <v>0</v>
      </c>
      <c r="BG174" s="139">
        <f>IF(N174="zákl. přenesená",J174,0)</f>
        <v>0</v>
      </c>
      <c r="BH174" s="139">
        <f>IF(N174="sníž. přenesená",J174,0)</f>
        <v>0</v>
      </c>
      <c r="BI174" s="139">
        <f>IF(N174="nulová",J174,0)</f>
        <v>0</v>
      </c>
      <c r="BJ174" s="17" t="s">
        <v>78</v>
      </c>
      <c r="BK174" s="139">
        <f>ROUND(I174*H174,2)</f>
        <v>0</v>
      </c>
      <c r="BL174" s="17" t="s">
        <v>264</v>
      </c>
      <c r="BM174" s="138" t="s">
        <v>3204</v>
      </c>
    </row>
    <row r="175" spans="2:65" s="1" customFormat="1" ht="11.25">
      <c r="B175" s="29"/>
      <c r="D175" s="140" t="s">
        <v>164</v>
      </c>
      <c r="F175" s="141" t="s">
        <v>3205</v>
      </c>
      <c r="L175" s="29"/>
      <c r="M175" s="142"/>
      <c r="T175" s="50"/>
      <c r="AT175" s="17" t="s">
        <v>164</v>
      </c>
      <c r="AU175" s="17" t="s">
        <v>80</v>
      </c>
    </row>
    <row r="176" spans="2:65" s="1" customFormat="1" ht="16.5" customHeight="1">
      <c r="B176" s="127"/>
      <c r="C176" s="161" t="s">
        <v>413</v>
      </c>
      <c r="D176" s="161" t="s">
        <v>248</v>
      </c>
      <c r="E176" s="162" t="s">
        <v>3206</v>
      </c>
      <c r="F176" s="163" t="s">
        <v>3207</v>
      </c>
      <c r="G176" s="164" t="s">
        <v>2464</v>
      </c>
      <c r="H176" s="165">
        <v>1</v>
      </c>
      <c r="I176" s="166"/>
      <c r="J176" s="166">
        <f>ROUND(I176*H176,2)</f>
        <v>0</v>
      </c>
      <c r="K176" s="163" t="s">
        <v>3</v>
      </c>
      <c r="L176" s="167"/>
      <c r="M176" s="168" t="s">
        <v>3</v>
      </c>
      <c r="N176" s="169" t="s">
        <v>41</v>
      </c>
      <c r="O176" s="136">
        <v>0</v>
      </c>
      <c r="P176" s="136">
        <f>O176*H176</f>
        <v>0</v>
      </c>
      <c r="Q176" s="136">
        <v>0</v>
      </c>
      <c r="R176" s="136">
        <f>Q176*H176</f>
        <v>0</v>
      </c>
      <c r="S176" s="136">
        <v>0</v>
      </c>
      <c r="T176" s="137">
        <f>S176*H176</f>
        <v>0</v>
      </c>
      <c r="AR176" s="138" t="s">
        <v>391</v>
      </c>
      <c r="AT176" s="138" t="s">
        <v>248</v>
      </c>
      <c r="AU176" s="138" t="s">
        <v>80</v>
      </c>
      <c r="AY176" s="17" t="s">
        <v>155</v>
      </c>
      <c r="BE176" s="139">
        <f>IF(N176="základní",J176,0)</f>
        <v>0</v>
      </c>
      <c r="BF176" s="139">
        <f>IF(N176="snížená",J176,0)</f>
        <v>0</v>
      </c>
      <c r="BG176" s="139">
        <f>IF(N176="zákl. přenesená",J176,0)</f>
        <v>0</v>
      </c>
      <c r="BH176" s="139">
        <f>IF(N176="sníž. přenesená",J176,0)</f>
        <v>0</v>
      </c>
      <c r="BI176" s="139">
        <f>IF(N176="nulová",J176,0)</f>
        <v>0</v>
      </c>
      <c r="BJ176" s="17" t="s">
        <v>78</v>
      </c>
      <c r="BK176" s="139">
        <f>ROUND(I176*H176,2)</f>
        <v>0</v>
      </c>
      <c r="BL176" s="17" t="s">
        <v>264</v>
      </c>
      <c r="BM176" s="138" t="s">
        <v>3208</v>
      </c>
    </row>
    <row r="177" spans="2:65" s="1" customFormat="1" ht="24.2" customHeight="1">
      <c r="B177" s="127"/>
      <c r="C177" s="128" t="s">
        <v>420</v>
      </c>
      <c r="D177" s="128" t="s">
        <v>157</v>
      </c>
      <c r="E177" s="129" t="s">
        <v>3209</v>
      </c>
      <c r="F177" s="130" t="s">
        <v>3210</v>
      </c>
      <c r="G177" s="131" t="s">
        <v>320</v>
      </c>
      <c r="H177" s="132">
        <v>2</v>
      </c>
      <c r="I177" s="133"/>
      <c r="J177" s="133">
        <f>ROUND(I177*H177,2)</f>
        <v>0</v>
      </c>
      <c r="K177" s="130" t="s">
        <v>161</v>
      </c>
      <c r="L177" s="29"/>
      <c r="M177" s="134" t="s">
        <v>3</v>
      </c>
      <c r="N177" s="135" t="s">
        <v>41</v>
      </c>
      <c r="O177" s="136">
        <v>0.13400000000000001</v>
      </c>
      <c r="P177" s="136">
        <f>O177*H177</f>
        <v>0.26800000000000002</v>
      </c>
      <c r="Q177" s="136">
        <v>0</v>
      </c>
      <c r="R177" s="136">
        <f>Q177*H177</f>
        <v>0</v>
      </c>
      <c r="S177" s="136">
        <v>0</v>
      </c>
      <c r="T177" s="137">
        <f>S177*H177</f>
        <v>0</v>
      </c>
      <c r="AR177" s="138" t="s">
        <v>264</v>
      </c>
      <c r="AT177" s="138" t="s">
        <v>157</v>
      </c>
      <c r="AU177" s="138" t="s">
        <v>80</v>
      </c>
      <c r="AY177" s="17" t="s">
        <v>155</v>
      </c>
      <c r="BE177" s="139">
        <f>IF(N177="základní",J177,0)</f>
        <v>0</v>
      </c>
      <c r="BF177" s="139">
        <f>IF(N177="snížená",J177,0)</f>
        <v>0</v>
      </c>
      <c r="BG177" s="139">
        <f>IF(N177="zákl. přenesená",J177,0)</f>
        <v>0</v>
      </c>
      <c r="BH177" s="139">
        <f>IF(N177="sníž. přenesená",J177,0)</f>
        <v>0</v>
      </c>
      <c r="BI177" s="139">
        <f>IF(N177="nulová",J177,0)</f>
        <v>0</v>
      </c>
      <c r="BJ177" s="17" t="s">
        <v>78</v>
      </c>
      <c r="BK177" s="139">
        <f>ROUND(I177*H177,2)</f>
        <v>0</v>
      </c>
      <c r="BL177" s="17" t="s">
        <v>264</v>
      </c>
      <c r="BM177" s="138" t="s">
        <v>3211</v>
      </c>
    </row>
    <row r="178" spans="2:65" s="1" customFormat="1" ht="11.25">
      <c r="B178" s="29"/>
      <c r="D178" s="140" t="s">
        <v>164</v>
      </c>
      <c r="F178" s="141" t="s">
        <v>3212</v>
      </c>
      <c r="L178" s="29"/>
      <c r="M178" s="142"/>
      <c r="T178" s="50"/>
      <c r="AT178" s="17" t="s">
        <v>164</v>
      </c>
      <c r="AU178" s="17" t="s">
        <v>80</v>
      </c>
    </row>
    <row r="179" spans="2:65" s="12" customFormat="1" ht="11.25">
      <c r="B179" s="143"/>
      <c r="D179" s="144" t="s">
        <v>166</v>
      </c>
      <c r="E179" s="145" t="s">
        <v>3</v>
      </c>
      <c r="F179" s="146" t="s">
        <v>3086</v>
      </c>
      <c r="H179" s="145" t="s">
        <v>3</v>
      </c>
      <c r="L179" s="143"/>
      <c r="M179" s="147"/>
      <c r="T179" s="148"/>
      <c r="AT179" s="145" t="s">
        <v>166</v>
      </c>
      <c r="AU179" s="145" t="s">
        <v>80</v>
      </c>
      <c r="AV179" s="12" t="s">
        <v>78</v>
      </c>
      <c r="AW179" s="12" t="s">
        <v>32</v>
      </c>
      <c r="AX179" s="12" t="s">
        <v>70</v>
      </c>
      <c r="AY179" s="145" t="s">
        <v>155</v>
      </c>
    </row>
    <row r="180" spans="2:65" s="13" customFormat="1" ht="11.25">
      <c r="B180" s="149"/>
      <c r="D180" s="144" t="s">
        <v>166</v>
      </c>
      <c r="E180" s="150" t="s">
        <v>3</v>
      </c>
      <c r="F180" s="151" t="s">
        <v>3213</v>
      </c>
      <c r="H180" s="152">
        <v>2</v>
      </c>
      <c r="L180" s="149"/>
      <c r="M180" s="153"/>
      <c r="T180" s="154"/>
      <c r="AT180" s="150" t="s">
        <v>166</v>
      </c>
      <c r="AU180" s="150" t="s">
        <v>80</v>
      </c>
      <c r="AV180" s="13" t="s">
        <v>80</v>
      </c>
      <c r="AW180" s="13" t="s">
        <v>32</v>
      </c>
      <c r="AX180" s="13" t="s">
        <v>78</v>
      </c>
      <c r="AY180" s="150" t="s">
        <v>155</v>
      </c>
    </row>
    <row r="181" spans="2:65" s="1" customFormat="1" ht="40.5" customHeight="1">
      <c r="B181" s="127"/>
      <c r="C181" s="161" t="s">
        <v>426</v>
      </c>
      <c r="D181" s="161" t="s">
        <v>248</v>
      </c>
      <c r="E181" s="162" t="s">
        <v>3214</v>
      </c>
      <c r="F181" s="163" t="s">
        <v>4063</v>
      </c>
      <c r="G181" s="164" t="s">
        <v>320</v>
      </c>
      <c r="H181" s="165">
        <v>2</v>
      </c>
      <c r="I181" s="166"/>
      <c r="J181" s="166">
        <f>ROUND(I181*H181,2)</f>
        <v>0</v>
      </c>
      <c r="K181" s="163" t="s">
        <v>3</v>
      </c>
      <c r="L181" s="167"/>
      <c r="M181" s="168" t="s">
        <v>3</v>
      </c>
      <c r="N181" s="169" t="s">
        <v>41</v>
      </c>
      <c r="O181" s="136">
        <v>0</v>
      </c>
      <c r="P181" s="136">
        <f>O181*H181</f>
        <v>0</v>
      </c>
      <c r="Q181" s="136">
        <v>0</v>
      </c>
      <c r="R181" s="136">
        <f>Q181*H181</f>
        <v>0</v>
      </c>
      <c r="S181" s="136">
        <v>0</v>
      </c>
      <c r="T181" s="137">
        <f>S181*H181</f>
        <v>0</v>
      </c>
      <c r="AR181" s="138" t="s">
        <v>391</v>
      </c>
      <c r="AT181" s="138" t="s">
        <v>248</v>
      </c>
      <c r="AU181" s="138" t="s">
        <v>80</v>
      </c>
      <c r="AY181" s="17" t="s">
        <v>155</v>
      </c>
      <c r="BE181" s="139">
        <f>IF(N181="základní",J181,0)</f>
        <v>0</v>
      </c>
      <c r="BF181" s="139">
        <f>IF(N181="snížená",J181,0)</f>
        <v>0</v>
      </c>
      <c r="BG181" s="139">
        <f>IF(N181="zákl. přenesená",J181,0)</f>
        <v>0</v>
      </c>
      <c r="BH181" s="139">
        <f>IF(N181="sníž. přenesená",J181,0)</f>
        <v>0</v>
      </c>
      <c r="BI181" s="139">
        <f>IF(N181="nulová",J181,0)</f>
        <v>0</v>
      </c>
      <c r="BJ181" s="17" t="s">
        <v>78</v>
      </c>
      <c r="BK181" s="139">
        <f>ROUND(I181*H181,2)</f>
        <v>0</v>
      </c>
      <c r="BL181" s="17" t="s">
        <v>264</v>
      </c>
      <c r="BM181" s="138" t="s">
        <v>3215</v>
      </c>
    </row>
    <row r="182" spans="2:65" s="1" customFormat="1" ht="24.2" customHeight="1">
      <c r="B182" s="127"/>
      <c r="C182" s="128" t="s">
        <v>432</v>
      </c>
      <c r="D182" s="128" t="s">
        <v>157</v>
      </c>
      <c r="E182" s="129" t="s">
        <v>3216</v>
      </c>
      <c r="F182" s="130" t="s">
        <v>3217</v>
      </c>
      <c r="G182" s="131" t="s">
        <v>320</v>
      </c>
      <c r="H182" s="132">
        <v>9</v>
      </c>
      <c r="I182" s="133"/>
      <c r="J182" s="133">
        <f>ROUND(I182*H182,2)</f>
        <v>0</v>
      </c>
      <c r="K182" s="130" t="s">
        <v>161</v>
      </c>
      <c r="L182" s="29"/>
      <c r="M182" s="134" t="s">
        <v>3</v>
      </c>
      <c r="N182" s="135" t="s">
        <v>41</v>
      </c>
      <c r="O182" s="136">
        <v>0.154</v>
      </c>
      <c r="P182" s="136">
        <f>O182*H182</f>
        <v>1.3859999999999999</v>
      </c>
      <c r="Q182" s="136">
        <v>0</v>
      </c>
      <c r="R182" s="136">
        <f>Q182*H182</f>
        <v>0</v>
      </c>
      <c r="S182" s="136">
        <v>0</v>
      </c>
      <c r="T182" s="137">
        <f>S182*H182</f>
        <v>0</v>
      </c>
      <c r="AR182" s="138" t="s">
        <v>264</v>
      </c>
      <c r="AT182" s="138" t="s">
        <v>157</v>
      </c>
      <c r="AU182" s="138" t="s">
        <v>80</v>
      </c>
      <c r="AY182" s="17" t="s">
        <v>155</v>
      </c>
      <c r="BE182" s="139">
        <f>IF(N182="základní",J182,0)</f>
        <v>0</v>
      </c>
      <c r="BF182" s="139">
        <f>IF(N182="snížená",J182,0)</f>
        <v>0</v>
      </c>
      <c r="BG182" s="139">
        <f>IF(N182="zákl. přenesená",J182,0)</f>
        <v>0</v>
      </c>
      <c r="BH182" s="139">
        <f>IF(N182="sníž. přenesená",J182,0)</f>
        <v>0</v>
      </c>
      <c r="BI182" s="139">
        <f>IF(N182="nulová",J182,0)</f>
        <v>0</v>
      </c>
      <c r="BJ182" s="17" t="s">
        <v>78</v>
      </c>
      <c r="BK182" s="139">
        <f>ROUND(I182*H182,2)</f>
        <v>0</v>
      </c>
      <c r="BL182" s="17" t="s">
        <v>264</v>
      </c>
      <c r="BM182" s="138" t="s">
        <v>3218</v>
      </c>
    </row>
    <row r="183" spans="2:65" s="1" customFormat="1" ht="11.25">
      <c r="B183" s="29"/>
      <c r="D183" s="140" t="s">
        <v>164</v>
      </c>
      <c r="F183" s="141" t="s">
        <v>3219</v>
      </c>
      <c r="L183" s="29"/>
      <c r="M183" s="142"/>
      <c r="T183" s="50"/>
      <c r="AT183" s="17" t="s">
        <v>164</v>
      </c>
      <c r="AU183" s="17" t="s">
        <v>80</v>
      </c>
    </row>
    <row r="184" spans="2:65" s="1" customFormat="1" ht="37.9" customHeight="1">
      <c r="B184" s="127"/>
      <c r="C184" s="161" t="s">
        <v>438</v>
      </c>
      <c r="D184" s="161" t="s">
        <v>248</v>
      </c>
      <c r="E184" s="162" t="s">
        <v>3220</v>
      </c>
      <c r="F184" s="163" t="s">
        <v>4064</v>
      </c>
      <c r="G184" s="164" t="s">
        <v>320</v>
      </c>
      <c r="H184" s="165">
        <v>9</v>
      </c>
      <c r="I184" s="166"/>
      <c r="J184" s="166">
        <f>ROUND(I184*H184,2)</f>
        <v>0</v>
      </c>
      <c r="K184" s="163" t="s">
        <v>3</v>
      </c>
      <c r="L184" s="167"/>
      <c r="M184" s="168" t="s">
        <v>3</v>
      </c>
      <c r="N184" s="169" t="s">
        <v>41</v>
      </c>
      <c r="O184" s="136">
        <v>0</v>
      </c>
      <c r="P184" s="136">
        <f>O184*H184</f>
        <v>0</v>
      </c>
      <c r="Q184" s="136">
        <v>0</v>
      </c>
      <c r="R184" s="136">
        <f>Q184*H184</f>
        <v>0</v>
      </c>
      <c r="S184" s="136">
        <v>0</v>
      </c>
      <c r="T184" s="137">
        <f>S184*H184</f>
        <v>0</v>
      </c>
      <c r="AR184" s="138" t="s">
        <v>391</v>
      </c>
      <c r="AT184" s="138" t="s">
        <v>248</v>
      </c>
      <c r="AU184" s="138" t="s">
        <v>80</v>
      </c>
      <c r="AY184" s="17" t="s">
        <v>155</v>
      </c>
      <c r="BE184" s="139">
        <f>IF(N184="základní",J184,0)</f>
        <v>0</v>
      </c>
      <c r="BF184" s="139">
        <f>IF(N184="snížená",J184,0)</f>
        <v>0</v>
      </c>
      <c r="BG184" s="139">
        <f>IF(N184="zákl. přenesená",J184,0)</f>
        <v>0</v>
      </c>
      <c r="BH184" s="139">
        <f>IF(N184="sníž. přenesená",J184,0)</f>
        <v>0</v>
      </c>
      <c r="BI184" s="139">
        <f>IF(N184="nulová",J184,0)</f>
        <v>0</v>
      </c>
      <c r="BJ184" s="17" t="s">
        <v>78</v>
      </c>
      <c r="BK184" s="139">
        <f>ROUND(I184*H184,2)</f>
        <v>0</v>
      </c>
      <c r="BL184" s="17" t="s">
        <v>264</v>
      </c>
      <c r="BM184" s="138" t="s">
        <v>3221</v>
      </c>
    </row>
    <row r="185" spans="2:65" s="1" customFormat="1" ht="24.2" customHeight="1">
      <c r="B185" s="127"/>
      <c r="C185" s="128" t="s">
        <v>453</v>
      </c>
      <c r="D185" s="128" t="s">
        <v>157</v>
      </c>
      <c r="E185" s="129" t="s">
        <v>3222</v>
      </c>
      <c r="F185" s="130" t="s">
        <v>3223</v>
      </c>
      <c r="G185" s="131" t="s">
        <v>320</v>
      </c>
      <c r="H185" s="132">
        <v>2</v>
      </c>
      <c r="I185" s="133"/>
      <c r="J185" s="133">
        <f>ROUND(I185*H185,2)</f>
        <v>0</v>
      </c>
      <c r="K185" s="130" t="s">
        <v>161</v>
      </c>
      <c r="L185" s="29"/>
      <c r="M185" s="134" t="s">
        <v>3</v>
      </c>
      <c r="N185" s="135" t="s">
        <v>41</v>
      </c>
      <c r="O185" s="136">
        <v>0.154</v>
      </c>
      <c r="P185" s="136">
        <f>O185*H185</f>
        <v>0.308</v>
      </c>
      <c r="Q185" s="136">
        <v>0</v>
      </c>
      <c r="R185" s="136">
        <f>Q185*H185</f>
        <v>0</v>
      </c>
      <c r="S185" s="136">
        <v>0</v>
      </c>
      <c r="T185" s="137">
        <f>S185*H185</f>
        <v>0</v>
      </c>
      <c r="AR185" s="138" t="s">
        <v>264</v>
      </c>
      <c r="AT185" s="138" t="s">
        <v>157</v>
      </c>
      <c r="AU185" s="138" t="s">
        <v>80</v>
      </c>
      <c r="AY185" s="17" t="s">
        <v>155</v>
      </c>
      <c r="BE185" s="139">
        <f>IF(N185="základní",J185,0)</f>
        <v>0</v>
      </c>
      <c r="BF185" s="139">
        <f>IF(N185="snížená",J185,0)</f>
        <v>0</v>
      </c>
      <c r="BG185" s="139">
        <f>IF(N185="zákl. přenesená",J185,0)</f>
        <v>0</v>
      </c>
      <c r="BH185" s="139">
        <f>IF(N185="sníž. přenesená",J185,0)</f>
        <v>0</v>
      </c>
      <c r="BI185" s="139">
        <f>IF(N185="nulová",J185,0)</f>
        <v>0</v>
      </c>
      <c r="BJ185" s="17" t="s">
        <v>78</v>
      </c>
      <c r="BK185" s="139">
        <f>ROUND(I185*H185,2)</f>
        <v>0</v>
      </c>
      <c r="BL185" s="17" t="s">
        <v>264</v>
      </c>
      <c r="BM185" s="138" t="s">
        <v>3224</v>
      </c>
    </row>
    <row r="186" spans="2:65" s="1" customFormat="1" ht="11.25">
      <c r="B186" s="29"/>
      <c r="D186" s="140" t="s">
        <v>164</v>
      </c>
      <c r="F186" s="141" t="s">
        <v>3225</v>
      </c>
      <c r="L186" s="29"/>
      <c r="M186" s="142"/>
      <c r="T186" s="50"/>
      <c r="AT186" s="17" t="s">
        <v>164</v>
      </c>
      <c r="AU186" s="17" t="s">
        <v>80</v>
      </c>
    </row>
    <row r="187" spans="2:65" s="1" customFormat="1" ht="39.75" customHeight="1">
      <c r="B187" s="127"/>
      <c r="C187" s="161" t="s">
        <v>469</v>
      </c>
      <c r="D187" s="161" t="s">
        <v>248</v>
      </c>
      <c r="E187" s="162" t="s">
        <v>3226</v>
      </c>
      <c r="F187" s="163" t="s">
        <v>4065</v>
      </c>
      <c r="G187" s="164" t="s">
        <v>320</v>
      </c>
      <c r="H187" s="165">
        <v>2</v>
      </c>
      <c r="I187" s="166"/>
      <c r="J187" s="166">
        <f>ROUND(I187*H187,2)</f>
        <v>0</v>
      </c>
      <c r="K187" s="163" t="s">
        <v>3</v>
      </c>
      <c r="L187" s="167"/>
      <c r="M187" s="168" t="s">
        <v>3</v>
      </c>
      <c r="N187" s="169" t="s">
        <v>41</v>
      </c>
      <c r="O187" s="136">
        <v>0</v>
      </c>
      <c r="P187" s="136">
        <f>O187*H187</f>
        <v>0</v>
      </c>
      <c r="Q187" s="136">
        <v>0</v>
      </c>
      <c r="R187" s="136">
        <f>Q187*H187</f>
        <v>0</v>
      </c>
      <c r="S187" s="136">
        <v>0</v>
      </c>
      <c r="T187" s="137">
        <f>S187*H187</f>
        <v>0</v>
      </c>
      <c r="AR187" s="138" t="s">
        <v>391</v>
      </c>
      <c r="AT187" s="138" t="s">
        <v>248</v>
      </c>
      <c r="AU187" s="138" t="s">
        <v>80</v>
      </c>
      <c r="AY187" s="17" t="s">
        <v>155</v>
      </c>
      <c r="BE187" s="139">
        <f>IF(N187="základní",J187,0)</f>
        <v>0</v>
      </c>
      <c r="BF187" s="139">
        <f>IF(N187="snížená",J187,0)</f>
        <v>0</v>
      </c>
      <c r="BG187" s="139">
        <f>IF(N187="zákl. přenesená",J187,0)</f>
        <v>0</v>
      </c>
      <c r="BH187" s="139">
        <f>IF(N187="sníž. přenesená",J187,0)</f>
        <v>0</v>
      </c>
      <c r="BI187" s="139">
        <f>IF(N187="nulová",J187,0)</f>
        <v>0</v>
      </c>
      <c r="BJ187" s="17" t="s">
        <v>78</v>
      </c>
      <c r="BK187" s="139">
        <f>ROUND(I187*H187,2)</f>
        <v>0</v>
      </c>
      <c r="BL187" s="17" t="s">
        <v>264</v>
      </c>
      <c r="BM187" s="138" t="s">
        <v>3227</v>
      </c>
    </row>
    <row r="188" spans="2:65" s="1" customFormat="1" ht="24.2" customHeight="1">
      <c r="B188" s="127"/>
      <c r="C188" s="128" t="s">
        <v>480</v>
      </c>
      <c r="D188" s="128" t="s">
        <v>157</v>
      </c>
      <c r="E188" s="129" t="s">
        <v>3228</v>
      </c>
      <c r="F188" s="130" t="s">
        <v>3229</v>
      </c>
      <c r="G188" s="131" t="s">
        <v>320</v>
      </c>
      <c r="H188" s="132">
        <v>1</v>
      </c>
      <c r="I188" s="133"/>
      <c r="J188" s="133">
        <f>ROUND(I188*H188,2)</f>
        <v>0</v>
      </c>
      <c r="K188" s="130" t="s">
        <v>161</v>
      </c>
      <c r="L188" s="29"/>
      <c r="M188" s="134" t="s">
        <v>3</v>
      </c>
      <c r="N188" s="135" t="s">
        <v>41</v>
      </c>
      <c r="O188" s="136">
        <v>0.154</v>
      </c>
      <c r="P188" s="136">
        <f>O188*H188</f>
        <v>0.154</v>
      </c>
      <c r="Q188" s="136">
        <v>0</v>
      </c>
      <c r="R188" s="136">
        <f>Q188*H188</f>
        <v>0</v>
      </c>
      <c r="S188" s="136">
        <v>0</v>
      </c>
      <c r="T188" s="137">
        <f>S188*H188</f>
        <v>0</v>
      </c>
      <c r="AR188" s="138" t="s">
        <v>264</v>
      </c>
      <c r="AT188" s="138" t="s">
        <v>157</v>
      </c>
      <c r="AU188" s="138" t="s">
        <v>80</v>
      </c>
      <c r="AY188" s="17" t="s">
        <v>155</v>
      </c>
      <c r="BE188" s="139">
        <f>IF(N188="základní",J188,0)</f>
        <v>0</v>
      </c>
      <c r="BF188" s="139">
        <f>IF(N188="snížená",J188,0)</f>
        <v>0</v>
      </c>
      <c r="BG188" s="139">
        <f>IF(N188="zákl. přenesená",J188,0)</f>
        <v>0</v>
      </c>
      <c r="BH188" s="139">
        <f>IF(N188="sníž. přenesená",J188,0)</f>
        <v>0</v>
      </c>
      <c r="BI188" s="139">
        <f>IF(N188="nulová",J188,0)</f>
        <v>0</v>
      </c>
      <c r="BJ188" s="17" t="s">
        <v>78</v>
      </c>
      <c r="BK188" s="139">
        <f>ROUND(I188*H188,2)</f>
        <v>0</v>
      </c>
      <c r="BL188" s="17" t="s">
        <v>264</v>
      </c>
      <c r="BM188" s="138" t="s">
        <v>3230</v>
      </c>
    </row>
    <row r="189" spans="2:65" s="1" customFormat="1" ht="11.25">
      <c r="B189" s="29"/>
      <c r="D189" s="140" t="s">
        <v>164</v>
      </c>
      <c r="F189" s="141" t="s">
        <v>3231</v>
      </c>
      <c r="L189" s="29"/>
      <c r="M189" s="142"/>
      <c r="T189" s="50"/>
      <c r="AT189" s="17" t="s">
        <v>164</v>
      </c>
      <c r="AU189" s="17" t="s">
        <v>80</v>
      </c>
    </row>
    <row r="190" spans="2:65" s="1" customFormat="1" ht="45" customHeight="1">
      <c r="B190" s="127"/>
      <c r="C190" s="161" t="s">
        <v>485</v>
      </c>
      <c r="D190" s="161" t="s">
        <v>248</v>
      </c>
      <c r="E190" s="162" t="s">
        <v>3232</v>
      </c>
      <c r="F190" s="163" t="s">
        <v>4066</v>
      </c>
      <c r="G190" s="164" t="s">
        <v>320</v>
      </c>
      <c r="H190" s="165">
        <v>1</v>
      </c>
      <c r="I190" s="166"/>
      <c r="J190" s="166">
        <f>ROUND(I190*H190,2)</f>
        <v>0</v>
      </c>
      <c r="K190" s="163" t="s">
        <v>3</v>
      </c>
      <c r="L190" s="167"/>
      <c r="M190" s="168" t="s">
        <v>3</v>
      </c>
      <c r="N190" s="169" t="s">
        <v>41</v>
      </c>
      <c r="O190" s="136">
        <v>0</v>
      </c>
      <c r="P190" s="136">
        <f>O190*H190</f>
        <v>0</v>
      </c>
      <c r="Q190" s="136">
        <v>0</v>
      </c>
      <c r="R190" s="136">
        <f>Q190*H190</f>
        <v>0</v>
      </c>
      <c r="S190" s="136">
        <v>0</v>
      </c>
      <c r="T190" s="137">
        <f>S190*H190</f>
        <v>0</v>
      </c>
      <c r="AR190" s="138" t="s">
        <v>391</v>
      </c>
      <c r="AT190" s="138" t="s">
        <v>248</v>
      </c>
      <c r="AU190" s="138" t="s">
        <v>80</v>
      </c>
      <c r="AY190" s="17" t="s">
        <v>155</v>
      </c>
      <c r="BE190" s="139">
        <f>IF(N190="základní",J190,0)</f>
        <v>0</v>
      </c>
      <c r="BF190" s="139">
        <f>IF(N190="snížená",J190,0)</f>
        <v>0</v>
      </c>
      <c r="BG190" s="139">
        <f>IF(N190="zákl. přenesená",J190,0)</f>
        <v>0</v>
      </c>
      <c r="BH190" s="139">
        <f>IF(N190="sníž. přenesená",J190,0)</f>
        <v>0</v>
      </c>
      <c r="BI190" s="139">
        <f>IF(N190="nulová",J190,0)</f>
        <v>0</v>
      </c>
      <c r="BJ190" s="17" t="s">
        <v>78</v>
      </c>
      <c r="BK190" s="139">
        <f>ROUND(I190*H190,2)</f>
        <v>0</v>
      </c>
      <c r="BL190" s="17" t="s">
        <v>264</v>
      </c>
      <c r="BM190" s="138" t="s">
        <v>3233</v>
      </c>
    </row>
    <row r="191" spans="2:65" s="1" customFormat="1" ht="16.5" customHeight="1">
      <c r="B191" s="127"/>
      <c r="C191" s="128" t="s">
        <v>491</v>
      </c>
      <c r="D191" s="128" t="s">
        <v>157</v>
      </c>
      <c r="E191" s="129" t="s">
        <v>3234</v>
      </c>
      <c r="F191" s="130" t="s">
        <v>3235</v>
      </c>
      <c r="G191" s="131" t="s">
        <v>320</v>
      </c>
      <c r="H191" s="132">
        <v>4</v>
      </c>
      <c r="I191" s="133"/>
      <c r="J191" s="133">
        <f>ROUND(I191*H191,2)</f>
        <v>0</v>
      </c>
      <c r="K191" s="130" t="s">
        <v>161</v>
      </c>
      <c r="L191" s="29"/>
      <c r="M191" s="134" t="s">
        <v>3</v>
      </c>
      <c r="N191" s="135" t="s">
        <v>41</v>
      </c>
      <c r="O191" s="136">
        <v>0.40100000000000002</v>
      </c>
      <c r="P191" s="136">
        <f>O191*H191</f>
        <v>1.6040000000000001</v>
      </c>
      <c r="Q191" s="136">
        <v>0</v>
      </c>
      <c r="R191" s="136">
        <f>Q191*H191</f>
        <v>0</v>
      </c>
      <c r="S191" s="136">
        <v>0</v>
      </c>
      <c r="T191" s="137">
        <f>S191*H191</f>
        <v>0</v>
      </c>
      <c r="AR191" s="138" t="s">
        <v>264</v>
      </c>
      <c r="AT191" s="138" t="s">
        <v>157</v>
      </c>
      <c r="AU191" s="138" t="s">
        <v>80</v>
      </c>
      <c r="AY191" s="17" t="s">
        <v>155</v>
      </c>
      <c r="BE191" s="139">
        <f>IF(N191="základní",J191,0)</f>
        <v>0</v>
      </c>
      <c r="BF191" s="139">
        <f>IF(N191="snížená",J191,0)</f>
        <v>0</v>
      </c>
      <c r="BG191" s="139">
        <f>IF(N191="zákl. přenesená",J191,0)</f>
        <v>0</v>
      </c>
      <c r="BH191" s="139">
        <f>IF(N191="sníž. přenesená",J191,0)</f>
        <v>0</v>
      </c>
      <c r="BI191" s="139">
        <f>IF(N191="nulová",J191,0)</f>
        <v>0</v>
      </c>
      <c r="BJ191" s="17" t="s">
        <v>78</v>
      </c>
      <c r="BK191" s="139">
        <f>ROUND(I191*H191,2)</f>
        <v>0</v>
      </c>
      <c r="BL191" s="17" t="s">
        <v>264</v>
      </c>
      <c r="BM191" s="138" t="s">
        <v>3236</v>
      </c>
    </row>
    <row r="192" spans="2:65" s="1" customFormat="1" ht="11.25">
      <c r="B192" s="29"/>
      <c r="D192" s="140" t="s">
        <v>164</v>
      </c>
      <c r="F192" s="141" t="s">
        <v>3237</v>
      </c>
      <c r="L192" s="29"/>
      <c r="M192" s="142"/>
      <c r="T192" s="50"/>
      <c r="AT192" s="17" t="s">
        <v>164</v>
      </c>
      <c r="AU192" s="17" t="s">
        <v>80</v>
      </c>
    </row>
    <row r="193" spans="2:65" s="1" customFormat="1" ht="16.5" customHeight="1">
      <c r="B193" s="127"/>
      <c r="C193" s="161" t="s">
        <v>512</v>
      </c>
      <c r="D193" s="161" t="s">
        <v>248</v>
      </c>
      <c r="E193" s="162" t="s">
        <v>3238</v>
      </c>
      <c r="F193" s="163" t="s">
        <v>3239</v>
      </c>
      <c r="G193" s="164" t="s">
        <v>2464</v>
      </c>
      <c r="H193" s="165">
        <v>4</v>
      </c>
      <c r="I193" s="166"/>
      <c r="J193" s="166">
        <f>ROUND(I193*H193,2)</f>
        <v>0</v>
      </c>
      <c r="K193" s="163" t="s">
        <v>3</v>
      </c>
      <c r="L193" s="167"/>
      <c r="M193" s="168" t="s">
        <v>3</v>
      </c>
      <c r="N193" s="169" t="s">
        <v>41</v>
      </c>
      <c r="O193" s="136">
        <v>0</v>
      </c>
      <c r="P193" s="136">
        <f>O193*H193</f>
        <v>0</v>
      </c>
      <c r="Q193" s="136">
        <v>0</v>
      </c>
      <c r="R193" s="136">
        <f>Q193*H193</f>
        <v>0</v>
      </c>
      <c r="S193" s="136">
        <v>0</v>
      </c>
      <c r="T193" s="137">
        <f>S193*H193</f>
        <v>0</v>
      </c>
      <c r="AR193" s="138" t="s">
        <v>391</v>
      </c>
      <c r="AT193" s="138" t="s">
        <v>248</v>
      </c>
      <c r="AU193" s="138" t="s">
        <v>80</v>
      </c>
      <c r="AY193" s="17" t="s">
        <v>155</v>
      </c>
      <c r="BE193" s="139">
        <f>IF(N193="základní",J193,0)</f>
        <v>0</v>
      </c>
      <c r="BF193" s="139">
        <f>IF(N193="snížená",J193,0)</f>
        <v>0</v>
      </c>
      <c r="BG193" s="139">
        <f>IF(N193="zákl. přenesená",J193,0)</f>
        <v>0</v>
      </c>
      <c r="BH193" s="139">
        <f>IF(N193="sníž. přenesená",J193,0)</f>
        <v>0</v>
      </c>
      <c r="BI193" s="139">
        <f>IF(N193="nulová",J193,0)</f>
        <v>0</v>
      </c>
      <c r="BJ193" s="17" t="s">
        <v>78</v>
      </c>
      <c r="BK193" s="139">
        <f>ROUND(I193*H193,2)</f>
        <v>0</v>
      </c>
      <c r="BL193" s="17" t="s">
        <v>264</v>
      </c>
      <c r="BM193" s="138" t="s">
        <v>3240</v>
      </c>
    </row>
    <row r="194" spans="2:65" s="1" customFormat="1" ht="24.2" customHeight="1">
      <c r="B194" s="127"/>
      <c r="C194" s="128" t="s">
        <v>519</v>
      </c>
      <c r="D194" s="128" t="s">
        <v>157</v>
      </c>
      <c r="E194" s="129" t="s">
        <v>3241</v>
      </c>
      <c r="F194" s="130" t="s">
        <v>3242</v>
      </c>
      <c r="G194" s="131" t="s">
        <v>320</v>
      </c>
      <c r="H194" s="132">
        <v>12</v>
      </c>
      <c r="I194" s="133"/>
      <c r="J194" s="133">
        <f>ROUND(I194*H194,2)</f>
        <v>0</v>
      </c>
      <c r="K194" s="130" t="s">
        <v>161</v>
      </c>
      <c r="L194" s="29"/>
      <c r="M194" s="134" t="s">
        <v>3</v>
      </c>
      <c r="N194" s="135" t="s">
        <v>41</v>
      </c>
      <c r="O194" s="136">
        <v>0.29699999999999999</v>
      </c>
      <c r="P194" s="136">
        <f>O194*H194</f>
        <v>3.5640000000000001</v>
      </c>
      <c r="Q194" s="136">
        <v>0</v>
      </c>
      <c r="R194" s="136">
        <f>Q194*H194</f>
        <v>0</v>
      </c>
      <c r="S194" s="136">
        <v>0</v>
      </c>
      <c r="T194" s="137">
        <f>S194*H194</f>
        <v>0</v>
      </c>
      <c r="AR194" s="138" t="s">
        <v>264</v>
      </c>
      <c r="AT194" s="138" t="s">
        <v>157</v>
      </c>
      <c r="AU194" s="138" t="s">
        <v>80</v>
      </c>
      <c r="AY194" s="17" t="s">
        <v>155</v>
      </c>
      <c r="BE194" s="139">
        <f>IF(N194="základní",J194,0)</f>
        <v>0</v>
      </c>
      <c r="BF194" s="139">
        <f>IF(N194="snížená",J194,0)</f>
        <v>0</v>
      </c>
      <c r="BG194" s="139">
        <f>IF(N194="zákl. přenesená",J194,0)</f>
        <v>0</v>
      </c>
      <c r="BH194" s="139">
        <f>IF(N194="sníž. přenesená",J194,0)</f>
        <v>0</v>
      </c>
      <c r="BI194" s="139">
        <f>IF(N194="nulová",J194,0)</f>
        <v>0</v>
      </c>
      <c r="BJ194" s="17" t="s">
        <v>78</v>
      </c>
      <c r="BK194" s="139">
        <f>ROUND(I194*H194,2)</f>
        <v>0</v>
      </c>
      <c r="BL194" s="17" t="s">
        <v>264</v>
      </c>
      <c r="BM194" s="138" t="s">
        <v>3243</v>
      </c>
    </row>
    <row r="195" spans="2:65" s="1" customFormat="1" ht="11.25">
      <c r="B195" s="29"/>
      <c r="D195" s="140" t="s">
        <v>164</v>
      </c>
      <c r="F195" s="141" t="s">
        <v>3244</v>
      </c>
      <c r="L195" s="29"/>
      <c r="M195" s="142"/>
      <c r="T195" s="50"/>
      <c r="AT195" s="17" t="s">
        <v>164</v>
      </c>
      <c r="AU195" s="17" t="s">
        <v>80</v>
      </c>
    </row>
    <row r="196" spans="2:65" s="12" customFormat="1" ht="11.25">
      <c r="B196" s="143"/>
      <c r="D196" s="144" t="s">
        <v>166</v>
      </c>
      <c r="E196" s="145" t="s">
        <v>3</v>
      </c>
      <c r="F196" s="146" t="s">
        <v>3086</v>
      </c>
      <c r="H196" s="145" t="s">
        <v>3</v>
      </c>
      <c r="L196" s="143"/>
      <c r="M196" s="147"/>
      <c r="T196" s="148"/>
      <c r="AT196" s="145" t="s">
        <v>166</v>
      </c>
      <c r="AU196" s="145" t="s">
        <v>80</v>
      </c>
      <c r="AV196" s="12" t="s">
        <v>78</v>
      </c>
      <c r="AW196" s="12" t="s">
        <v>32</v>
      </c>
      <c r="AX196" s="12" t="s">
        <v>70</v>
      </c>
      <c r="AY196" s="145" t="s">
        <v>155</v>
      </c>
    </row>
    <row r="197" spans="2:65" s="13" customFormat="1" ht="11.25">
      <c r="B197" s="149"/>
      <c r="D197" s="144" t="s">
        <v>166</v>
      </c>
      <c r="E197" s="150" t="s">
        <v>3</v>
      </c>
      <c r="F197" s="151" t="s">
        <v>3245</v>
      </c>
      <c r="H197" s="152">
        <v>12</v>
      </c>
      <c r="L197" s="149"/>
      <c r="M197" s="153"/>
      <c r="T197" s="154"/>
      <c r="AT197" s="150" t="s">
        <v>166</v>
      </c>
      <c r="AU197" s="150" t="s">
        <v>80</v>
      </c>
      <c r="AV197" s="13" t="s">
        <v>80</v>
      </c>
      <c r="AW197" s="13" t="s">
        <v>32</v>
      </c>
      <c r="AX197" s="13" t="s">
        <v>78</v>
      </c>
      <c r="AY197" s="150" t="s">
        <v>155</v>
      </c>
    </row>
    <row r="198" spans="2:65" s="1" customFormat="1" ht="40.5" customHeight="1">
      <c r="B198" s="127"/>
      <c r="C198" s="161" t="s">
        <v>524</v>
      </c>
      <c r="D198" s="161" t="s">
        <v>248</v>
      </c>
      <c r="E198" s="162" t="s">
        <v>3246</v>
      </c>
      <c r="F198" s="163" t="s">
        <v>4067</v>
      </c>
      <c r="G198" s="164" t="s">
        <v>320</v>
      </c>
      <c r="H198" s="165">
        <v>12</v>
      </c>
      <c r="I198" s="166"/>
      <c r="J198" s="166">
        <f>ROUND(I198*H198,2)</f>
        <v>0</v>
      </c>
      <c r="K198" s="163" t="s">
        <v>3</v>
      </c>
      <c r="L198" s="167"/>
      <c r="M198" s="168" t="s">
        <v>3</v>
      </c>
      <c r="N198" s="169" t="s">
        <v>41</v>
      </c>
      <c r="O198" s="136">
        <v>0</v>
      </c>
      <c r="P198" s="136">
        <f>O198*H198</f>
        <v>0</v>
      </c>
      <c r="Q198" s="136">
        <v>0</v>
      </c>
      <c r="R198" s="136">
        <f>Q198*H198</f>
        <v>0</v>
      </c>
      <c r="S198" s="136">
        <v>0</v>
      </c>
      <c r="T198" s="137">
        <f>S198*H198</f>
        <v>0</v>
      </c>
      <c r="AR198" s="138" t="s">
        <v>391</v>
      </c>
      <c r="AT198" s="138" t="s">
        <v>248</v>
      </c>
      <c r="AU198" s="138" t="s">
        <v>80</v>
      </c>
      <c r="AY198" s="17" t="s">
        <v>155</v>
      </c>
      <c r="BE198" s="139">
        <f>IF(N198="základní",J198,0)</f>
        <v>0</v>
      </c>
      <c r="BF198" s="139">
        <f>IF(N198="snížená",J198,0)</f>
        <v>0</v>
      </c>
      <c r="BG198" s="139">
        <f>IF(N198="zákl. přenesená",J198,0)</f>
        <v>0</v>
      </c>
      <c r="BH198" s="139">
        <f>IF(N198="sníž. přenesená",J198,0)</f>
        <v>0</v>
      </c>
      <c r="BI198" s="139">
        <f>IF(N198="nulová",J198,0)</f>
        <v>0</v>
      </c>
      <c r="BJ198" s="17" t="s">
        <v>78</v>
      </c>
      <c r="BK198" s="139">
        <f>ROUND(I198*H198,2)</f>
        <v>0</v>
      </c>
      <c r="BL198" s="17" t="s">
        <v>264</v>
      </c>
      <c r="BM198" s="138" t="s">
        <v>3247</v>
      </c>
    </row>
    <row r="199" spans="2:65" s="1" customFormat="1" ht="24.2" customHeight="1">
      <c r="B199" s="127"/>
      <c r="C199" s="128" t="s">
        <v>530</v>
      </c>
      <c r="D199" s="128" t="s">
        <v>157</v>
      </c>
      <c r="E199" s="129" t="s">
        <v>3248</v>
      </c>
      <c r="F199" s="130" t="s">
        <v>3249</v>
      </c>
      <c r="G199" s="131" t="s">
        <v>320</v>
      </c>
      <c r="H199" s="132">
        <v>6</v>
      </c>
      <c r="I199" s="133"/>
      <c r="J199" s="133">
        <f>ROUND(I199*H199,2)</f>
        <v>0</v>
      </c>
      <c r="K199" s="130" t="s">
        <v>161</v>
      </c>
      <c r="L199" s="29"/>
      <c r="M199" s="134" t="s">
        <v>3</v>
      </c>
      <c r="N199" s="135" t="s">
        <v>41</v>
      </c>
      <c r="O199" s="136">
        <v>0.26</v>
      </c>
      <c r="P199" s="136">
        <f>O199*H199</f>
        <v>1.56</v>
      </c>
      <c r="Q199" s="136">
        <v>0</v>
      </c>
      <c r="R199" s="136">
        <f>Q199*H199</f>
        <v>0</v>
      </c>
      <c r="S199" s="136">
        <v>0</v>
      </c>
      <c r="T199" s="137">
        <f>S199*H199</f>
        <v>0</v>
      </c>
      <c r="AR199" s="138" t="s">
        <v>264</v>
      </c>
      <c r="AT199" s="138" t="s">
        <v>157</v>
      </c>
      <c r="AU199" s="138" t="s">
        <v>80</v>
      </c>
      <c r="AY199" s="17" t="s">
        <v>155</v>
      </c>
      <c r="BE199" s="139">
        <f>IF(N199="základní",J199,0)</f>
        <v>0</v>
      </c>
      <c r="BF199" s="139">
        <f>IF(N199="snížená",J199,0)</f>
        <v>0</v>
      </c>
      <c r="BG199" s="139">
        <f>IF(N199="zákl. přenesená",J199,0)</f>
        <v>0</v>
      </c>
      <c r="BH199" s="139">
        <f>IF(N199="sníž. přenesená",J199,0)</f>
        <v>0</v>
      </c>
      <c r="BI199" s="139">
        <f>IF(N199="nulová",J199,0)</f>
        <v>0</v>
      </c>
      <c r="BJ199" s="17" t="s">
        <v>78</v>
      </c>
      <c r="BK199" s="139">
        <f>ROUND(I199*H199,2)</f>
        <v>0</v>
      </c>
      <c r="BL199" s="17" t="s">
        <v>264</v>
      </c>
      <c r="BM199" s="138" t="s">
        <v>3250</v>
      </c>
    </row>
    <row r="200" spans="2:65" s="1" customFormat="1" ht="11.25">
      <c r="B200" s="29"/>
      <c r="D200" s="140" t="s">
        <v>164</v>
      </c>
      <c r="F200" s="141" t="s">
        <v>3251</v>
      </c>
      <c r="L200" s="29"/>
      <c r="M200" s="142"/>
      <c r="T200" s="50"/>
      <c r="AT200" s="17" t="s">
        <v>164</v>
      </c>
      <c r="AU200" s="17" t="s">
        <v>80</v>
      </c>
    </row>
    <row r="201" spans="2:65" s="1" customFormat="1" ht="27.75" customHeight="1">
      <c r="B201" s="127"/>
      <c r="C201" s="161" t="s">
        <v>536</v>
      </c>
      <c r="D201" s="161" t="s">
        <v>248</v>
      </c>
      <c r="E201" s="162" t="s">
        <v>3252</v>
      </c>
      <c r="F201" s="163" t="s">
        <v>4068</v>
      </c>
      <c r="G201" s="164" t="s">
        <v>2464</v>
      </c>
      <c r="H201" s="165">
        <v>6</v>
      </c>
      <c r="I201" s="166"/>
      <c r="J201" s="166">
        <f>ROUND(I201*H201,2)</f>
        <v>0</v>
      </c>
      <c r="K201" s="163" t="s">
        <v>3</v>
      </c>
      <c r="L201" s="167"/>
      <c r="M201" s="168" t="s">
        <v>3</v>
      </c>
      <c r="N201" s="169" t="s">
        <v>41</v>
      </c>
      <c r="O201" s="136">
        <v>0</v>
      </c>
      <c r="P201" s="136">
        <f>O201*H201</f>
        <v>0</v>
      </c>
      <c r="Q201" s="136">
        <v>0</v>
      </c>
      <c r="R201" s="136">
        <f>Q201*H201</f>
        <v>0</v>
      </c>
      <c r="S201" s="136">
        <v>0</v>
      </c>
      <c r="T201" s="137">
        <f>S201*H201</f>
        <v>0</v>
      </c>
      <c r="AR201" s="138" t="s">
        <v>391</v>
      </c>
      <c r="AT201" s="138" t="s">
        <v>248</v>
      </c>
      <c r="AU201" s="138" t="s">
        <v>80</v>
      </c>
      <c r="AY201" s="17" t="s">
        <v>155</v>
      </c>
      <c r="BE201" s="139">
        <f>IF(N201="základní",J201,0)</f>
        <v>0</v>
      </c>
      <c r="BF201" s="139">
        <f>IF(N201="snížená",J201,0)</f>
        <v>0</v>
      </c>
      <c r="BG201" s="139">
        <f>IF(N201="zákl. přenesená",J201,0)</f>
        <v>0</v>
      </c>
      <c r="BH201" s="139">
        <f>IF(N201="sníž. přenesená",J201,0)</f>
        <v>0</v>
      </c>
      <c r="BI201" s="139">
        <f>IF(N201="nulová",J201,0)</f>
        <v>0</v>
      </c>
      <c r="BJ201" s="17" t="s">
        <v>78</v>
      </c>
      <c r="BK201" s="139">
        <f>ROUND(I201*H201,2)</f>
        <v>0</v>
      </c>
      <c r="BL201" s="17" t="s">
        <v>264</v>
      </c>
      <c r="BM201" s="138" t="s">
        <v>3253</v>
      </c>
    </row>
    <row r="202" spans="2:65" s="1" customFormat="1" ht="24.2" customHeight="1">
      <c r="B202" s="127"/>
      <c r="C202" s="128" t="s">
        <v>541</v>
      </c>
      <c r="D202" s="128" t="s">
        <v>157</v>
      </c>
      <c r="E202" s="129" t="s">
        <v>3248</v>
      </c>
      <c r="F202" s="130" t="s">
        <v>3249</v>
      </c>
      <c r="G202" s="131" t="s">
        <v>320</v>
      </c>
      <c r="H202" s="132">
        <v>3</v>
      </c>
      <c r="I202" s="133"/>
      <c r="J202" s="133">
        <f>ROUND(I202*H202,2)</f>
        <v>0</v>
      </c>
      <c r="K202" s="130" t="s">
        <v>161</v>
      </c>
      <c r="L202" s="29"/>
      <c r="M202" s="134" t="s">
        <v>3</v>
      </c>
      <c r="N202" s="135" t="s">
        <v>41</v>
      </c>
      <c r="O202" s="136">
        <v>0.26</v>
      </c>
      <c r="P202" s="136">
        <f>O202*H202</f>
        <v>0.78</v>
      </c>
      <c r="Q202" s="136">
        <v>0</v>
      </c>
      <c r="R202" s="136">
        <f>Q202*H202</f>
        <v>0</v>
      </c>
      <c r="S202" s="136">
        <v>0</v>
      </c>
      <c r="T202" s="137">
        <f>S202*H202</f>
        <v>0</v>
      </c>
      <c r="AR202" s="138" t="s">
        <v>264</v>
      </c>
      <c r="AT202" s="138" t="s">
        <v>157</v>
      </c>
      <c r="AU202" s="138" t="s">
        <v>80</v>
      </c>
      <c r="AY202" s="17" t="s">
        <v>155</v>
      </c>
      <c r="BE202" s="139">
        <f>IF(N202="základní",J202,0)</f>
        <v>0</v>
      </c>
      <c r="BF202" s="139">
        <f>IF(N202="snížená",J202,0)</f>
        <v>0</v>
      </c>
      <c r="BG202" s="139">
        <f>IF(N202="zákl. přenesená",J202,0)</f>
        <v>0</v>
      </c>
      <c r="BH202" s="139">
        <f>IF(N202="sníž. přenesená",J202,0)</f>
        <v>0</v>
      </c>
      <c r="BI202" s="139">
        <f>IF(N202="nulová",J202,0)</f>
        <v>0</v>
      </c>
      <c r="BJ202" s="17" t="s">
        <v>78</v>
      </c>
      <c r="BK202" s="139">
        <f>ROUND(I202*H202,2)</f>
        <v>0</v>
      </c>
      <c r="BL202" s="17" t="s">
        <v>264</v>
      </c>
      <c r="BM202" s="138" t="s">
        <v>3254</v>
      </c>
    </row>
    <row r="203" spans="2:65" s="1" customFormat="1" ht="11.25">
      <c r="B203" s="29"/>
      <c r="D203" s="140" t="s">
        <v>164</v>
      </c>
      <c r="F203" s="141" t="s">
        <v>3251</v>
      </c>
      <c r="L203" s="29"/>
      <c r="M203" s="142"/>
      <c r="T203" s="50"/>
      <c r="AT203" s="17" t="s">
        <v>164</v>
      </c>
      <c r="AU203" s="17" t="s">
        <v>80</v>
      </c>
    </row>
    <row r="204" spans="2:65" s="1" customFormat="1" ht="27" customHeight="1">
      <c r="B204" s="127"/>
      <c r="C204" s="161" t="s">
        <v>548</v>
      </c>
      <c r="D204" s="161" t="s">
        <v>248</v>
      </c>
      <c r="E204" s="162" t="s">
        <v>3255</v>
      </c>
      <c r="F204" s="163" t="s">
        <v>4069</v>
      </c>
      <c r="G204" s="164" t="s">
        <v>2464</v>
      </c>
      <c r="H204" s="165">
        <v>3</v>
      </c>
      <c r="I204" s="166"/>
      <c r="J204" s="166">
        <f>ROUND(I204*H204,2)</f>
        <v>0</v>
      </c>
      <c r="K204" s="163" t="s">
        <v>3</v>
      </c>
      <c r="L204" s="167"/>
      <c r="M204" s="168" t="s">
        <v>3</v>
      </c>
      <c r="N204" s="169" t="s">
        <v>41</v>
      </c>
      <c r="O204" s="136">
        <v>0</v>
      </c>
      <c r="P204" s="136">
        <f>O204*H204</f>
        <v>0</v>
      </c>
      <c r="Q204" s="136">
        <v>0</v>
      </c>
      <c r="R204" s="136">
        <f>Q204*H204</f>
        <v>0</v>
      </c>
      <c r="S204" s="136">
        <v>0</v>
      </c>
      <c r="T204" s="137">
        <f>S204*H204</f>
        <v>0</v>
      </c>
      <c r="AR204" s="138" t="s">
        <v>391</v>
      </c>
      <c r="AT204" s="138" t="s">
        <v>248</v>
      </c>
      <c r="AU204" s="138" t="s">
        <v>80</v>
      </c>
      <c r="AY204" s="17" t="s">
        <v>155</v>
      </c>
      <c r="BE204" s="139">
        <f>IF(N204="základní",J204,0)</f>
        <v>0</v>
      </c>
      <c r="BF204" s="139">
        <f>IF(N204="snížená",J204,0)</f>
        <v>0</v>
      </c>
      <c r="BG204" s="139">
        <f>IF(N204="zákl. přenesená",J204,0)</f>
        <v>0</v>
      </c>
      <c r="BH204" s="139">
        <f>IF(N204="sníž. přenesená",J204,0)</f>
        <v>0</v>
      </c>
      <c r="BI204" s="139">
        <f>IF(N204="nulová",J204,0)</f>
        <v>0</v>
      </c>
      <c r="BJ204" s="17" t="s">
        <v>78</v>
      </c>
      <c r="BK204" s="139">
        <f>ROUND(I204*H204,2)</f>
        <v>0</v>
      </c>
      <c r="BL204" s="17" t="s">
        <v>264</v>
      </c>
      <c r="BM204" s="138" t="s">
        <v>3256</v>
      </c>
    </row>
    <row r="205" spans="2:65" s="1" customFormat="1" ht="24.2" customHeight="1">
      <c r="B205" s="127"/>
      <c r="C205" s="128" t="s">
        <v>555</v>
      </c>
      <c r="D205" s="128" t="s">
        <v>157</v>
      </c>
      <c r="E205" s="129" t="s">
        <v>3257</v>
      </c>
      <c r="F205" s="130" t="s">
        <v>3258</v>
      </c>
      <c r="G205" s="131" t="s">
        <v>320</v>
      </c>
      <c r="H205" s="132">
        <v>3</v>
      </c>
      <c r="I205" s="133"/>
      <c r="J205" s="133">
        <f>ROUND(I205*H205,2)</f>
        <v>0</v>
      </c>
      <c r="K205" s="130" t="s">
        <v>3</v>
      </c>
      <c r="L205" s="29"/>
      <c r="M205" s="134" t="s">
        <v>3</v>
      </c>
      <c r="N205" s="135" t="s">
        <v>41</v>
      </c>
      <c r="O205" s="136">
        <v>0.26</v>
      </c>
      <c r="P205" s="136">
        <f>O205*H205</f>
        <v>0.78</v>
      </c>
      <c r="Q205" s="136">
        <v>0</v>
      </c>
      <c r="R205" s="136">
        <f>Q205*H205</f>
        <v>0</v>
      </c>
      <c r="S205" s="136">
        <v>0</v>
      </c>
      <c r="T205" s="137">
        <f>S205*H205</f>
        <v>0</v>
      </c>
      <c r="AR205" s="138" t="s">
        <v>264</v>
      </c>
      <c r="AT205" s="138" t="s">
        <v>157</v>
      </c>
      <c r="AU205" s="138" t="s">
        <v>80</v>
      </c>
      <c r="AY205" s="17" t="s">
        <v>155</v>
      </c>
      <c r="BE205" s="139">
        <f>IF(N205="základní",J205,0)</f>
        <v>0</v>
      </c>
      <c r="BF205" s="139">
        <f>IF(N205="snížená",J205,0)</f>
        <v>0</v>
      </c>
      <c r="BG205" s="139">
        <f>IF(N205="zákl. přenesená",J205,0)</f>
        <v>0</v>
      </c>
      <c r="BH205" s="139">
        <f>IF(N205="sníž. přenesená",J205,0)</f>
        <v>0</v>
      </c>
      <c r="BI205" s="139">
        <f>IF(N205="nulová",J205,0)</f>
        <v>0</v>
      </c>
      <c r="BJ205" s="17" t="s">
        <v>78</v>
      </c>
      <c r="BK205" s="139">
        <f>ROUND(I205*H205,2)</f>
        <v>0</v>
      </c>
      <c r="BL205" s="17" t="s">
        <v>264</v>
      </c>
      <c r="BM205" s="138" t="s">
        <v>3259</v>
      </c>
    </row>
    <row r="206" spans="2:65" s="1" customFormat="1" ht="29.25" customHeight="1">
      <c r="B206" s="127"/>
      <c r="C206" s="161" t="s">
        <v>571</v>
      </c>
      <c r="D206" s="161" t="s">
        <v>248</v>
      </c>
      <c r="E206" s="162" t="s">
        <v>3260</v>
      </c>
      <c r="F206" s="163" t="s">
        <v>4070</v>
      </c>
      <c r="G206" s="164" t="s">
        <v>2464</v>
      </c>
      <c r="H206" s="165">
        <v>3</v>
      </c>
      <c r="I206" s="166"/>
      <c r="J206" s="166">
        <f>ROUND(I206*H206,2)</f>
        <v>0</v>
      </c>
      <c r="K206" s="163" t="s">
        <v>3</v>
      </c>
      <c r="L206" s="167"/>
      <c r="M206" s="168" t="s">
        <v>3</v>
      </c>
      <c r="N206" s="169" t="s">
        <v>41</v>
      </c>
      <c r="O206" s="136">
        <v>0</v>
      </c>
      <c r="P206" s="136">
        <f>O206*H206</f>
        <v>0</v>
      </c>
      <c r="Q206" s="136">
        <v>0</v>
      </c>
      <c r="R206" s="136">
        <f>Q206*H206</f>
        <v>0</v>
      </c>
      <c r="S206" s="136">
        <v>0</v>
      </c>
      <c r="T206" s="137">
        <f>S206*H206</f>
        <v>0</v>
      </c>
      <c r="AR206" s="138" t="s">
        <v>391</v>
      </c>
      <c r="AT206" s="138" t="s">
        <v>248</v>
      </c>
      <c r="AU206" s="138" t="s">
        <v>80</v>
      </c>
      <c r="AY206" s="17" t="s">
        <v>155</v>
      </c>
      <c r="BE206" s="139">
        <f>IF(N206="základní",J206,0)</f>
        <v>0</v>
      </c>
      <c r="BF206" s="139">
        <f>IF(N206="snížená",J206,0)</f>
        <v>0</v>
      </c>
      <c r="BG206" s="139">
        <f>IF(N206="zákl. přenesená",J206,0)</f>
        <v>0</v>
      </c>
      <c r="BH206" s="139">
        <f>IF(N206="sníž. přenesená",J206,0)</f>
        <v>0</v>
      </c>
      <c r="BI206" s="139">
        <f>IF(N206="nulová",J206,0)</f>
        <v>0</v>
      </c>
      <c r="BJ206" s="17" t="s">
        <v>78</v>
      </c>
      <c r="BK206" s="139">
        <f>ROUND(I206*H206,2)</f>
        <v>0</v>
      </c>
      <c r="BL206" s="17" t="s">
        <v>264</v>
      </c>
      <c r="BM206" s="138" t="s">
        <v>3261</v>
      </c>
    </row>
    <row r="207" spans="2:65" s="1" customFormat="1" ht="24.2" customHeight="1">
      <c r="B207" s="127"/>
      <c r="C207" s="128" t="s">
        <v>576</v>
      </c>
      <c r="D207" s="128" t="s">
        <v>157</v>
      </c>
      <c r="E207" s="129" t="s">
        <v>3262</v>
      </c>
      <c r="F207" s="130" t="s">
        <v>3263</v>
      </c>
      <c r="G207" s="131" t="s">
        <v>320</v>
      </c>
      <c r="H207" s="132">
        <v>3</v>
      </c>
      <c r="I207" s="133"/>
      <c r="J207" s="133">
        <f>ROUND(I207*H207,2)</f>
        <v>0</v>
      </c>
      <c r="K207" s="130" t="s">
        <v>161</v>
      </c>
      <c r="L207" s="29"/>
      <c r="M207" s="134" t="s">
        <v>3</v>
      </c>
      <c r="N207" s="135" t="s">
        <v>41</v>
      </c>
      <c r="O207" s="136">
        <v>0.32700000000000001</v>
      </c>
      <c r="P207" s="136">
        <f>O207*H207</f>
        <v>0.98100000000000009</v>
      </c>
      <c r="Q207" s="136">
        <v>0</v>
      </c>
      <c r="R207" s="136">
        <f>Q207*H207</f>
        <v>0</v>
      </c>
      <c r="S207" s="136">
        <v>0</v>
      </c>
      <c r="T207" s="137">
        <f>S207*H207</f>
        <v>0</v>
      </c>
      <c r="AR207" s="138" t="s">
        <v>264</v>
      </c>
      <c r="AT207" s="138" t="s">
        <v>157</v>
      </c>
      <c r="AU207" s="138" t="s">
        <v>80</v>
      </c>
      <c r="AY207" s="17" t="s">
        <v>155</v>
      </c>
      <c r="BE207" s="139">
        <f>IF(N207="základní",J207,0)</f>
        <v>0</v>
      </c>
      <c r="BF207" s="139">
        <f>IF(N207="snížená",J207,0)</f>
        <v>0</v>
      </c>
      <c r="BG207" s="139">
        <f>IF(N207="zákl. přenesená",J207,0)</f>
        <v>0</v>
      </c>
      <c r="BH207" s="139">
        <f>IF(N207="sníž. přenesená",J207,0)</f>
        <v>0</v>
      </c>
      <c r="BI207" s="139">
        <f>IF(N207="nulová",J207,0)</f>
        <v>0</v>
      </c>
      <c r="BJ207" s="17" t="s">
        <v>78</v>
      </c>
      <c r="BK207" s="139">
        <f>ROUND(I207*H207,2)</f>
        <v>0</v>
      </c>
      <c r="BL207" s="17" t="s">
        <v>264</v>
      </c>
      <c r="BM207" s="138" t="s">
        <v>3264</v>
      </c>
    </row>
    <row r="208" spans="2:65" s="1" customFormat="1" ht="11.25">
      <c r="B208" s="29"/>
      <c r="D208" s="140" t="s">
        <v>164</v>
      </c>
      <c r="F208" s="141" t="s">
        <v>3265</v>
      </c>
      <c r="L208" s="29"/>
      <c r="M208" s="142"/>
      <c r="T208" s="50"/>
      <c r="AT208" s="17" t="s">
        <v>164</v>
      </c>
      <c r="AU208" s="17" t="s">
        <v>80</v>
      </c>
    </row>
    <row r="209" spans="2:65" s="12" customFormat="1" ht="11.25">
      <c r="B209" s="143"/>
      <c r="D209" s="144" t="s">
        <v>166</v>
      </c>
      <c r="E209" s="145" t="s">
        <v>3</v>
      </c>
      <c r="F209" s="146" t="s">
        <v>3086</v>
      </c>
      <c r="H209" s="145" t="s">
        <v>3</v>
      </c>
      <c r="L209" s="143"/>
      <c r="M209" s="147"/>
      <c r="T209" s="148"/>
      <c r="AT209" s="145" t="s">
        <v>166</v>
      </c>
      <c r="AU209" s="145" t="s">
        <v>80</v>
      </c>
      <c r="AV209" s="12" t="s">
        <v>78</v>
      </c>
      <c r="AW209" s="12" t="s">
        <v>32</v>
      </c>
      <c r="AX209" s="12" t="s">
        <v>70</v>
      </c>
      <c r="AY209" s="145" t="s">
        <v>155</v>
      </c>
    </row>
    <row r="210" spans="2:65" s="13" customFormat="1" ht="11.25">
      <c r="B210" s="149"/>
      <c r="D210" s="144" t="s">
        <v>166</v>
      </c>
      <c r="E210" s="150" t="s">
        <v>3</v>
      </c>
      <c r="F210" s="151" t="s">
        <v>3266</v>
      </c>
      <c r="H210" s="152">
        <v>3</v>
      </c>
      <c r="L210" s="149"/>
      <c r="M210" s="153"/>
      <c r="T210" s="154"/>
      <c r="AT210" s="150" t="s">
        <v>166</v>
      </c>
      <c r="AU210" s="150" t="s">
        <v>80</v>
      </c>
      <c r="AV210" s="13" t="s">
        <v>80</v>
      </c>
      <c r="AW210" s="13" t="s">
        <v>32</v>
      </c>
      <c r="AX210" s="13" t="s">
        <v>78</v>
      </c>
      <c r="AY210" s="150" t="s">
        <v>155</v>
      </c>
    </row>
    <row r="211" spans="2:65" s="1" customFormat="1" ht="28.5" customHeight="1">
      <c r="B211" s="127"/>
      <c r="C211" s="161" t="s">
        <v>581</v>
      </c>
      <c r="D211" s="161" t="s">
        <v>248</v>
      </c>
      <c r="E211" s="162" t="s">
        <v>3267</v>
      </c>
      <c r="F211" s="163" t="s">
        <v>4071</v>
      </c>
      <c r="G211" s="164" t="s">
        <v>2464</v>
      </c>
      <c r="H211" s="165">
        <v>3</v>
      </c>
      <c r="I211" s="166"/>
      <c r="J211" s="166">
        <f>ROUND(I211*H211,2)</f>
        <v>0</v>
      </c>
      <c r="K211" s="163" t="s">
        <v>3</v>
      </c>
      <c r="L211" s="167"/>
      <c r="M211" s="168" t="s">
        <v>3</v>
      </c>
      <c r="N211" s="169" t="s">
        <v>41</v>
      </c>
      <c r="O211" s="136">
        <v>0</v>
      </c>
      <c r="P211" s="136">
        <f>O211*H211</f>
        <v>0</v>
      </c>
      <c r="Q211" s="136">
        <v>0</v>
      </c>
      <c r="R211" s="136">
        <f>Q211*H211</f>
        <v>0</v>
      </c>
      <c r="S211" s="136">
        <v>0</v>
      </c>
      <c r="T211" s="137">
        <f>S211*H211</f>
        <v>0</v>
      </c>
      <c r="AR211" s="138" t="s">
        <v>391</v>
      </c>
      <c r="AT211" s="138" t="s">
        <v>248</v>
      </c>
      <c r="AU211" s="138" t="s">
        <v>80</v>
      </c>
      <c r="AY211" s="17" t="s">
        <v>155</v>
      </c>
      <c r="BE211" s="139">
        <f>IF(N211="základní",J211,0)</f>
        <v>0</v>
      </c>
      <c r="BF211" s="139">
        <f>IF(N211="snížená",J211,0)</f>
        <v>0</v>
      </c>
      <c r="BG211" s="139">
        <f>IF(N211="zákl. přenesená",J211,0)</f>
        <v>0</v>
      </c>
      <c r="BH211" s="139">
        <f>IF(N211="sníž. přenesená",J211,0)</f>
        <v>0</v>
      </c>
      <c r="BI211" s="139">
        <f>IF(N211="nulová",J211,0)</f>
        <v>0</v>
      </c>
      <c r="BJ211" s="17" t="s">
        <v>78</v>
      </c>
      <c r="BK211" s="139">
        <f>ROUND(I211*H211,2)</f>
        <v>0</v>
      </c>
      <c r="BL211" s="17" t="s">
        <v>264</v>
      </c>
      <c r="BM211" s="138" t="s">
        <v>3268</v>
      </c>
    </row>
    <row r="212" spans="2:65" s="1" customFormat="1" ht="16.5" customHeight="1">
      <c r="B212" s="127"/>
      <c r="C212" s="128" t="s">
        <v>587</v>
      </c>
      <c r="D212" s="128" t="s">
        <v>157</v>
      </c>
      <c r="E212" s="129" t="s">
        <v>3269</v>
      </c>
      <c r="F212" s="130" t="s">
        <v>3270</v>
      </c>
      <c r="G212" s="131" t="s">
        <v>320</v>
      </c>
      <c r="H212" s="132">
        <v>1</v>
      </c>
      <c r="I212" s="133"/>
      <c r="J212" s="133">
        <f>ROUND(I212*H212,2)</f>
        <v>0</v>
      </c>
      <c r="K212" s="130" t="s">
        <v>161</v>
      </c>
      <c r="L212" s="29"/>
      <c r="M212" s="134" t="s">
        <v>3</v>
      </c>
      <c r="N212" s="135" t="s">
        <v>41</v>
      </c>
      <c r="O212" s="136">
        <v>0.45100000000000001</v>
      </c>
      <c r="P212" s="136">
        <f>O212*H212</f>
        <v>0.45100000000000001</v>
      </c>
      <c r="Q212" s="136">
        <v>0</v>
      </c>
      <c r="R212" s="136">
        <f>Q212*H212</f>
        <v>0</v>
      </c>
      <c r="S212" s="136">
        <v>0</v>
      </c>
      <c r="T212" s="137">
        <f>S212*H212</f>
        <v>0</v>
      </c>
      <c r="AR212" s="138" t="s">
        <v>264</v>
      </c>
      <c r="AT212" s="138" t="s">
        <v>157</v>
      </c>
      <c r="AU212" s="138" t="s">
        <v>80</v>
      </c>
      <c r="AY212" s="17" t="s">
        <v>155</v>
      </c>
      <c r="BE212" s="139">
        <f>IF(N212="základní",J212,0)</f>
        <v>0</v>
      </c>
      <c r="BF212" s="139">
        <f>IF(N212="snížená",J212,0)</f>
        <v>0</v>
      </c>
      <c r="BG212" s="139">
        <f>IF(N212="zákl. přenesená",J212,0)</f>
        <v>0</v>
      </c>
      <c r="BH212" s="139">
        <f>IF(N212="sníž. přenesená",J212,0)</f>
        <v>0</v>
      </c>
      <c r="BI212" s="139">
        <f>IF(N212="nulová",J212,0)</f>
        <v>0</v>
      </c>
      <c r="BJ212" s="17" t="s">
        <v>78</v>
      </c>
      <c r="BK212" s="139">
        <f>ROUND(I212*H212,2)</f>
        <v>0</v>
      </c>
      <c r="BL212" s="17" t="s">
        <v>264</v>
      </c>
      <c r="BM212" s="138" t="s">
        <v>3271</v>
      </c>
    </row>
    <row r="213" spans="2:65" s="1" customFormat="1" ht="11.25">
      <c r="B213" s="29"/>
      <c r="D213" s="140" t="s">
        <v>164</v>
      </c>
      <c r="F213" s="141" t="s">
        <v>3272</v>
      </c>
      <c r="L213" s="29"/>
      <c r="M213" s="142"/>
      <c r="T213" s="50"/>
      <c r="AT213" s="17" t="s">
        <v>164</v>
      </c>
      <c r="AU213" s="17" t="s">
        <v>80</v>
      </c>
    </row>
    <row r="214" spans="2:65" s="1" customFormat="1" ht="24.2" customHeight="1">
      <c r="B214" s="127"/>
      <c r="C214" s="161" t="s">
        <v>593</v>
      </c>
      <c r="D214" s="161" t="s">
        <v>248</v>
      </c>
      <c r="E214" s="162" t="s">
        <v>3273</v>
      </c>
      <c r="F214" s="163" t="s">
        <v>3274</v>
      </c>
      <c r="G214" s="164" t="s">
        <v>2464</v>
      </c>
      <c r="H214" s="165">
        <v>1</v>
      </c>
      <c r="I214" s="166"/>
      <c r="J214" s="166">
        <f>ROUND(I214*H214,2)</f>
        <v>0</v>
      </c>
      <c r="K214" s="163" t="s">
        <v>3</v>
      </c>
      <c r="L214" s="167"/>
      <c r="M214" s="168" t="s">
        <v>3</v>
      </c>
      <c r="N214" s="169" t="s">
        <v>41</v>
      </c>
      <c r="O214" s="136">
        <v>0</v>
      </c>
      <c r="P214" s="136">
        <f>O214*H214</f>
        <v>0</v>
      </c>
      <c r="Q214" s="136">
        <v>0</v>
      </c>
      <c r="R214" s="136">
        <f>Q214*H214</f>
        <v>0</v>
      </c>
      <c r="S214" s="136">
        <v>0</v>
      </c>
      <c r="T214" s="137">
        <f>S214*H214</f>
        <v>0</v>
      </c>
      <c r="AR214" s="138" t="s">
        <v>391</v>
      </c>
      <c r="AT214" s="138" t="s">
        <v>248</v>
      </c>
      <c r="AU214" s="138" t="s">
        <v>80</v>
      </c>
      <c r="AY214" s="17" t="s">
        <v>155</v>
      </c>
      <c r="BE214" s="139">
        <f>IF(N214="základní",J214,0)</f>
        <v>0</v>
      </c>
      <c r="BF214" s="139">
        <f>IF(N214="snížená",J214,0)</f>
        <v>0</v>
      </c>
      <c r="BG214" s="139">
        <f>IF(N214="zákl. přenesená",J214,0)</f>
        <v>0</v>
      </c>
      <c r="BH214" s="139">
        <f>IF(N214="sníž. přenesená",J214,0)</f>
        <v>0</v>
      </c>
      <c r="BI214" s="139">
        <f>IF(N214="nulová",J214,0)</f>
        <v>0</v>
      </c>
      <c r="BJ214" s="17" t="s">
        <v>78</v>
      </c>
      <c r="BK214" s="139">
        <f>ROUND(I214*H214,2)</f>
        <v>0</v>
      </c>
      <c r="BL214" s="17" t="s">
        <v>264</v>
      </c>
      <c r="BM214" s="138" t="s">
        <v>3275</v>
      </c>
    </row>
    <row r="215" spans="2:65" s="1" customFormat="1" ht="16.5" customHeight="1">
      <c r="B215" s="127"/>
      <c r="C215" s="128" t="s">
        <v>599</v>
      </c>
      <c r="D215" s="128" t="s">
        <v>157</v>
      </c>
      <c r="E215" s="129" t="s">
        <v>3276</v>
      </c>
      <c r="F215" s="130" t="s">
        <v>3277</v>
      </c>
      <c r="G215" s="131" t="s">
        <v>320</v>
      </c>
      <c r="H215" s="132">
        <v>1</v>
      </c>
      <c r="I215" s="133"/>
      <c r="J215" s="133">
        <f>ROUND(I215*H215,2)</f>
        <v>0</v>
      </c>
      <c r="K215" s="130" t="s">
        <v>161</v>
      </c>
      <c r="L215" s="29"/>
      <c r="M215" s="134" t="s">
        <v>3</v>
      </c>
      <c r="N215" s="135" t="s">
        <v>41</v>
      </c>
      <c r="O215" s="136">
        <v>0.96299999999999997</v>
      </c>
      <c r="P215" s="136">
        <f>O215*H215</f>
        <v>0.96299999999999997</v>
      </c>
      <c r="Q215" s="136">
        <v>0</v>
      </c>
      <c r="R215" s="136">
        <f>Q215*H215</f>
        <v>0</v>
      </c>
      <c r="S215" s="136">
        <v>0</v>
      </c>
      <c r="T215" s="137">
        <f>S215*H215</f>
        <v>0</v>
      </c>
      <c r="AR215" s="138" t="s">
        <v>264</v>
      </c>
      <c r="AT215" s="138" t="s">
        <v>157</v>
      </c>
      <c r="AU215" s="138" t="s">
        <v>80</v>
      </c>
      <c r="AY215" s="17" t="s">
        <v>155</v>
      </c>
      <c r="BE215" s="139">
        <f>IF(N215="základní",J215,0)</f>
        <v>0</v>
      </c>
      <c r="BF215" s="139">
        <f>IF(N215="snížená",J215,0)</f>
        <v>0</v>
      </c>
      <c r="BG215" s="139">
        <f>IF(N215="zákl. přenesená",J215,0)</f>
        <v>0</v>
      </c>
      <c r="BH215" s="139">
        <f>IF(N215="sníž. přenesená",J215,0)</f>
        <v>0</v>
      </c>
      <c r="BI215" s="139">
        <f>IF(N215="nulová",J215,0)</f>
        <v>0</v>
      </c>
      <c r="BJ215" s="17" t="s">
        <v>78</v>
      </c>
      <c r="BK215" s="139">
        <f>ROUND(I215*H215,2)</f>
        <v>0</v>
      </c>
      <c r="BL215" s="17" t="s">
        <v>264</v>
      </c>
      <c r="BM215" s="138" t="s">
        <v>3278</v>
      </c>
    </row>
    <row r="216" spans="2:65" s="1" customFormat="1" ht="11.25">
      <c r="B216" s="29"/>
      <c r="D216" s="140" t="s">
        <v>164</v>
      </c>
      <c r="F216" s="141" t="s">
        <v>3279</v>
      </c>
      <c r="L216" s="29"/>
      <c r="M216" s="142"/>
      <c r="T216" s="50"/>
      <c r="AT216" s="17" t="s">
        <v>164</v>
      </c>
      <c r="AU216" s="17" t="s">
        <v>80</v>
      </c>
    </row>
    <row r="217" spans="2:65" s="1" customFormat="1" ht="19.5">
      <c r="B217" s="29"/>
      <c r="D217" s="144" t="s">
        <v>516</v>
      </c>
      <c r="F217" s="170" t="s">
        <v>3280</v>
      </c>
      <c r="L217" s="29"/>
      <c r="M217" s="142"/>
      <c r="T217" s="50"/>
      <c r="AT217" s="17" t="s">
        <v>516</v>
      </c>
      <c r="AU217" s="17" t="s">
        <v>80</v>
      </c>
    </row>
    <row r="218" spans="2:65" s="1" customFormat="1" ht="16.5" customHeight="1">
      <c r="B218" s="127"/>
      <c r="C218" s="161" t="s">
        <v>606</v>
      </c>
      <c r="D218" s="161" t="s">
        <v>248</v>
      </c>
      <c r="E218" s="162" t="s">
        <v>3281</v>
      </c>
      <c r="F218" s="163" t="s">
        <v>3282</v>
      </c>
      <c r="G218" s="164" t="s">
        <v>2464</v>
      </c>
      <c r="H218" s="165">
        <v>1</v>
      </c>
      <c r="I218" s="166"/>
      <c r="J218" s="166">
        <f>ROUND(I218*H218,2)</f>
        <v>0</v>
      </c>
      <c r="K218" s="163" t="s">
        <v>3</v>
      </c>
      <c r="L218" s="167"/>
      <c r="M218" s="168" t="s">
        <v>3</v>
      </c>
      <c r="N218" s="169" t="s">
        <v>41</v>
      </c>
      <c r="O218" s="136">
        <v>0</v>
      </c>
      <c r="P218" s="136">
        <f>O218*H218</f>
        <v>0</v>
      </c>
      <c r="Q218" s="136">
        <v>0</v>
      </c>
      <c r="R218" s="136">
        <f>Q218*H218</f>
        <v>0</v>
      </c>
      <c r="S218" s="136">
        <v>0</v>
      </c>
      <c r="T218" s="137">
        <f>S218*H218</f>
        <v>0</v>
      </c>
      <c r="AR218" s="138" t="s">
        <v>391</v>
      </c>
      <c r="AT218" s="138" t="s">
        <v>248</v>
      </c>
      <c r="AU218" s="138" t="s">
        <v>80</v>
      </c>
      <c r="AY218" s="17" t="s">
        <v>155</v>
      </c>
      <c r="BE218" s="139">
        <f>IF(N218="základní",J218,0)</f>
        <v>0</v>
      </c>
      <c r="BF218" s="139">
        <f>IF(N218="snížená",J218,0)</f>
        <v>0</v>
      </c>
      <c r="BG218" s="139">
        <f>IF(N218="zákl. přenesená",J218,0)</f>
        <v>0</v>
      </c>
      <c r="BH218" s="139">
        <f>IF(N218="sníž. přenesená",J218,0)</f>
        <v>0</v>
      </c>
      <c r="BI218" s="139">
        <f>IF(N218="nulová",J218,0)</f>
        <v>0</v>
      </c>
      <c r="BJ218" s="17" t="s">
        <v>78</v>
      </c>
      <c r="BK218" s="139">
        <f>ROUND(I218*H218,2)</f>
        <v>0</v>
      </c>
      <c r="BL218" s="17" t="s">
        <v>264</v>
      </c>
      <c r="BM218" s="138" t="s">
        <v>3283</v>
      </c>
    </row>
    <row r="219" spans="2:65" s="1" customFormat="1" ht="16.5" customHeight="1">
      <c r="B219" s="127"/>
      <c r="C219" s="128" t="s">
        <v>615</v>
      </c>
      <c r="D219" s="128" t="s">
        <v>157</v>
      </c>
      <c r="E219" s="129" t="s">
        <v>3284</v>
      </c>
      <c r="F219" s="130" t="s">
        <v>3285</v>
      </c>
      <c r="G219" s="131" t="s">
        <v>320</v>
      </c>
      <c r="H219" s="132">
        <v>1</v>
      </c>
      <c r="I219" s="133"/>
      <c r="J219" s="133">
        <f>ROUND(I219*H219,2)</f>
        <v>0</v>
      </c>
      <c r="K219" s="130" t="s">
        <v>161</v>
      </c>
      <c r="L219" s="29"/>
      <c r="M219" s="134" t="s">
        <v>3</v>
      </c>
      <c r="N219" s="135" t="s">
        <v>41</v>
      </c>
      <c r="O219" s="136">
        <v>0.35799999999999998</v>
      </c>
      <c r="P219" s="136">
        <f>O219*H219</f>
        <v>0.35799999999999998</v>
      </c>
      <c r="Q219" s="136">
        <v>0</v>
      </c>
      <c r="R219" s="136">
        <f>Q219*H219</f>
        <v>0</v>
      </c>
      <c r="S219" s="136">
        <v>0</v>
      </c>
      <c r="T219" s="137">
        <f>S219*H219</f>
        <v>0</v>
      </c>
      <c r="AR219" s="138" t="s">
        <v>264</v>
      </c>
      <c r="AT219" s="138" t="s">
        <v>157</v>
      </c>
      <c r="AU219" s="138" t="s">
        <v>80</v>
      </c>
      <c r="AY219" s="17" t="s">
        <v>155</v>
      </c>
      <c r="BE219" s="139">
        <f>IF(N219="základní",J219,0)</f>
        <v>0</v>
      </c>
      <c r="BF219" s="139">
        <f>IF(N219="snížená",J219,0)</f>
        <v>0</v>
      </c>
      <c r="BG219" s="139">
        <f>IF(N219="zákl. přenesená",J219,0)</f>
        <v>0</v>
      </c>
      <c r="BH219" s="139">
        <f>IF(N219="sníž. přenesená",J219,0)</f>
        <v>0</v>
      </c>
      <c r="BI219" s="139">
        <f>IF(N219="nulová",J219,0)</f>
        <v>0</v>
      </c>
      <c r="BJ219" s="17" t="s">
        <v>78</v>
      </c>
      <c r="BK219" s="139">
        <f>ROUND(I219*H219,2)</f>
        <v>0</v>
      </c>
      <c r="BL219" s="17" t="s">
        <v>264</v>
      </c>
      <c r="BM219" s="138" t="s">
        <v>3286</v>
      </c>
    </row>
    <row r="220" spans="2:65" s="1" customFormat="1" ht="11.25">
      <c r="B220" s="29"/>
      <c r="D220" s="140" t="s">
        <v>164</v>
      </c>
      <c r="F220" s="141" t="s">
        <v>3287</v>
      </c>
      <c r="L220" s="29"/>
      <c r="M220" s="142"/>
      <c r="T220" s="50"/>
      <c r="AT220" s="17" t="s">
        <v>164</v>
      </c>
      <c r="AU220" s="17" t="s">
        <v>80</v>
      </c>
    </row>
    <row r="221" spans="2:65" s="12" customFormat="1" ht="11.25">
      <c r="B221" s="143"/>
      <c r="D221" s="144" t="s">
        <v>166</v>
      </c>
      <c r="E221" s="145" t="s">
        <v>3</v>
      </c>
      <c r="F221" s="146" t="s">
        <v>3086</v>
      </c>
      <c r="H221" s="145" t="s">
        <v>3</v>
      </c>
      <c r="L221" s="143"/>
      <c r="M221" s="147"/>
      <c r="T221" s="148"/>
      <c r="AT221" s="145" t="s">
        <v>166</v>
      </c>
      <c r="AU221" s="145" t="s">
        <v>80</v>
      </c>
      <c r="AV221" s="12" t="s">
        <v>78</v>
      </c>
      <c r="AW221" s="12" t="s">
        <v>32</v>
      </c>
      <c r="AX221" s="12" t="s">
        <v>70</v>
      </c>
      <c r="AY221" s="145" t="s">
        <v>155</v>
      </c>
    </row>
    <row r="222" spans="2:65" s="13" customFormat="1" ht="11.25">
      <c r="B222" s="149"/>
      <c r="D222" s="144" t="s">
        <v>166</v>
      </c>
      <c r="E222" s="150" t="s">
        <v>3</v>
      </c>
      <c r="F222" s="151" t="s">
        <v>3103</v>
      </c>
      <c r="H222" s="152">
        <v>1</v>
      </c>
      <c r="L222" s="149"/>
      <c r="M222" s="153"/>
      <c r="T222" s="154"/>
      <c r="AT222" s="150" t="s">
        <v>166</v>
      </c>
      <c r="AU222" s="150" t="s">
        <v>80</v>
      </c>
      <c r="AV222" s="13" t="s">
        <v>80</v>
      </c>
      <c r="AW222" s="13" t="s">
        <v>32</v>
      </c>
      <c r="AX222" s="13" t="s">
        <v>78</v>
      </c>
      <c r="AY222" s="150" t="s">
        <v>155</v>
      </c>
    </row>
    <row r="223" spans="2:65" s="1" customFormat="1" ht="16.5" customHeight="1">
      <c r="B223" s="127"/>
      <c r="C223" s="161" t="s">
        <v>622</v>
      </c>
      <c r="D223" s="161" t="s">
        <v>248</v>
      </c>
      <c r="E223" s="162" t="s">
        <v>3288</v>
      </c>
      <c r="F223" s="163" t="s">
        <v>3289</v>
      </c>
      <c r="G223" s="164" t="s">
        <v>2464</v>
      </c>
      <c r="H223" s="165">
        <v>1</v>
      </c>
      <c r="I223" s="166"/>
      <c r="J223" s="166">
        <f>ROUND(I223*H223,2)</f>
        <v>0</v>
      </c>
      <c r="K223" s="163" t="s">
        <v>3</v>
      </c>
      <c r="L223" s="167"/>
      <c r="M223" s="168" t="s">
        <v>3</v>
      </c>
      <c r="N223" s="169" t="s">
        <v>41</v>
      </c>
      <c r="O223" s="136">
        <v>0</v>
      </c>
      <c r="P223" s="136">
        <f>O223*H223</f>
        <v>0</v>
      </c>
      <c r="Q223" s="136">
        <v>0</v>
      </c>
      <c r="R223" s="136">
        <f>Q223*H223</f>
        <v>0</v>
      </c>
      <c r="S223" s="136">
        <v>0</v>
      </c>
      <c r="T223" s="137">
        <f>S223*H223</f>
        <v>0</v>
      </c>
      <c r="AR223" s="138" t="s">
        <v>391</v>
      </c>
      <c r="AT223" s="138" t="s">
        <v>248</v>
      </c>
      <c r="AU223" s="138" t="s">
        <v>80</v>
      </c>
      <c r="AY223" s="17" t="s">
        <v>155</v>
      </c>
      <c r="BE223" s="139">
        <f>IF(N223="základní",J223,0)</f>
        <v>0</v>
      </c>
      <c r="BF223" s="139">
        <f>IF(N223="snížená",J223,0)</f>
        <v>0</v>
      </c>
      <c r="BG223" s="139">
        <f>IF(N223="zákl. přenesená",J223,0)</f>
        <v>0</v>
      </c>
      <c r="BH223" s="139">
        <f>IF(N223="sníž. přenesená",J223,0)</f>
        <v>0</v>
      </c>
      <c r="BI223" s="139">
        <f>IF(N223="nulová",J223,0)</f>
        <v>0</v>
      </c>
      <c r="BJ223" s="17" t="s">
        <v>78</v>
      </c>
      <c r="BK223" s="139">
        <f>ROUND(I223*H223,2)</f>
        <v>0</v>
      </c>
      <c r="BL223" s="17" t="s">
        <v>264</v>
      </c>
      <c r="BM223" s="138" t="s">
        <v>3290</v>
      </c>
    </row>
    <row r="224" spans="2:65" s="1" customFormat="1" ht="16.5" customHeight="1">
      <c r="B224" s="127"/>
      <c r="C224" s="128" t="s">
        <v>627</v>
      </c>
      <c r="D224" s="128" t="s">
        <v>157</v>
      </c>
      <c r="E224" s="129" t="s">
        <v>3291</v>
      </c>
      <c r="F224" s="130" t="s">
        <v>3292</v>
      </c>
      <c r="G224" s="131" t="s">
        <v>320</v>
      </c>
      <c r="H224" s="132">
        <v>1</v>
      </c>
      <c r="I224" s="133"/>
      <c r="J224" s="133">
        <f>ROUND(I224*H224,2)</f>
        <v>0</v>
      </c>
      <c r="K224" s="130" t="s">
        <v>161</v>
      </c>
      <c r="L224" s="29"/>
      <c r="M224" s="134" t="s">
        <v>3</v>
      </c>
      <c r="N224" s="135" t="s">
        <v>41</v>
      </c>
      <c r="O224" s="136">
        <v>0.76</v>
      </c>
      <c r="P224" s="136">
        <f>O224*H224</f>
        <v>0.76</v>
      </c>
      <c r="Q224" s="136">
        <v>0</v>
      </c>
      <c r="R224" s="136">
        <f>Q224*H224</f>
        <v>0</v>
      </c>
      <c r="S224" s="136">
        <v>0</v>
      </c>
      <c r="T224" s="137">
        <f>S224*H224</f>
        <v>0</v>
      </c>
      <c r="AR224" s="138" t="s">
        <v>264</v>
      </c>
      <c r="AT224" s="138" t="s">
        <v>157</v>
      </c>
      <c r="AU224" s="138" t="s">
        <v>80</v>
      </c>
      <c r="AY224" s="17" t="s">
        <v>155</v>
      </c>
      <c r="BE224" s="139">
        <f>IF(N224="základní",J224,0)</f>
        <v>0</v>
      </c>
      <c r="BF224" s="139">
        <f>IF(N224="snížená",J224,0)</f>
        <v>0</v>
      </c>
      <c r="BG224" s="139">
        <f>IF(N224="zákl. přenesená",J224,0)</f>
        <v>0</v>
      </c>
      <c r="BH224" s="139">
        <f>IF(N224="sníž. přenesená",J224,0)</f>
        <v>0</v>
      </c>
      <c r="BI224" s="139">
        <f>IF(N224="nulová",J224,0)</f>
        <v>0</v>
      </c>
      <c r="BJ224" s="17" t="s">
        <v>78</v>
      </c>
      <c r="BK224" s="139">
        <f>ROUND(I224*H224,2)</f>
        <v>0</v>
      </c>
      <c r="BL224" s="17" t="s">
        <v>264</v>
      </c>
      <c r="BM224" s="138" t="s">
        <v>3293</v>
      </c>
    </row>
    <row r="225" spans="2:65" s="1" customFormat="1" ht="11.25">
      <c r="B225" s="29"/>
      <c r="D225" s="140" t="s">
        <v>164</v>
      </c>
      <c r="F225" s="141" t="s">
        <v>3294</v>
      </c>
      <c r="L225" s="29"/>
      <c r="M225" s="142"/>
      <c r="T225" s="50"/>
      <c r="AT225" s="17" t="s">
        <v>164</v>
      </c>
      <c r="AU225" s="17" t="s">
        <v>80</v>
      </c>
    </row>
    <row r="226" spans="2:65" s="1" customFormat="1" ht="19.5">
      <c r="B226" s="29"/>
      <c r="D226" s="144" t="s">
        <v>516</v>
      </c>
      <c r="F226" s="170" t="s">
        <v>3295</v>
      </c>
      <c r="L226" s="29"/>
      <c r="M226" s="142"/>
      <c r="T226" s="50"/>
      <c r="AT226" s="17" t="s">
        <v>516</v>
      </c>
      <c r="AU226" s="17" t="s">
        <v>80</v>
      </c>
    </row>
    <row r="227" spans="2:65" s="1" customFormat="1" ht="16.5" customHeight="1">
      <c r="B227" s="127"/>
      <c r="C227" s="161" t="s">
        <v>634</v>
      </c>
      <c r="D227" s="161" t="s">
        <v>248</v>
      </c>
      <c r="E227" s="162" t="s">
        <v>3296</v>
      </c>
      <c r="F227" s="163" t="s">
        <v>3297</v>
      </c>
      <c r="G227" s="164" t="s">
        <v>2464</v>
      </c>
      <c r="H227" s="165">
        <v>1</v>
      </c>
      <c r="I227" s="166"/>
      <c r="J227" s="166">
        <f>ROUND(I227*H227,2)</f>
        <v>0</v>
      </c>
      <c r="K227" s="163" t="s">
        <v>3</v>
      </c>
      <c r="L227" s="167"/>
      <c r="M227" s="168" t="s">
        <v>3</v>
      </c>
      <c r="N227" s="169" t="s">
        <v>41</v>
      </c>
      <c r="O227" s="136">
        <v>0</v>
      </c>
      <c r="P227" s="136">
        <f>O227*H227</f>
        <v>0</v>
      </c>
      <c r="Q227" s="136">
        <v>0</v>
      </c>
      <c r="R227" s="136">
        <f>Q227*H227</f>
        <v>0</v>
      </c>
      <c r="S227" s="136">
        <v>0</v>
      </c>
      <c r="T227" s="137">
        <f>S227*H227</f>
        <v>0</v>
      </c>
      <c r="AR227" s="138" t="s">
        <v>391</v>
      </c>
      <c r="AT227" s="138" t="s">
        <v>248</v>
      </c>
      <c r="AU227" s="138" t="s">
        <v>80</v>
      </c>
      <c r="AY227" s="17" t="s">
        <v>155</v>
      </c>
      <c r="BE227" s="139">
        <f>IF(N227="základní",J227,0)</f>
        <v>0</v>
      </c>
      <c r="BF227" s="139">
        <f>IF(N227="snížená",J227,0)</f>
        <v>0</v>
      </c>
      <c r="BG227" s="139">
        <f>IF(N227="zákl. přenesená",J227,0)</f>
        <v>0</v>
      </c>
      <c r="BH227" s="139">
        <f>IF(N227="sníž. přenesená",J227,0)</f>
        <v>0</v>
      </c>
      <c r="BI227" s="139">
        <f>IF(N227="nulová",J227,0)</f>
        <v>0</v>
      </c>
      <c r="BJ227" s="17" t="s">
        <v>78</v>
      </c>
      <c r="BK227" s="139">
        <f>ROUND(I227*H227,2)</f>
        <v>0</v>
      </c>
      <c r="BL227" s="17" t="s">
        <v>264</v>
      </c>
      <c r="BM227" s="138" t="s">
        <v>3298</v>
      </c>
    </row>
    <row r="228" spans="2:65" s="1" customFormat="1" ht="24.2" customHeight="1">
      <c r="B228" s="127"/>
      <c r="C228" s="128" t="s">
        <v>646</v>
      </c>
      <c r="D228" s="128" t="s">
        <v>157</v>
      </c>
      <c r="E228" s="129" t="s">
        <v>3299</v>
      </c>
      <c r="F228" s="130" t="s">
        <v>3300</v>
      </c>
      <c r="G228" s="131" t="s">
        <v>320</v>
      </c>
      <c r="H228" s="132">
        <v>5</v>
      </c>
      <c r="I228" s="133"/>
      <c r="J228" s="133">
        <f>ROUND(I228*H228,2)</f>
        <v>0</v>
      </c>
      <c r="K228" s="130" t="s">
        <v>161</v>
      </c>
      <c r="L228" s="29"/>
      <c r="M228" s="134" t="s">
        <v>3</v>
      </c>
      <c r="N228" s="135" t="s">
        <v>41</v>
      </c>
      <c r="O228" s="136">
        <v>0.58599999999999997</v>
      </c>
      <c r="P228" s="136">
        <f>O228*H228</f>
        <v>2.9299999999999997</v>
      </c>
      <c r="Q228" s="136">
        <v>0</v>
      </c>
      <c r="R228" s="136">
        <f>Q228*H228</f>
        <v>0</v>
      </c>
      <c r="S228" s="136">
        <v>0</v>
      </c>
      <c r="T228" s="137">
        <f>S228*H228</f>
        <v>0</v>
      </c>
      <c r="AR228" s="138" t="s">
        <v>264</v>
      </c>
      <c r="AT228" s="138" t="s">
        <v>157</v>
      </c>
      <c r="AU228" s="138" t="s">
        <v>80</v>
      </c>
      <c r="AY228" s="17" t="s">
        <v>155</v>
      </c>
      <c r="BE228" s="139">
        <f>IF(N228="základní",J228,0)</f>
        <v>0</v>
      </c>
      <c r="BF228" s="139">
        <f>IF(N228="snížená",J228,0)</f>
        <v>0</v>
      </c>
      <c r="BG228" s="139">
        <f>IF(N228="zákl. přenesená",J228,0)</f>
        <v>0</v>
      </c>
      <c r="BH228" s="139">
        <f>IF(N228="sníž. přenesená",J228,0)</f>
        <v>0</v>
      </c>
      <c r="BI228" s="139">
        <f>IF(N228="nulová",J228,0)</f>
        <v>0</v>
      </c>
      <c r="BJ228" s="17" t="s">
        <v>78</v>
      </c>
      <c r="BK228" s="139">
        <f>ROUND(I228*H228,2)</f>
        <v>0</v>
      </c>
      <c r="BL228" s="17" t="s">
        <v>264</v>
      </c>
      <c r="BM228" s="138" t="s">
        <v>3301</v>
      </c>
    </row>
    <row r="229" spans="2:65" s="1" customFormat="1" ht="11.25">
      <c r="B229" s="29"/>
      <c r="D229" s="140" t="s">
        <v>164</v>
      </c>
      <c r="F229" s="141" t="s">
        <v>3302</v>
      </c>
      <c r="L229" s="29"/>
      <c r="M229" s="142"/>
      <c r="T229" s="50"/>
      <c r="AT229" s="17" t="s">
        <v>164</v>
      </c>
      <c r="AU229" s="17" t="s">
        <v>80</v>
      </c>
    </row>
    <row r="230" spans="2:65" s="12" customFormat="1" ht="11.25">
      <c r="B230" s="143"/>
      <c r="D230" s="144" t="s">
        <v>166</v>
      </c>
      <c r="E230" s="145" t="s">
        <v>3</v>
      </c>
      <c r="F230" s="146" t="s">
        <v>3086</v>
      </c>
      <c r="H230" s="145" t="s">
        <v>3</v>
      </c>
      <c r="L230" s="143"/>
      <c r="M230" s="147"/>
      <c r="T230" s="148"/>
      <c r="AT230" s="145" t="s">
        <v>166</v>
      </c>
      <c r="AU230" s="145" t="s">
        <v>80</v>
      </c>
      <c r="AV230" s="12" t="s">
        <v>78</v>
      </c>
      <c r="AW230" s="12" t="s">
        <v>32</v>
      </c>
      <c r="AX230" s="12" t="s">
        <v>70</v>
      </c>
      <c r="AY230" s="145" t="s">
        <v>155</v>
      </c>
    </row>
    <row r="231" spans="2:65" s="13" customFormat="1" ht="11.25">
      <c r="B231" s="149"/>
      <c r="D231" s="144" t="s">
        <v>166</v>
      </c>
      <c r="E231" s="150" t="s">
        <v>3</v>
      </c>
      <c r="F231" s="151" t="s">
        <v>3303</v>
      </c>
      <c r="H231" s="152">
        <v>5</v>
      </c>
      <c r="L231" s="149"/>
      <c r="M231" s="153"/>
      <c r="T231" s="154"/>
      <c r="AT231" s="150" t="s">
        <v>166</v>
      </c>
      <c r="AU231" s="150" t="s">
        <v>80</v>
      </c>
      <c r="AV231" s="13" t="s">
        <v>80</v>
      </c>
      <c r="AW231" s="13" t="s">
        <v>32</v>
      </c>
      <c r="AX231" s="13" t="s">
        <v>78</v>
      </c>
      <c r="AY231" s="150" t="s">
        <v>155</v>
      </c>
    </row>
    <row r="232" spans="2:65" s="1" customFormat="1" ht="24.2" customHeight="1">
      <c r="B232" s="127"/>
      <c r="C232" s="161" t="s">
        <v>652</v>
      </c>
      <c r="D232" s="161" t="s">
        <v>248</v>
      </c>
      <c r="E232" s="162" t="s">
        <v>3304</v>
      </c>
      <c r="F232" s="163" t="s">
        <v>3305</v>
      </c>
      <c r="G232" s="164" t="s">
        <v>320</v>
      </c>
      <c r="H232" s="165">
        <v>1</v>
      </c>
      <c r="I232" s="166"/>
      <c r="J232" s="166">
        <f>ROUND(I232*H232,2)</f>
        <v>0</v>
      </c>
      <c r="K232" s="163" t="s">
        <v>3</v>
      </c>
      <c r="L232" s="167"/>
      <c r="M232" s="168" t="s">
        <v>3</v>
      </c>
      <c r="N232" s="169" t="s">
        <v>41</v>
      </c>
      <c r="O232" s="136">
        <v>0</v>
      </c>
      <c r="P232" s="136">
        <f>O232*H232</f>
        <v>0</v>
      </c>
      <c r="Q232" s="136">
        <v>0</v>
      </c>
      <c r="R232" s="136">
        <f>Q232*H232</f>
        <v>0</v>
      </c>
      <c r="S232" s="136">
        <v>0</v>
      </c>
      <c r="T232" s="137">
        <f>S232*H232</f>
        <v>0</v>
      </c>
      <c r="AR232" s="138" t="s">
        <v>391</v>
      </c>
      <c r="AT232" s="138" t="s">
        <v>248</v>
      </c>
      <c r="AU232" s="138" t="s">
        <v>80</v>
      </c>
      <c r="AY232" s="17" t="s">
        <v>155</v>
      </c>
      <c r="BE232" s="139">
        <f>IF(N232="základní",J232,0)</f>
        <v>0</v>
      </c>
      <c r="BF232" s="139">
        <f>IF(N232="snížená",J232,0)</f>
        <v>0</v>
      </c>
      <c r="BG232" s="139">
        <f>IF(N232="zákl. přenesená",J232,0)</f>
        <v>0</v>
      </c>
      <c r="BH232" s="139">
        <f>IF(N232="sníž. přenesená",J232,0)</f>
        <v>0</v>
      </c>
      <c r="BI232" s="139">
        <f>IF(N232="nulová",J232,0)</f>
        <v>0</v>
      </c>
      <c r="BJ232" s="17" t="s">
        <v>78</v>
      </c>
      <c r="BK232" s="139">
        <f>ROUND(I232*H232,2)</f>
        <v>0</v>
      </c>
      <c r="BL232" s="17" t="s">
        <v>264</v>
      </c>
      <c r="BM232" s="138" t="s">
        <v>3306</v>
      </c>
    </row>
    <row r="233" spans="2:65" s="1" customFormat="1" ht="16.5" customHeight="1">
      <c r="B233" s="127"/>
      <c r="C233" s="161" t="s">
        <v>658</v>
      </c>
      <c r="D233" s="161" t="s">
        <v>248</v>
      </c>
      <c r="E233" s="162" t="s">
        <v>3307</v>
      </c>
      <c r="F233" s="163" t="s">
        <v>3308</v>
      </c>
      <c r="G233" s="164" t="s">
        <v>320</v>
      </c>
      <c r="H233" s="165">
        <v>5</v>
      </c>
      <c r="I233" s="166"/>
      <c r="J233" s="166">
        <f>ROUND(I233*H233,2)</f>
        <v>0</v>
      </c>
      <c r="K233" s="163" t="s">
        <v>3</v>
      </c>
      <c r="L233" s="167"/>
      <c r="M233" s="168" t="s">
        <v>3</v>
      </c>
      <c r="N233" s="169" t="s">
        <v>41</v>
      </c>
      <c r="O233" s="136">
        <v>0</v>
      </c>
      <c r="P233" s="136">
        <f>O233*H233</f>
        <v>0</v>
      </c>
      <c r="Q233" s="136">
        <v>0</v>
      </c>
      <c r="R233" s="136">
        <f>Q233*H233</f>
        <v>0</v>
      </c>
      <c r="S233" s="136">
        <v>0</v>
      </c>
      <c r="T233" s="137">
        <f>S233*H233</f>
        <v>0</v>
      </c>
      <c r="AR233" s="138" t="s">
        <v>391</v>
      </c>
      <c r="AT233" s="138" t="s">
        <v>248</v>
      </c>
      <c r="AU233" s="138" t="s">
        <v>80</v>
      </c>
      <c r="AY233" s="17" t="s">
        <v>155</v>
      </c>
      <c r="BE233" s="139">
        <f>IF(N233="základní",J233,0)</f>
        <v>0</v>
      </c>
      <c r="BF233" s="139">
        <f>IF(N233="snížená",J233,0)</f>
        <v>0</v>
      </c>
      <c r="BG233" s="139">
        <f>IF(N233="zákl. přenesená",J233,0)</f>
        <v>0</v>
      </c>
      <c r="BH233" s="139">
        <f>IF(N233="sníž. přenesená",J233,0)</f>
        <v>0</v>
      </c>
      <c r="BI233" s="139">
        <f>IF(N233="nulová",J233,0)</f>
        <v>0</v>
      </c>
      <c r="BJ233" s="17" t="s">
        <v>78</v>
      </c>
      <c r="BK233" s="139">
        <f>ROUND(I233*H233,2)</f>
        <v>0</v>
      </c>
      <c r="BL233" s="17" t="s">
        <v>264</v>
      </c>
      <c r="BM233" s="138" t="s">
        <v>3309</v>
      </c>
    </row>
    <row r="234" spans="2:65" s="1" customFormat="1" ht="24.2" customHeight="1">
      <c r="B234" s="127"/>
      <c r="C234" s="128" t="s">
        <v>665</v>
      </c>
      <c r="D234" s="128" t="s">
        <v>157</v>
      </c>
      <c r="E234" s="129" t="s">
        <v>3310</v>
      </c>
      <c r="F234" s="130" t="s">
        <v>3311</v>
      </c>
      <c r="G234" s="131" t="s">
        <v>320</v>
      </c>
      <c r="H234" s="132">
        <v>9</v>
      </c>
      <c r="I234" s="133"/>
      <c r="J234" s="133">
        <f>ROUND(I234*H234,2)</f>
        <v>0</v>
      </c>
      <c r="K234" s="130" t="s">
        <v>161</v>
      </c>
      <c r="L234" s="29"/>
      <c r="M234" s="134" t="s">
        <v>3</v>
      </c>
      <c r="N234" s="135" t="s">
        <v>41</v>
      </c>
      <c r="O234" s="136">
        <v>0.70399999999999996</v>
      </c>
      <c r="P234" s="136">
        <f>O234*H234</f>
        <v>6.3359999999999994</v>
      </c>
      <c r="Q234" s="136">
        <v>0</v>
      </c>
      <c r="R234" s="136">
        <f>Q234*H234</f>
        <v>0</v>
      </c>
      <c r="S234" s="136">
        <v>0</v>
      </c>
      <c r="T234" s="137">
        <f>S234*H234</f>
        <v>0</v>
      </c>
      <c r="AR234" s="138" t="s">
        <v>264</v>
      </c>
      <c r="AT234" s="138" t="s">
        <v>157</v>
      </c>
      <c r="AU234" s="138" t="s">
        <v>80</v>
      </c>
      <c r="AY234" s="17" t="s">
        <v>155</v>
      </c>
      <c r="BE234" s="139">
        <f>IF(N234="základní",J234,0)</f>
        <v>0</v>
      </c>
      <c r="BF234" s="139">
        <f>IF(N234="snížená",J234,0)</f>
        <v>0</v>
      </c>
      <c r="BG234" s="139">
        <f>IF(N234="zákl. přenesená",J234,0)</f>
        <v>0</v>
      </c>
      <c r="BH234" s="139">
        <f>IF(N234="sníž. přenesená",J234,0)</f>
        <v>0</v>
      </c>
      <c r="BI234" s="139">
        <f>IF(N234="nulová",J234,0)</f>
        <v>0</v>
      </c>
      <c r="BJ234" s="17" t="s">
        <v>78</v>
      </c>
      <c r="BK234" s="139">
        <f>ROUND(I234*H234,2)</f>
        <v>0</v>
      </c>
      <c r="BL234" s="17" t="s">
        <v>264</v>
      </c>
      <c r="BM234" s="138" t="s">
        <v>3312</v>
      </c>
    </row>
    <row r="235" spans="2:65" s="1" customFormat="1" ht="11.25">
      <c r="B235" s="29"/>
      <c r="D235" s="140" t="s">
        <v>164</v>
      </c>
      <c r="F235" s="141" t="s">
        <v>3313</v>
      </c>
      <c r="L235" s="29"/>
      <c r="M235" s="142"/>
      <c r="T235" s="50"/>
      <c r="AT235" s="17" t="s">
        <v>164</v>
      </c>
      <c r="AU235" s="17" t="s">
        <v>80</v>
      </c>
    </row>
    <row r="236" spans="2:65" s="13" customFormat="1" ht="11.25">
      <c r="B236" s="149"/>
      <c r="D236" s="144" t="s">
        <v>166</v>
      </c>
      <c r="E236" s="150" t="s">
        <v>3</v>
      </c>
      <c r="F236" s="151" t="s">
        <v>3314</v>
      </c>
      <c r="H236" s="152">
        <v>9</v>
      </c>
      <c r="L236" s="149"/>
      <c r="M236" s="153"/>
      <c r="T236" s="154"/>
      <c r="AT236" s="150" t="s">
        <v>166</v>
      </c>
      <c r="AU236" s="150" t="s">
        <v>80</v>
      </c>
      <c r="AV236" s="13" t="s">
        <v>80</v>
      </c>
      <c r="AW236" s="13" t="s">
        <v>32</v>
      </c>
      <c r="AX236" s="13" t="s">
        <v>78</v>
      </c>
      <c r="AY236" s="150" t="s">
        <v>155</v>
      </c>
    </row>
    <row r="237" spans="2:65" s="1" customFormat="1" ht="16.5" customHeight="1">
      <c r="B237" s="127"/>
      <c r="C237" s="161" t="s">
        <v>670</v>
      </c>
      <c r="D237" s="161" t="s">
        <v>248</v>
      </c>
      <c r="E237" s="162" t="s">
        <v>3315</v>
      </c>
      <c r="F237" s="163" t="s">
        <v>3316</v>
      </c>
      <c r="G237" s="164" t="s">
        <v>320</v>
      </c>
      <c r="H237" s="165">
        <v>2</v>
      </c>
      <c r="I237" s="166"/>
      <c r="J237" s="166">
        <f>ROUND(I237*H237,2)</f>
        <v>0</v>
      </c>
      <c r="K237" s="163" t="s">
        <v>3</v>
      </c>
      <c r="L237" s="167"/>
      <c r="M237" s="168" t="s">
        <v>3</v>
      </c>
      <c r="N237" s="169" t="s">
        <v>41</v>
      </c>
      <c r="O237" s="136">
        <v>0</v>
      </c>
      <c r="P237" s="136">
        <f>O237*H237</f>
        <v>0</v>
      </c>
      <c r="Q237" s="136">
        <v>0</v>
      </c>
      <c r="R237" s="136">
        <f>Q237*H237</f>
        <v>0</v>
      </c>
      <c r="S237" s="136">
        <v>0</v>
      </c>
      <c r="T237" s="137">
        <f>S237*H237</f>
        <v>0</v>
      </c>
      <c r="AR237" s="138" t="s">
        <v>391</v>
      </c>
      <c r="AT237" s="138" t="s">
        <v>248</v>
      </c>
      <c r="AU237" s="138" t="s">
        <v>80</v>
      </c>
      <c r="AY237" s="17" t="s">
        <v>155</v>
      </c>
      <c r="BE237" s="139">
        <f>IF(N237="základní",J237,0)</f>
        <v>0</v>
      </c>
      <c r="BF237" s="139">
        <f>IF(N237="snížená",J237,0)</f>
        <v>0</v>
      </c>
      <c r="BG237" s="139">
        <f>IF(N237="zákl. přenesená",J237,0)</f>
        <v>0</v>
      </c>
      <c r="BH237" s="139">
        <f>IF(N237="sníž. přenesená",J237,0)</f>
        <v>0</v>
      </c>
      <c r="BI237" s="139">
        <f>IF(N237="nulová",J237,0)</f>
        <v>0</v>
      </c>
      <c r="BJ237" s="17" t="s">
        <v>78</v>
      </c>
      <c r="BK237" s="139">
        <f>ROUND(I237*H237,2)</f>
        <v>0</v>
      </c>
      <c r="BL237" s="17" t="s">
        <v>264</v>
      </c>
      <c r="BM237" s="138" t="s">
        <v>3317</v>
      </c>
    </row>
    <row r="238" spans="2:65" s="12" customFormat="1" ht="11.25">
      <c r="B238" s="143"/>
      <c r="D238" s="144" t="s">
        <v>166</v>
      </c>
      <c r="E238" s="145" t="s">
        <v>3</v>
      </c>
      <c r="F238" s="146" t="s">
        <v>3086</v>
      </c>
      <c r="H238" s="145" t="s">
        <v>3</v>
      </c>
      <c r="L238" s="143"/>
      <c r="M238" s="147"/>
      <c r="T238" s="148"/>
      <c r="AT238" s="145" t="s">
        <v>166</v>
      </c>
      <c r="AU238" s="145" t="s">
        <v>80</v>
      </c>
      <c r="AV238" s="12" t="s">
        <v>78</v>
      </c>
      <c r="AW238" s="12" t="s">
        <v>32</v>
      </c>
      <c r="AX238" s="12" t="s">
        <v>70</v>
      </c>
      <c r="AY238" s="145" t="s">
        <v>155</v>
      </c>
    </row>
    <row r="239" spans="2:65" s="13" customFormat="1" ht="11.25">
      <c r="B239" s="149"/>
      <c r="D239" s="144" t="s">
        <v>166</v>
      </c>
      <c r="E239" s="150" t="s">
        <v>3</v>
      </c>
      <c r="F239" s="151" t="s">
        <v>3213</v>
      </c>
      <c r="H239" s="152">
        <v>2</v>
      </c>
      <c r="L239" s="149"/>
      <c r="M239" s="153"/>
      <c r="T239" s="154"/>
      <c r="AT239" s="150" t="s">
        <v>166</v>
      </c>
      <c r="AU239" s="150" t="s">
        <v>80</v>
      </c>
      <c r="AV239" s="13" t="s">
        <v>80</v>
      </c>
      <c r="AW239" s="13" t="s">
        <v>32</v>
      </c>
      <c r="AX239" s="13" t="s">
        <v>78</v>
      </c>
      <c r="AY239" s="150" t="s">
        <v>155</v>
      </c>
    </row>
    <row r="240" spans="2:65" s="1" customFormat="1" ht="16.5" customHeight="1">
      <c r="B240" s="127"/>
      <c r="C240" s="161" t="s">
        <v>679</v>
      </c>
      <c r="D240" s="161" t="s">
        <v>248</v>
      </c>
      <c r="E240" s="162" t="s">
        <v>3318</v>
      </c>
      <c r="F240" s="163" t="s">
        <v>3319</v>
      </c>
      <c r="G240" s="164" t="s">
        <v>320</v>
      </c>
      <c r="H240" s="165">
        <v>2</v>
      </c>
      <c r="I240" s="166"/>
      <c r="J240" s="166">
        <f>ROUND(I240*H240,2)</f>
        <v>0</v>
      </c>
      <c r="K240" s="163" t="s">
        <v>3</v>
      </c>
      <c r="L240" s="167"/>
      <c r="M240" s="168" t="s">
        <v>3</v>
      </c>
      <c r="N240" s="169" t="s">
        <v>41</v>
      </c>
      <c r="O240" s="136">
        <v>0</v>
      </c>
      <c r="P240" s="136">
        <f>O240*H240</f>
        <v>0</v>
      </c>
      <c r="Q240" s="136">
        <v>0</v>
      </c>
      <c r="R240" s="136">
        <f>Q240*H240</f>
        <v>0</v>
      </c>
      <c r="S240" s="136">
        <v>0</v>
      </c>
      <c r="T240" s="137">
        <f>S240*H240</f>
        <v>0</v>
      </c>
      <c r="AR240" s="138" t="s">
        <v>391</v>
      </c>
      <c r="AT240" s="138" t="s">
        <v>248</v>
      </c>
      <c r="AU240" s="138" t="s">
        <v>80</v>
      </c>
      <c r="AY240" s="17" t="s">
        <v>155</v>
      </c>
      <c r="BE240" s="139">
        <f>IF(N240="základní",J240,0)</f>
        <v>0</v>
      </c>
      <c r="BF240" s="139">
        <f>IF(N240="snížená",J240,0)</f>
        <v>0</v>
      </c>
      <c r="BG240" s="139">
        <f>IF(N240="zákl. přenesená",J240,0)</f>
        <v>0</v>
      </c>
      <c r="BH240" s="139">
        <f>IF(N240="sníž. přenesená",J240,0)</f>
        <v>0</v>
      </c>
      <c r="BI240" s="139">
        <f>IF(N240="nulová",J240,0)</f>
        <v>0</v>
      </c>
      <c r="BJ240" s="17" t="s">
        <v>78</v>
      </c>
      <c r="BK240" s="139">
        <f>ROUND(I240*H240,2)</f>
        <v>0</v>
      </c>
      <c r="BL240" s="17" t="s">
        <v>264</v>
      </c>
      <c r="BM240" s="138" t="s">
        <v>3320</v>
      </c>
    </row>
    <row r="241" spans="2:65" s="1" customFormat="1" ht="16.5" customHeight="1">
      <c r="B241" s="127"/>
      <c r="C241" s="161" t="s">
        <v>686</v>
      </c>
      <c r="D241" s="161" t="s">
        <v>248</v>
      </c>
      <c r="E241" s="162" t="s">
        <v>3321</v>
      </c>
      <c r="F241" s="163" t="s">
        <v>3322</v>
      </c>
      <c r="G241" s="164" t="s">
        <v>320</v>
      </c>
      <c r="H241" s="165">
        <v>2</v>
      </c>
      <c r="I241" s="166"/>
      <c r="J241" s="166">
        <f>ROUND(I241*H241,2)</f>
        <v>0</v>
      </c>
      <c r="K241" s="163" t="s">
        <v>3</v>
      </c>
      <c r="L241" s="167"/>
      <c r="M241" s="168" t="s">
        <v>3</v>
      </c>
      <c r="N241" s="169" t="s">
        <v>41</v>
      </c>
      <c r="O241" s="136">
        <v>0</v>
      </c>
      <c r="P241" s="136">
        <f>O241*H241</f>
        <v>0</v>
      </c>
      <c r="Q241" s="136">
        <v>0</v>
      </c>
      <c r="R241" s="136">
        <f>Q241*H241</f>
        <v>0</v>
      </c>
      <c r="S241" s="136">
        <v>0</v>
      </c>
      <c r="T241" s="137">
        <f>S241*H241</f>
        <v>0</v>
      </c>
      <c r="AR241" s="138" t="s">
        <v>391</v>
      </c>
      <c r="AT241" s="138" t="s">
        <v>248</v>
      </c>
      <c r="AU241" s="138" t="s">
        <v>80</v>
      </c>
      <c r="AY241" s="17" t="s">
        <v>155</v>
      </c>
      <c r="BE241" s="139">
        <f>IF(N241="základní",J241,0)</f>
        <v>0</v>
      </c>
      <c r="BF241" s="139">
        <f>IF(N241="snížená",J241,0)</f>
        <v>0</v>
      </c>
      <c r="BG241" s="139">
        <f>IF(N241="zákl. přenesená",J241,0)</f>
        <v>0</v>
      </c>
      <c r="BH241" s="139">
        <f>IF(N241="sníž. přenesená",J241,0)</f>
        <v>0</v>
      </c>
      <c r="BI241" s="139">
        <f>IF(N241="nulová",J241,0)</f>
        <v>0</v>
      </c>
      <c r="BJ241" s="17" t="s">
        <v>78</v>
      </c>
      <c r="BK241" s="139">
        <f>ROUND(I241*H241,2)</f>
        <v>0</v>
      </c>
      <c r="BL241" s="17" t="s">
        <v>264</v>
      </c>
      <c r="BM241" s="138" t="s">
        <v>3323</v>
      </c>
    </row>
    <row r="242" spans="2:65" s="1" customFormat="1" ht="16.5" customHeight="1">
      <c r="B242" s="127"/>
      <c r="C242" s="161" t="s">
        <v>693</v>
      </c>
      <c r="D242" s="161" t="s">
        <v>248</v>
      </c>
      <c r="E242" s="162" t="s">
        <v>3324</v>
      </c>
      <c r="F242" s="163" t="s">
        <v>3325</v>
      </c>
      <c r="G242" s="164" t="s">
        <v>320</v>
      </c>
      <c r="H242" s="165">
        <v>2</v>
      </c>
      <c r="I242" s="166"/>
      <c r="J242" s="166">
        <f>ROUND(I242*H242,2)</f>
        <v>0</v>
      </c>
      <c r="K242" s="163" t="s">
        <v>3</v>
      </c>
      <c r="L242" s="167"/>
      <c r="M242" s="168" t="s">
        <v>3</v>
      </c>
      <c r="N242" s="169" t="s">
        <v>41</v>
      </c>
      <c r="O242" s="136">
        <v>0</v>
      </c>
      <c r="P242" s="136">
        <f>O242*H242</f>
        <v>0</v>
      </c>
      <c r="Q242" s="136">
        <v>0</v>
      </c>
      <c r="R242" s="136">
        <f>Q242*H242</f>
        <v>0</v>
      </c>
      <c r="S242" s="136">
        <v>0</v>
      </c>
      <c r="T242" s="137">
        <f>S242*H242</f>
        <v>0</v>
      </c>
      <c r="AR242" s="138" t="s">
        <v>391</v>
      </c>
      <c r="AT242" s="138" t="s">
        <v>248</v>
      </c>
      <c r="AU242" s="138" t="s">
        <v>80</v>
      </c>
      <c r="AY242" s="17" t="s">
        <v>155</v>
      </c>
      <c r="BE242" s="139">
        <f>IF(N242="základní",J242,0)</f>
        <v>0</v>
      </c>
      <c r="BF242" s="139">
        <f>IF(N242="snížená",J242,0)</f>
        <v>0</v>
      </c>
      <c r="BG242" s="139">
        <f>IF(N242="zákl. přenesená",J242,0)</f>
        <v>0</v>
      </c>
      <c r="BH242" s="139">
        <f>IF(N242="sníž. přenesená",J242,0)</f>
        <v>0</v>
      </c>
      <c r="BI242" s="139">
        <f>IF(N242="nulová",J242,0)</f>
        <v>0</v>
      </c>
      <c r="BJ242" s="17" t="s">
        <v>78</v>
      </c>
      <c r="BK242" s="139">
        <f>ROUND(I242*H242,2)</f>
        <v>0</v>
      </c>
      <c r="BL242" s="17" t="s">
        <v>264</v>
      </c>
      <c r="BM242" s="138" t="s">
        <v>3326</v>
      </c>
    </row>
    <row r="243" spans="2:65" s="1" customFormat="1" ht="24.2" customHeight="1">
      <c r="B243" s="127"/>
      <c r="C243" s="128" t="s">
        <v>700</v>
      </c>
      <c r="D243" s="128" t="s">
        <v>157</v>
      </c>
      <c r="E243" s="129" t="s">
        <v>3327</v>
      </c>
      <c r="F243" s="130" t="s">
        <v>3328</v>
      </c>
      <c r="G243" s="131" t="s">
        <v>320</v>
      </c>
      <c r="H243" s="132">
        <v>37</v>
      </c>
      <c r="I243" s="133"/>
      <c r="J243" s="133">
        <f>ROUND(I243*H243,2)</f>
        <v>0</v>
      </c>
      <c r="K243" s="130" t="s">
        <v>161</v>
      </c>
      <c r="L243" s="29"/>
      <c r="M243" s="134" t="s">
        <v>3</v>
      </c>
      <c r="N243" s="135" t="s">
        <v>41</v>
      </c>
      <c r="O243" s="136">
        <v>1.056</v>
      </c>
      <c r="P243" s="136">
        <f>O243*H243</f>
        <v>39.072000000000003</v>
      </c>
      <c r="Q243" s="136">
        <v>0</v>
      </c>
      <c r="R243" s="136">
        <f>Q243*H243</f>
        <v>0</v>
      </c>
      <c r="S243" s="136">
        <v>0</v>
      </c>
      <c r="T243" s="137">
        <f>S243*H243</f>
        <v>0</v>
      </c>
      <c r="AR243" s="138" t="s">
        <v>264</v>
      </c>
      <c r="AT243" s="138" t="s">
        <v>157</v>
      </c>
      <c r="AU243" s="138" t="s">
        <v>80</v>
      </c>
      <c r="AY243" s="17" t="s">
        <v>155</v>
      </c>
      <c r="BE243" s="139">
        <f>IF(N243="základní",J243,0)</f>
        <v>0</v>
      </c>
      <c r="BF243" s="139">
        <f>IF(N243="snížená",J243,0)</f>
        <v>0</v>
      </c>
      <c r="BG243" s="139">
        <f>IF(N243="zákl. přenesená",J243,0)</f>
        <v>0</v>
      </c>
      <c r="BH243" s="139">
        <f>IF(N243="sníž. přenesená",J243,0)</f>
        <v>0</v>
      </c>
      <c r="BI243" s="139">
        <f>IF(N243="nulová",J243,0)</f>
        <v>0</v>
      </c>
      <c r="BJ243" s="17" t="s">
        <v>78</v>
      </c>
      <c r="BK243" s="139">
        <f>ROUND(I243*H243,2)</f>
        <v>0</v>
      </c>
      <c r="BL243" s="17" t="s">
        <v>264</v>
      </c>
      <c r="BM243" s="138" t="s">
        <v>3329</v>
      </c>
    </row>
    <row r="244" spans="2:65" s="1" customFormat="1" ht="11.25">
      <c r="B244" s="29"/>
      <c r="D244" s="140" t="s">
        <v>164</v>
      </c>
      <c r="F244" s="141" t="s">
        <v>3330</v>
      </c>
      <c r="L244" s="29"/>
      <c r="M244" s="142"/>
      <c r="T244" s="50"/>
      <c r="AT244" s="17" t="s">
        <v>164</v>
      </c>
      <c r="AU244" s="17" t="s">
        <v>80</v>
      </c>
    </row>
    <row r="245" spans="2:65" s="12" customFormat="1" ht="11.25">
      <c r="B245" s="143"/>
      <c r="D245" s="144" t="s">
        <v>166</v>
      </c>
      <c r="E245" s="145" t="s">
        <v>3</v>
      </c>
      <c r="F245" s="146" t="s">
        <v>3086</v>
      </c>
      <c r="H245" s="145" t="s">
        <v>3</v>
      </c>
      <c r="L245" s="143"/>
      <c r="M245" s="147"/>
      <c r="T245" s="148"/>
      <c r="AT245" s="145" t="s">
        <v>166</v>
      </c>
      <c r="AU245" s="145" t="s">
        <v>80</v>
      </c>
      <c r="AV245" s="12" t="s">
        <v>78</v>
      </c>
      <c r="AW245" s="12" t="s">
        <v>32</v>
      </c>
      <c r="AX245" s="12" t="s">
        <v>70</v>
      </c>
      <c r="AY245" s="145" t="s">
        <v>155</v>
      </c>
    </row>
    <row r="246" spans="2:65" s="13" customFormat="1" ht="11.25">
      <c r="B246" s="149"/>
      <c r="D246" s="144" t="s">
        <v>166</v>
      </c>
      <c r="E246" s="150" t="s">
        <v>3</v>
      </c>
      <c r="F246" s="151" t="s">
        <v>3331</v>
      </c>
      <c r="H246" s="152">
        <v>37</v>
      </c>
      <c r="L246" s="149"/>
      <c r="M246" s="153"/>
      <c r="T246" s="154"/>
      <c r="AT246" s="150" t="s">
        <v>166</v>
      </c>
      <c r="AU246" s="150" t="s">
        <v>80</v>
      </c>
      <c r="AV246" s="13" t="s">
        <v>80</v>
      </c>
      <c r="AW246" s="13" t="s">
        <v>32</v>
      </c>
      <c r="AX246" s="13" t="s">
        <v>70</v>
      </c>
      <c r="AY246" s="150" t="s">
        <v>155</v>
      </c>
    </row>
    <row r="247" spans="2:65" s="14" customFormat="1" ht="11.25">
      <c r="B247" s="155"/>
      <c r="D247" s="144" t="s">
        <v>166</v>
      </c>
      <c r="E247" s="156" t="s">
        <v>3</v>
      </c>
      <c r="F247" s="157" t="s">
        <v>205</v>
      </c>
      <c r="H247" s="158">
        <v>37</v>
      </c>
      <c r="L247" s="155"/>
      <c r="M247" s="159"/>
      <c r="T247" s="160"/>
      <c r="AT247" s="156" t="s">
        <v>166</v>
      </c>
      <c r="AU247" s="156" t="s">
        <v>80</v>
      </c>
      <c r="AV247" s="14" t="s">
        <v>162</v>
      </c>
      <c r="AW247" s="14" t="s">
        <v>32</v>
      </c>
      <c r="AX247" s="14" t="s">
        <v>78</v>
      </c>
      <c r="AY247" s="156" t="s">
        <v>155</v>
      </c>
    </row>
    <row r="248" spans="2:65" s="1" customFormat="1" ht="16.5" customHeight="1">
      <c r="B248" s="127"/>
      <c r="C248" s="161" t="s">
        <v>711</v>
      </c>
      <c r="D248" s="161" t="s">
        <v>248</v>
      </c>
      <c r="E248" s="162" t="s">
        <v>3332</v>
      </c>
      <c r="F248" s="163" t="s">
        <v>3333</v>
      </c>
      <c r="G248" s="164" t="s">
        <v>320</v>
      </c>
      <c r="H248" s="165">
        <v>8</v>
      </c>
      <c r="I248" s="166"/>
      <c r="J248" s="166">
        <f>ROUND(I248*H248,2)</f>
        <v>0</v>
      </c>
      <c r="K248" s="163" t="s">
        <v>3</v>
      </c>
      <c r="L248" s="167"/>
      <c r="M248" s="168" t="s">
        <v>3</v>
      </c>
      <c r="N248" s="169" t="s">
        <v>41</v>
      </c>
      <c r="O248" s="136">
        <v>0</v>
      </c>
      <c r="P248" s="136">
        <f>O248*H248</f>
        <v>0</v>
      </c>
      <c r="Q248" s="136">
        <v>0</v>
      </c>
      <c r="R248" s="136">
        <f>Q248*H248</f>
        <v>0</v>
      </c>
      <c r="S248" s="136">
        <v>0</v>
      </c>
      <c r="T248" s="137">
        <f>S248*H248</f>
        <v>0</v>
      </c>
      <c r="AR248" s="138" t="s">
        <v>391</v>
      </c>
      <c r="AT248" s="138" t="s">
        <v>248</v>
      </c>
      <c r="AU248" s="138" t="s">
        <v>80</v>
      </c>
      <c r="AY248" s="17" t="s">
        <v>155</v>
      </c>
      <c r="BE248" s="139">
        <f>IF(N248="základní",J248,0)</f>
        <v>0</v>
      </c>
      <c r="BF248" s="139">
        <f>IF(N248="snížená",J248,0)</f>
        <v>0</v>
      </c>
      <c r="BG248" s="139">
        <f>IF(N248="zákl. přenesená",J248,0)</f>
        <v>0</v>
      </c>
      <c r="BH248" s="139">
        <f>IF(N248="sníž. přenesená",J248,0)</f>
        <v>0</v>
      </c>
      <c r="BI248" s="139">
        <f>IF(N248="nulová",J248,0)</f>
        <v>0</v>
      </c>
      <c r="BJ248" s="17" t="s">
        <v>78</v>
      </c>
      <c r="BK248" s="139">
        <f>ROUND(I248*H248,2)</f>
        <v>0</v>
      </c>
      <c r="BL248" s="17" t="s">
        <v>264</v>
      </c>
      <c r="BM248" s="138" t="s">
        <v>3334</v>
      </c>
    </row>
    <row r="249" spans="2:65" s="1" customFormat="1" ht="16.5" customHeight="1">
      <c r="B249" s="127"/>
      <c r="C249" s="161" t="s">
        <v>716</v>
      </c>
      <c r="D249" s="161" t="s">
        <v>248</v>
      </c>
      <c r="E249" s="162" t="s">
        <v>3335</v>
      </c>
      <c r="F249" s="163" t="s">
        <v>3336</v>
      </c>
      <c r="G249" s="164" t="s">
        <v>320</v>
      </c>
      <c r="H249" s="165">
        <v>2</v>
      </c>
      <c r="I249" s="166"/>
      <c r="J249" s="166">
        <f>ROUND(I249*H249,2)</f>
        <v>0</v>
      </c>
      <c r="K249" s="163" t="s">
        <v>3</v>
      </c>
      <c r="L249" s="167"/>
      <c r="M249" s="168" t="s">
        <v>3</v>
      </c>
      <c r="N249" s="169" t="s">
        <v>41</v>
      </c>
      <c r="O249" s="136">
        <v>0</v>
      </c>
      <c r="P249" s="136">
        <f>O249*H249</f>
        <v>0</v>
      </c>
      <c r="Q249" s="136">
        <v>0</v>
      </c>
      <c r="R249" s="136">
        <f>Q249*H249</f>
        <v>0</v>
      </c>
      <c r="S249" s="136">
        <v>0</v>
      </c>
      <c r="T249" s="137">
        <f>S249*H249</f>
        <v>0</v>
      </c>
      <c r="AR249" s="138" t="s">
        <v>391</v>
      </c>
      <c r="AT249" s="138" t="s">
        <v>248</v>
      </c>
      <c r="AU249" s="138" t="s">
        <v>80</v>
      </c>
      <c r="AY249" s="17" t="s">
        <v>155</v>
      </c>
      <c r="BE249" s="139">
        <f>IF(N249="základní",J249,0)</f>
        <v>0</v>
      </c>
      <c r="BF249" s="139">
        <f>IF(N249="snížená",J249,0)</f>
        <v>0</v>
      </c>
      <c r="BG249" s="139">
        <f>IF(N249="zákl. přenesená",J249,0)</f>
        <v>0</v>
      </c>
      <c r="BH249" s="139">
        <f>IF(N249="sníž. přenesená",J249,0)</f>
        <v>0</v>
      </c>
      <c r="BI249" s="139">
        <f>IF(N249="nulová",J249,0)</f>
        <v>0</v>
      </c>
      <c r="BJ249" s="17" t="s">
        <v>78</v>
      </c>
      <c r="BK249" s="139">
        <f>ROUND(I249*H249,2)</f>
        <v>0</v>
      </c>
      <c r="BL249" s="17" t="s">
        <v>264</v>
      </c>
      <c r="BM249" s="138" t="s">
        <v>3337</v>
      </c>
    </row>
    <row r="250" spans="2:65" s="1" customFormat="1" ht="16.5" customHeight="1">
      <c r="B250" s="127"/>
      <c r="C250" s="161" t="s">
        <v>721</v>
      </c>
      <c r="D250" s="161" t="s">
        <v>248</v>
      </c>
      <c r="E250" s="162" t="s">
        <v>3338</v>
      </c>
      <c r="F250" s="163" t="s">
        <v>3339</v>
      </c>
      <c r="G250" s="164" t="s">
        <v>320</v>
      </c>
      <c r="H250" s="165">
        <v>18</v>
      </c>
      <c r="I250" s="166"/>
      <c r="J250" s="166">
        <f>ROUND(I250*H250,2)</f>
        <v>0</v>
      </c>
      <c r="K250" s="163" t="s">
        <v>3</v>
      </c>
      <c r="L250" s="167"/>
      <c r="M250" s="168" t="s">
        <v>3</v>
      </c>
      <c r="N250" s="169" t="s">
        <v>41</v>
      </c>
      <c r="O250" s="136">
        <v>0</v>
      </c>
      <c r="P250" s="136">
        <f>O250*H250</f>
        <v>0</v>
      </c>
      <c r="Q250" s="136">
        <v>0</v>
      </c>
      <c r="R250" s="136">
        <f>Q250*H250</f>
        <v>0</v>
      </c>
      <c r="S250" s="136">
        <v>0</v>
      </c>
      <c r="T250" s="137">
        <f>S250*H250</f>
        <v>0</v>
      </c>
      <c r="AR250" s="138" t="s">
        <v>391</v>
      </c>
      <c r="AT250" s="138" t="s">
        <v>248</v>
      </c>
      <c r="AU250" s="138" t="s">
        <v>80</v>
      </c>
      <c r="AY250" s="17" t="s">
        <v>155</v>
      </c>
      <c r="BE250" s="139">
        <f>IF(N250="základní",J250,0)</f>
        <v>0</v>
      </c>
      <c r="BF250" s="139">
        <f>IF(N250="snížená",J250,0)</f>
        <v>0</v>
      </c>
      <c r="BG250" s="139">
        <f>IF(N250="zákl. přenesená",J250,0)</f>
        <v>0</v>
      </c>
      <c r="BH250" s="139">
        <f>IF(N250="sníž. přenesená",J250,0)</f>
        <v>0</v>
      </c>
      <c r="BI250" s="139">
        <f>IF(N250="nulová",J250,0)</f>
        <v>0</v>
      </c>
      <c r="BJ250" s="17" t="s">
        <v>78</v>
      </c>
      <c r="BK250" s="139">
        <f>ROUND(I250*H250,2)</f>
        <v>0</v>
      </c>
      <c r="BL250" s="17" t="s">
        <v>264</v>
      </c>
      <c r="BM250" s="138" t="s">
        <v>3340</v>
      </c>
    </row>
    <row r="251" spans="2:65" s="1" customFormat="1" ht="16.5" customHeight="1">
      <c r="B251" s="127"/>
      <c r="C251" s="161" t="s">
        <v>726</v>
      </c>
      <c r="D251" s="161" t="s">
        <v>248</v>
      </c>
      <c r="E251" s="162" t="s">
        <v>3341</v>
      </c>
      <c r="F251" s="163" t="s">
        <v>3342</v>
      </c>
      <c r="G251" s="164" t="s">
        <v>320</v>
      </c>
      <c r="H251" s="165">
        <v>9</v>
      </c>
      <c r="I251" s="166"/>
      <c r="J251" s="166">
        <f>ROUND(I251*H251,2)</f>
        <v>0</v>
      </c>
      <c r="K251" s="163" t="s">
        <v>3</v>
      </c>
      <c r="L251" s="167"/>
      <c r="M251" s="168" t="s">
        <v>3</v>
      </c>
      <c r="N251" s="169" t="s">
        <v>41</v>
      </c>
      <c r="O251" s="136">
        <v>0</v>
      </c>
      <c r="P251" s="136">
        <f>O251*H251</f>
        <v>0</v>
      </c>
      <c r="Q251" s="136">
        <v>0</v>
      </c>
      <c r="R251" s="136">
        <f>Q251*H251</f>
        <v>0</v>
      </c>
      <c r="S251" s="136">
        <v>0</v>
      </c>
      <c r="T251" s="137">
        <f>S251*H251</f>
        <v>0</v>
      </c>
      <c r="AR251" s="138" t="s">
        <v>391</v>
      </c>
      <c r="AT251" s="138" t="s">
        <v>248</v>
      </c>
      <c r="AU251" s="138" t="s">
        <v>80</v>
      </c>
      <c r="AY251" s="17" t="s">
        <v>155</v>
      </c>
      <c r="BE251" s="139">
        <f>IF(N251="základní",J251,0)</f>
        <v>0</v>
      </c>
      <c r="BF251" s="139">
        <f>IF(N251="snížená",J251,0)</f>
        <v>0</v>
      </c>
      <c r="BG251" s="139">
        <f>IF(N251="zákl. přenesená",J251,0)</f>
        <v>0</v>
      </c>
      <c r="BH251" s="139">
        <f>IF(N251="sníž. přenesená",J251,0)</f>
        <v>0</v>
      </c>
      <c r="BI251" s="139">
        <f>IF(N251="nulová",J251,0)</f>
        <v>0</v>
      </c>
      <c r="BJ251" s="17" t="s">
        <v>78</v>
      </c>
      <c r="BK251" s="139">
        <f>ROUND(I251*H251,2)</f>
        <v>0</v>
      </c>
      <c r="BL251" s="17" t="s">
        <v>264</v>
      </c>
      <c r="BM251" s="138" t="s">
        <v>3343</v>
      </c>
    </row>
    <row r="252" spans="2:65" s="1" customFormat="1" ht="21.75" customHeight="1">
      <c r="B252" s="127"/>
      <c r="C252" s="128" t="s">
        <v>732</v>
      </c>
      <c r="D252" s="128" t="s">
        <v>157</v>
      </c>
      <c r="E252" s="129" t="s">
        <v>3344</v>
      </c>
      <c r="F252" s="130" t="s">
        <v>3345</v>
      </c>
      <c r="G252" s="131" t="s">
        <v>320</v>
      </c>
      <c r="H252" s="132">
        <v>5</v>
      </c>
      <c r="I252" s="133"/>
      <c r="J252" s="133">
        <f>ROUND(I252*H252,2)</f>
        <v>0</v>
      </c>
      <c r="K252" s="130" t="s">
        <v>161</v>
      </c>
      <c r="L252" s="29"/>
      <c r="M252" s="134" t="s">
        <v>3</v>
      </c>
      <c r="N252" s="135" t="s">
        <v>41</v>
      </c>
      <c r="O252" s="136">
        <v>1.3939999999999999</v>
      </c>
      <c r="P252" s="136">
        <f>O252*H252</f>
        <v>6.97</v>
      </c>
      <c r="Q252" s="136">
        <v>0</v>
      </c>
      <c r="R252" s="136">
        <f>Q252*H252</f>
        <v>0</v>
      </c>
      <c r="S252" s="136">
        <v>0</v>
      </c>
      <c r="T252" s="137">
        <f>S252*H252</f>
        <v>0</v>
      </c>
      <c r="AR252" s="138" t="s">
        <v>264</v>
      </c>
      <c r="AT252" s="138" t="s">
        <v>157</v>
      </c>
      <c r="AU252" s="138" t="s">
        <v>80</v>
      </c>
      <c r="AY252" s="17" t="s">
        <v>155</v>
      </c>
      <c r="BE252" s="139">
        <f>IF(N252="základní",J252,0)</f>
        <v>0</v>
      </c>
      <c r="BF252" s="139">
        <f>IF(N252="snížená",J252,0)</f>
        <v>0</v>
      </c>
      <c r="BG252" s="139">
        <f>IF(N252="zákl. přenesená",J252,0)</f>
        <v>0</v>
      </c>
      <c r="BH252" s="139">
        <f>IF(N252="sníž. přenesená",J252,0)</f>
        <v>0</v>
      </c>
      <c r="BI252" s="139">
        <f>IF(N252="nulová",J252,0)</f>
        <v>0</v>
      </c>
      <c r="BJ252" s="17" t="s">
        <v>78</v>
      </c>
      <c r="BK252" s="139">
        <f>ROUND(I252*H252,2)</f>
        <v>0</v>
      </c>
      <c r="BL252" s="17" t="s">
        <v>264</v>
      </c>
      <c r="BM252" s="138" t="s">
        <v>3346</v>
      </c>
    </row>
    <row r="253" spans="2:65" s="1" customFormat="1" ht="11.25">
      <c r="B253" s="29"/>
      <c r="D253" s="140" t="s">
        <v>164</v>
      </c>
      <c r="F253" s="141" t="s">
        <v>3347</v>
      </c>
      <c r="L253" s="29"/>
      <c r="M253" s="142"/>
      <c r="T253" s="50"/>
      <c r="AT253" s="17" t="s">
        <v>164</v>
      </c>
      <c r="AU253" s="17" t="s">
        <v>80</v>
      </c>
    </row>
    <row r="254" spans="2:65" s="1" customFormat="1" ht="19.5">
      <c r="B254" s="29"/>
      <c r="D254" s="144" t="s">
        <v>516</v>
      </c>
      <c r="F254" s="170" t="s">
        <v>3348</v>
      </c>
      <c r="L254" s="29"/>
      <c r="M254" s="142"/>
      <c r="T254" s="50"/>
      <c r="AT254" s="17" t="s">
        <v>516</v>
      </c>
      <c r="AU254" s="17" t="s">
        <v>80</v>
      </c>
    </row>
    <row r="255" spans="2:65" s="1" customFormat="1" ht="16.5" customHeight="1">
      <c r="B255" s="127"/>
      <c r="C255" s="161" t="s">
        <v>737</v>
      </c>
      <c r="D255" s="161" t="s">
        <v>248</v>
      </c>
      <c r="E255" s="162" t="s">
        <v>3349</v>
      </c>
      <c r="F255" s="163" t="s">
        <v>3350</v>
      </c>
      <c r="G255" s="164" t="s">
        <v>320</v>
      </c>
      <c r="H255" s="165">
        <v>5</v>
      </c>
      <c r="I255" s="166"/>
      <c r="J255" s="166">
        <f>ROUND(I255*H255,2)</f>
        <v>0</v>
      </c>
      <c r="K255" s="163" t="s">
        <v>3</v>
      </c>
      <c r="L255" s="167"/>
      <c r="M255" s="168" t="s">
        <v>3</v>
      </c>
      <c r="N255" s="169" t="s">
        <v>41</v>
      </c>
      <c r="O255" s="136">
        <v>0</v>
      </c>
      <c r="P255" s="136">
        <f>O255*H255</f>
        <v>0</v>
      </c>
      <c r="Q255" s="136">
        <v>0</v>
      </c>
      <c r="R255" s="136">
        <f>Q255*H255</f>
        <v>0</v>
      </c>
      <c r="S255" s="136">
        <v>0</v>
      </c>
      <c r="T255" s="137">
        <f>S255*H255</f>
        <v>0</v>
      </c>
      <c r="AR255" s="138" t="s">
        <v>391</v>
      </c>
      <c r="AT255" s="138" t="s">
        <v>248</v>
      </c>
      <c r="AU255" s="138" t="s">
        <v>80</v>
      </c>
      <c r="AY255" s="17" t="s">
        <v>155</v>
      </c>
      <c r="BE255" s="139">
        <f>IF(N255="základní",J255,0)</f>
        <v>0</v>
      </c>
      <c r="BF255" s="139">
        <f>IF(N255="snížená",J255,0)</f>
        <v>0</v>
      </c>
      <c r="BG255" s="139">
        <f>IF(N255="zákl. přenesená",J255,0)</f>
        <v>0</v>
      </c>
      <c r="BH255" s="139">
        <f>IF(N255="sníž. přenesená",J255,0)</f>
        <v>0</v>
      </c>
      <c r="BI255" s="139">
        <f>IF(N255="nulová",J255,0)</f>
        <v>0</v>
      </c>
      <c r="BJ255" s="17" t="s">
        <v>78</v>
      </c>
      <c r="BK255" s="139">
        <f>ROUND(I255*H255,2)</f>
        <v>0</v>
      </c>
      <c r="BL255" s="17" t="s">
        <v>264</v>
      </c>
      <c r="BM255" s="138" t="s">
        <v>3351</v>
      </c>
    </row>
    <row r="256" spans="2:65" s="1" customFormat="1" ht="24.2" customHeight="1">
      <c r="B256" s="127"/>
      <c r="C256" s="128" t="s">
        <v>747</v>
      </c>
      <c r="D256" s="128" t="s">
        <v>157</v>
      </c>
      <c r="E256" s="129" t="s">
        <v>3352</v>
      </c>
      <c r="F256" s="130" t="s">
        <v>3353</v>
      </c>
      <c r="G256" s="131" t="s">
        <v>178</v>
      </c>
      <c r="H256" s="132">
        <v>150</v>
      </c>
      <c r="I256" s="133"/>
      <c r="J256" s="133">
        <f>ROUND(I256*H256,2)</f>
        <v>0</v>
      </c>
      <c r="K256" s="130" t="s">
        <v>161</v>
      </c>
      <c r="L256" s="29"/>
      <c r="M256" s="134" t="s">
        <v>3</v>
      </c>
      <c r="N256" s="135" t="s">
        <v>41</v>
      </c>
      <c r="O256" s="136">
        <v>5.7000000000000002E-2</v>
      </c>
      <c r="P256" s="136">
        <f>O256*H256</f>
        <v>8.5500000000000007</v>
      </c>
      <c r="Q256" s="136">
        <v>0</v>
      </c>
      <c r="R256" s="136">
        <f>Q256*H256</f>
        <v>0</v>
      </c>
      <c r="S256" s="136">
        <v>0</v>
      </c>
      <c r="T256" s="137">
        <f>S256*H256</f>
        <v>0</v>
      </c>
      <c r="AR256" s="138" t="s">
        <v>264</v>
      </c>
      <c r="AT256" s="138" t="s">
        <v>157</v>
      </c>
      <c r="AU256" s="138" t="s">
        <v>80</v>
      </c>
      <c r="AY256" s="17" t="s">
        <v>155</v>
      </c>
      <c r="BE256" s="139">
        <f>IF(N256="základní",J256,0)</f>
        <v>0</v>
      </c>
      <c r="BF256" s="139">
        <f>IF(N256="snížená",J256,0)</f>
        <v>0</v>
      </c>
      <c r="BG256" s="139">
        <f>IF(N256="zákl. přenesená",J256,0)</f>
        <v>0</v>
      </c>
      <c r="BH256" s="139">
        <f>IF(N256="sníž. přenesená",J256,0)</f>
        <v>0</v>
      </c>
      <c r="BI256" s="139">
        <f>IF(N256="nulová",J256,0)</f>
        <v>0</v>
      </c>
      <c r="BJ256" s="17" t="s">
        <v>78</v>
      </c>
      <c r="BK256" s="139">
        <f>ROUND(I256*H256,2)</f>
        <v>0</v>
      </c>
      <c r="BL256" s="17" t="s">
        <v>264</v>
      </c>
      <c r="BM256" s="138" t="s">
        <v>3354</v>
      </c>
    </row>
    <row r="257" spans="2:65" s="1" customFormat="1" ht="11.25">
      <c r="B257" s="29"/>
      <c r="D257" s="140" t="s">
        <v>164</v>
      </c>
      <c r="F257" s="141" t="s">
        <v>3355</v>
      </c>
      <c r="L257" s="29"/>
      <c r="M257" s="142"/>
      <c r="T257" s="50"/>
      <c r="AT257" s="17" t="s">
        <v>164</v>
      </c>
      <c r="AU257" s="17" t="s">
        <v>80</v>
      </c>
    </row>
    <row r="258" spans="2:65" s="13" customFormat="1" ht="11.25">
      <c r="B258" s="149"/>
      <c r="D258" s="144" t="s">
        <v>166</v>
      </c>
      <c r="E258" s="150" t="s">
        <v>3</v>
      </c>
      <c r="F258" s="151" t="s">
        <v>3356</v>
      </c>
      <c r="H258" s="152">
        <v>150</v>
      </c>
      <c r="L258" s="149"/>
      <c r="M258" s="153"/>
      <c r="T258" s="154"/>
      <c r="AT258" s="150" t="s">
        <v>166</v>
      </c>
      <c r="AU258" s="150" t="s">
        <v>80</v>
      </c>
      <c r="AV258" s="13" t="s">
        <v>80</v>
      </c>
      <c r="AW258" s="13" t="s">
        <v>32</v>
      </c>
      <c r="AX258" s="13" t="s">
        <v>78</v>
      </c>
      <c r="AY258" s="150" t="s">
        <v>155</v>
      </c>
    </row>
    <row r="259" spans="2:65" s="1" customFormat="1" ht="16.5" customHeight="1">
      <c r="B259" s="127"/>
      <c r="C259" s="161" t="s">
        <v>756</v>
      </c>
      <c r="D259" s="161" t="s">
        <v>248</v>
      </c>
      <c r="E259" s="162" t="s">
        <v>3357</v>
      </c>
      <c r="F259" s="163" t="s">
        <v>3358</v>
      </c>
      <c r="G259" s="164" t="s">
        <v>178</v>
      </c>
      <c r="H259" s="165">
        <v>100</v>
      </c>
      <c r="I259" s="166"/>
      <c r="J259" s="166">
        <f>ROUND(I259*H259,2)</f>
        <v>0</v>
      </c>
      <c r="K259" s="163" t="s">
        <v>3</v>
      </c>
      <c r="L259" s="167"/>
      <c r="M259" s="168" t="s">
        <v>3</v>
      </c>
      <c r="N259" s="169" t="s">
        <v>41</v>
      </c>
      <c r="O259" s="136">
        <v>0</v>
      </c>
      <c r="P259" s="136">
        <f>O259*H259</f>
        <v>0</v>
      </c>
      <c r="Q259" s="136">
        <v>0</v>
      </c>
      <c r="R259" s="136">
        <f>Q259*H259</f>
        <v>0</v>
      </c>
      <c r="S259" s="136">
        <v>0</v>
      </c>
      <c r="T259" s="137">
        <f>S259*H259</f>
        <v>0</v>
      </c>
      <c r="AR259" s="138" t="s">
        <v>391</v>
      </c>
      <c r="AT259" s="138" t="s">
        <v>248</v>
      </c>
      <c r="AU259" s="138" t="s">
        <v>80</v>
      </c>
      <c r="AY259" s="17" t="s">
        <v>155</v>
      </c>
      <c r="BE259" s="139">
        <f>IF(N259="základní",J259,0)</f>
        <v>0</v>
      </c>
      <c r="BF259" s="139">
        <f>IF(N259="snížená",J259,0)</f>
        <v>0</v>
      </c>
      <c r="BG259" s="139">
        <f>IF(N259="zákl. přenesená",J259,0)</f>
        <v>0</v>
      </c>
      <c r="BH259" s="139">
        <f>IF(N259="sníž. přenesená",J259,0)</f>
        <v>0</v>
      </c>
      <c r="BI259" s="139">
        <f>IF(N259="nulová",J259,0)</f>
        <v>0</v>
      </c>
      <c r="BJ259" s="17" t="s">
        <v>78</v>
      </c>
      <c r="BK259" s="139">
        <f>ROUND(I259*H259,2)</f>
        <v>0</v>
      </c>
      <c r="BL259" s="17" t="s">
        <v>264</v>
      </c>
      <c r="BM259" s="138" t="s">
        <v>3359</v>
      </c>
    </row>
    <row r="260" spans="2:65" s="1" customFormat="1" ht="16.5" customHeight="1">
      <c r="B260" s="127"/>
      <c r="C260" s="161" t="s">
        <v>761</v>
      </c>
      <c r="D260" s="161" t="s">
        <v>248</v>
      </c>
      <c r="E260" s="162" t="s">
        <v>3360</v>
      </c>
      <c r="F260" s="163" t="s">
        <v>3361</v>
      </c>
      <c r="G260" s="164" t="s">
        <v>178</v>
      </c>
      <c r="H260" s="165">
        <v>50</v>
      </c>
      <c r="I260" s="166"/>
      <c r="J260" s="166">
        <f>ROUND(I260*H260,2)</f>
        <v>0</v>
      </c>
      <c r="K260" s="163" t="s">
        <v>3</v>
      </c>
      <c r="L260" s="167"/>
      <c r="M260" s="168" t="s">
        <v>3</v>
      </c>
      <c r="N260" s="169" t="s">
        <v>41</v>
      </c>
      <c r="O260" s="136">
        <v>0</v>
      </c>
      <c r="P260" s="136">
        <f>O260*H260</f>
        <v>0</v>
      </c>
      <c r="Q260" s="136">
        <v>0</v>
      </c>
      <c r="R260" s="136">
        <f>Q260*H260</f>
        <v>0</v>
      </c>
      <c r="S260" s="136">
        <v>0</v>
      </c>
      <c r="T260" s="137">
        <f>S260*H260</f>
        <v>0</v>
      </c>
      <c r="AR260" s="138" t="s">
        <v>391</v>
      </c>
      <c r="AT260" s="138" t="s">
        <v>248</v>
      </c>
      <c r="AU260" s="138" t="s">
        <v>80</v>
      </c>
      <c r="AY260" s="17" t="s">
        <v>155</v>
      </c>
      <c r="BE260" s="139">
        <f>IF(N260="základní",J260,0)</f>
        <v>0</v>
      </c>
      <c r="BF260" s="139">
        <f>IF(N260="snížená",J260,0)</f>
        <v>0</v>
      </c>
      <c r="BG260" s="139">
        <f>IF(N260="zákl. přenesená",J260,0)</f>
        <v>0</v>
      </c>
      <c r="BH260" s="139">
        <f>IF(N260="sníž. přenesená",J260,0)</f>
        <v>0</v>
      </c>
      <c r="BI260" s="139">
        <f>IF(N260="nulová",J260,0)</f>
        <v>0</v>
      </c>
      <c r="BJ260" s="17" t="s">
        <v>78</v>
      </c>
      <c r="BK260" s="139">
        <f>ROUND(I260*H260,2)</f>
        <v>0</v>
      </c>
      <c r="BL260" s="17" t="s">
        <v>264</v>
      </c>
      <c r="BM260" s="138" t="s">
        <v>3362</v>
      </c>
    </row>
    <row r="261" spans="2:65" s="13" customFormat="1" ht="11.25">
      <c r="B261" s="149"/>
      <c r="D261" s="144" t="s">
        <v>166</v>
      </c>
      <c r="E261" s="150" t="s">
        <v>3</v>
      </c>
      <c r="F261" s="151" t="s">
        <v>3363</v>
      </c>
      <c r="H261" s="152">
        <v>50</v>
      </c>
      <c r="L261" s="149"/>
      <c r="M261" s="153"/>
      <c r="T261" s="154"/>
      <c r="AT261" s="150" t="s">
        <v>166</v>
      </c>
      <c r="AU261" s="150" t="s">
        <v>80</v>
      </c>
      <c r="AV261" s="13" t="s">
        <v>80</v>
      </c>
      <c r="AW261" s="13" t="s">
        <v>32</v>
      </c>
      <c r="AX261" s="13" t="s">
        <v>78</v>
      </c>
      <c r="AY261" s="150" t="s">
        <v>155</v>
      </c>
    </row>
    <row r="262" spans="2:65" s="1" customFormat="1" ht="16.5" customHeight="1">
      <c r="B262" s="127"/>
      <c r="C262" s="128" t="s">
        <v>772</v>
      </c>
      <c r="D262" s="128" t="s">
        <v>157</v>
      </c>
      <c r="E262" s="129" t="s">
        <v>3364</v>
      </c>
      <c r="F262" s="130" t="s">
        <v>3365</v>
      </c>
      <c r="G262" s="131" t="s">
        <v>320</v>
      </c>
      <c r="H262" s="132">
        <v>20</v>
      </c>
      <c r="I262" s="133"/>
      <c r="J262" s="133">
        <f>ROUND(I262*H262,2)</f>
        <v>0</v>
      </c>
      <c r="K262" s="130" t="s">
        <v>161</v>
      </c>
      <c r="L262" s="29"/>
      <c r="M262" s="134" t="s">
        <v>3</v>
      </c>
      <c r="N262" s="135" t="s">
        <v>41</v>
      </c>
      <c r="O262" s="136">
        <v>0.252</v>
      </c>
      <c r="P262" s="136">
        <f>O262*H262</f>
        <v>5.04</v>
      </c>
      <c r="Q262" s="136">
        <v>0</v>
      </c>
      <c r="R262" s="136">
        <f>Q262*H262</f>
        <v>0</v>
      </c>
      <c r="S262" s="136">
        <v>0</v>
      </c>
      <c r="T262" s="137">
        <f>S262*H262</f>
        <v>0</v>
      </c>
      <c r="AR262" s="138" t="s">
        <v>264</v>
      </c>
      <c r="AT262" s="138" t="s">
        <v>157</v>
      </c>
      <c r="AU262" s="138" t="s">
        <v>80</v>
      </c>
      <c r="AY262" s="17" t="s">
        <v>155</v>
      </c>
      <c r="BE262" s="139">
        <f>IF(N262="základní",J262,0)</f>
        <v>0</v>
      </c>
      <c r="BF262" s="139">
        <f>IF(N262="snížená",J262,0)</f>
        <v>0</v>
      </c>
      <c r="BG262" s="139">
        <f>IF(N262="zákl. přenesená",J262,0)</f>
        <v>0</v>
      </c>
      <c r="BH262" s="139">
        <f>IF(N262="sníž. přenesená",J262,0)</f>
        <v>0</v>
      </c>
      <c r="BI262" s="139">
        <f>IF(N262="nulová",J262,0)</f>
        <v>0</v>
      </c>
      <c r="BJ262" s="17" t="s">
        <v>78</v>
      </c>
      <c r="BK262" s="139">
        <f>ROUND(I262*H262,2)</f>
        <v>0</v>
      </c>
      <c r="BL262" s="17" t="s">
        <v>264</v>
      </c>
      <c r="BM262" s="138" t="s">
        <v>3366</v>
      </c>
    </row>
    <row r="263" spans="2:65" s="1" customFormat="1" ht="11.25">
      <c r="B263" s="29"/>
      <c r="D263" s="140" t="s">
        <v>164</v>
      </c>
      <c r="F263" s="141" t="s">
        <v>3367</v>
      </c>
      <c r="L263" s="29"/>
      <c r="M263" s="142"/>
      <c r="T263" s="50"/>
      <c r="AT263" s="17" t="s">
        <v>164</v>
      </c>
      <c r="AU263" s="17" t="s">
        <v>80</v>
      </c>
    </row>
    <row r="264" spans="2:65" s="13" customFormat="1" ht="11.25">
      <c r="B264" s="149"/>
      <c r="D264" s="144" t="s">
        <v>166</v>
      </c>
      <c r="E264" s="150" t="s">
        <v>3</v>
      </c>
      <c r="F264" s="151" t="s">
        <v>3368</v>
      </c>
      <c r="H264" s="152">
        <v>20</v>
      </c>
      <c r="L264" s="149"/>
      <c r="M264" s="153"/>
      <c r="T264" s="154"/>
      <c r="AT264" s="150" t="s">
        <v>166</v>
      </c>
      <c r="AU264" s="150" t="s">
        <v>80</v>
      </c>
      <c r="AV264" s="13" t="s">
        <v>80</v>
      </c>
      <c r="AW264" s="13" t="s">
        <v>32</v>
      </c>
      <c r="AX264" s="13" t="s">
        <v>78</v>
      </c>
      <c r="AY264" s="150" t="s">
        <v>155</v>
      </c>
    </row>
    <row r="265" spans="2:65" s="1" customFormat="1" ht="16.5" customHeight="1">
      <c r="B265" s="127"/>
      <c r="C265" s="161" t="s">
        <v>780</v>
      </c>
      <c r="D265" s="161" t="s">
        <v>248</v>
      </c>
      <c r="E265" s="162" t="s">
        <v>3369</v>
      </c>
      <c r="F265" s="163" t="s">
        <v>3370</v>
      </c>
      <c r="G265" s="164" t="s">
        <v>2464</v>
      </c>
      <c r="H265" s="165">
        <v>5</v>
      </c>
      <c r="I265" s="166"/>
      <c r="J265" s="166">
        <f>ROUND(I265*H265,2)</f>
        <v>0</v>
      </c>
      <c r="K265" s="163" t="s">
        <v>3</v>
      </c>
      <c r="L265" s="167"/>
      <c r="M265" s="168" t="s">
        <v>3</v>
      </c>
      <c r="N265" s="169" t="s">
        <v>41</v>
      </c>
      <c r="O265" s="136">
        <v>0</v>
      </c>
      <c r="P265" s="136">
        <f>O265*H265</f>
        <v>0</v>
      </c>
      <c r="Q265" s="136">
        <v>0</v>
      </c>
      <c r="R265" s="136">
        <f>Q265*H265</f>
        <v>0</v>
      </c>
      <c r="S265" s="136">
        <v>0</v>
      </c>
      <c r="T265" s="137">
        <f>S265*H265</f>
        <v>0</v>
      </c>
      <c r="AR265" s="138" t="s">
        <v>391</v>
      </c>
      <c r="AT265" s="138" t="s">
        <v>248</v>
      </c>
      <c r="AU265" s="138" t="s">
        <v>80</v>
      </c>
      <c r="AY265" s="17" t="s">
        <v>155</v>
      </c>
      <c r="BE265" s="139">
        <f>IF(N265="základní",J265,0)</f>
        <v>0</v>
      </c>
      <c r="BF265" s="139">
        <f>IF(N265="snížená",J265,0)</f>
        <v>0</v>
      </c>
      <c r="BG265" s="139">
        <f>IF(N265="zákl. přenesená",J265,0)</f>
        <v>0</v>
      </c>
      <c r="BH265" s="139">
        <f>IF(N265="sníž. přenesená",J265,0)</f>
        <v>0</v>
      </c>
      <c r="BI265" s="139">
        <f>IF(N265="nulová",J265,0)</f>
        <v>0</v>
      </c>
      <c r="BJ265" s="17" t="s">
        <v>78</v>
      </c>
      <c r="BK265" s="139">
        <f>ROUND(I265*H265,2)</f>
        <v>0</v>
      </c>
      <c r="BL265" s="17" t="s">
        <v>264</v>
      </c>
      <c r="BM265" s="138" t="s">
        <v>3371</v>
      </c>
    </row>
    <row r="266" spans="2:65" s="1" customFormat="1" ht="16.5" customHeight="1">
      <c r="B266" s="127"/>
      <c r="C266" s="161" t="s">
        <v>785</v>
      </c>
      <c r="D266" s="161" t="s">
        <v>248</v>
      </c>
      <c r="E266" s="162" t="s">
        <v>3372</v>
      </c>
      <c r="F266" s="163" t="s">
        <v>3373</v>
      </c>
      <c r="G266" s="164" t="s">
        <v>2464</v>
      </c>
      <c r="H266" s="165">
        <v>5</v>
      </c>
      <c r="I266" s="166"/>
      <c r="J266" s="166">
        <f>ROUND(I266*H266,2)</f>
        <v>0</v>
      </c>
      <c r="K266" s="163" t="s">
        <v>3</v>
      </c>
      <c r="L266" s="167"/>
      <c r="M266" s="168" t="s">
        <v>3</v>
      </c>
      <c r="N266" s="169" t="s">
        <v>41</v>
      </c>
      <c r="O266" s="136">
        <v>0</v>
      </c>
      <c r="P266" s="136">
        <f>O266*H266</f>
        <v>0</v>
      </c>
      <c r="Q266" s="136">
        <v>0</v>
      </c>
      <c r="R266" s="136">
        <f>Q266*H266</f>
        <v>0</v>
      </c>
      <c r="S266" s="136">
        <v>0</v>
      </c>
      <c r="T266" s="137">
        <f>S266*H266</f>
        <v>0</v>
      </c>
      <c r="AR266" s="138" t="s">
        <v>391</v>
      </c>
      <c r="AT266" s="138" t="s">
        <v>248</v>
      </c>
      <c r="AU266" s="138" t="s">
        <v>80</v>
      </c>
      <c r="AY266" s="17" t="s">
        <v>155</v>
      </c>
      <c r="BE266" s="139">
        <f>IF(N266="základní",J266,0)</f>
        <v>0</v>
      </c>
      <c r="BF266" s="139">
        <f>IF(N266="snížená",J266,0)</f>
        <v>0</v>
      </c>
      <c r="BG266" s="139">
        <f>IF(N266="zákl. přenesená",J266,0)</f>
        <v>0</v>
      </c>
      <c r="BH266" s="139">
        <f>IF(N266="sníž. přenesená",J266,0)</f>
        <v>0</v>
      </c>
      <c r="BI266" s="139">
        <f>IF(N266="nulová",J266,0)</f>
        <v>0</v>
      </c>
      <c r="BJ266" s="17" t="s">
        <v>78</v>
      </c>
      <c r="BK266" s="139">
        <f>ROUND(I266*H266,2)</f>
        <v>0</v>
      </c>
      <c r="BL266" s="17" t="s">
        <v>264</v>
      </c>
      <c r="BM266" s="138" t="s">
        <v>3374</v>
      </c>
    </row>
    <row r="267" spans="2:65" s="1" customFormat="1" ht="16.5" customHeight="1">
      <c r="B267" s="127"/>
      <c r="C267" s="161" t="s">
        <v>790</v>
      </c>
      <c r="D267" s="161" t="s">
        <v>248</v>
      </c>
      <c r="E267" s="162" t="s">
        <v>3375</v>
      </c>
      <c r="F267" s="163" t="s">
        <v>3376</v>
      </c>
      <c r="G267" s="164" t="s">
        <v>2464</v>
      </c>
      <c r="H267" s="165">
        <v>15</v>
      </c>
      <c r="I267" s="166"/>
      <c r="J267" s="166">
        <f>ROUND(I267*H267,2)</f>
        <v>0</v>
      </c>
      <c r="K267" s="163" t="s">
        <v>3</v>
      </c>
      <c r="L267" s="167"/>
      <c r="M267" s="168" t="s">
        <v>3</v>
      </c>
      <c r="N267" s="169" t="s">
        <v>41</v>
      </c>
      <c r="O267" s="136">
        <v>0</v>
      </c>
      <c r="P267" s="136">
        <f>O267*H267</f>
        <v>0</v>
      </c>
      <c r="Q267" s="136">
        <v>0</v>
      </c>
      <c r="R267" s="136">
        <f>Q267*H267</f>
        <v>0</v>
      </c>
      <c r="S267" s="136">
        <v>0</v>
      </c>
      <c r="T267" s="137">
        <f>S267*H267</f>
        <v>0</v>
      </c>
      <c r="AR267" s="138" t="s">
        <v>391</v>
      </c>
      <c r="AT267" s="138" t="s">
        <v>248</v>
      </c>
      <c r="AU267" s="138" t="s">
        <v>80</v>
      </c>
      <c r="AY267" s="17" t="s">
        <v>155</v>
      </c>
      <c r="BE267" s="139">
        <f>IF(N267="základní",J267,0)</f>
        <v>0</v>
      </c>
      <c r="BF267" s="139">
        <f>IF(N267="snížená",J267,0)</f>
        <v>0</v>
      </c>
      <c r="BG267" s="139">
        <f>IF(N267="zákl. přenesená",J267,0)</f>
        <v>0</v>
      </c>
      <c r="BH267" s="139">
        <f>IF(N267="sníž. přenesená",J267,0)</f>
        <v>0</v>
      </c>
      <c r="BI267" s="139">
        <f>IF(N267="nulová",J267,0)</f>
        <v>0</v>
      </c>
      <c r="BJ267" s="17" t="s">
        <v>78</v>
      </c>
      <c r="BK267" s="139">
        <f>ROUND(I267*H267,2)</f>
        <v>0</v>
      </c>
      <c r="BL267" s="17" t="s">
        <v>264</v>
      </c>
      <c r="BM267" s="138" t="s">
        <v>3377</v>
      </c>
    </row>
    <row r="268" spans="2:65" s="1" customFormat="1" ht="16.5" customHeight="1">
      <c r="B268" s="127"/>
      <c r="C268" s="128" t="s">
        <v>796</v>
      </c>
      <c r="D268" s="128" t="s">
        <v>157</v>
      </c>
      <c r="E268" s="129" t="s">
        <v>3378</v>
      </c>
      <c r="F268" s="130" t="s">
        <v>3379</v>
      </c>
      <c r="G268" s="131" t="s">
        <v>320</v>
      </c>
      <c r="H268" s="132">
        <v>6</v>
      </c>
      <c r="I268" s="133"/>
      <c r="J268" s="133">
        <f>ROUND(I268*H268,2)</f>
        <v>0</v>
      </c>
      <c r="K268" s="130" t="s">
        <v>161</v>
      </c>
      <c r="L268" s="29"/>
      <c r="M268" s="134" t="s">
        <v>3</v>
      </c>
      <c r="N268" s="135" t="s">
        <v>41</v>
      </c>
      <c r="O268" s="136">
        <v>0.44700000000000001</v>
      </c>
      <c r="P268" s="136">
        <f>O268*H268</f>
        <v>2.6819999999999999</v>
      </c>
      <c r="Q268" s="136">
        <v>0</v>
      </c>
      <c r="R268" s="136">
        <f>Q268*H268</f>
        <v>0</v>
      </c>
      <c r="S268" s="136">
        <v>0</v>
      </c>
      <c r="T268" s="137">
        <f>S268*H268</f>
        <v>0</v>
      </c>
      <c r="AR268" s="138" t="s">
        <v>264</v>
      </c>
      <c r="AT268" s="138" t="s">
        <v>157</v>
      </c>
      <c r="AU268" s="138" t="s">
        <v>80</v>
      </c>
      <c r="AY268" s="17" t="s">
        <v>155</v>
      </c>
      <c r="BE268" s="139">
        <f>IF(N268="základní",J268,0)</f>
        <v>0</v>
      </c>
      <c r="BF268" s="139">
        <f>IF(N268="snížená",J268,0)</f>
        <v>0</v>
      </c>
      <c r="BG268" s="139">
        <f>IF(N268="zákl. přenesená",J268,0)</f>
        <v>0</v>
      </c>
      <c r="BH268" s="139">
        <f>IF(N268="sníž. přenesená",J268,0)</f>
        <v>0</v>
      </c>
      <c r="BI268" s="139">
        <f>IF(N268="nulová",J268,0)</f>
        <v>0</v>
      </c>
      <c r="BJ268" s="17" t="s">
        <v>78</v>
      </c>
      <c r="BK268" s="139">
        <f>ROUND(I268*H268,2)</f>
        <v>0</v>
      </c>
      <c r="BL268" s="17" t="s">
        <v>264</v>
      </c>
      <c r="BM268" s="138" t="s">
        <v>3380</v>
      </c>
    </row>
    <row r="269" spans="2:65" s="1" customFormat="1" ht="11.25">
      <c r="B269" s="29"/>
      <c r="D269" s="140" t="s">
        <v>164</v>
      </c>
      <c r="F269" s="141" t="s">
        <v>3381</v>
      </c>
      <c r="L269" s="29"/>
      <c r="M269" s="142"/>
      <c r="T269" s="50"/>
      <c r="AT269" s="17" t="s">
        <v>164</v>
      </c>
      <c r="AU269" s="17" t="s">
        <v>80</v>
      </c>
    </row>
    <row r="270" spans="2:65" s="1" customFormat="1" ht="16.5" customHeight="1">
      <c r="B270" s="127"/>
      <c r="C270" s="161" t="s">
        <v>802</v>
      </c>
      <c r="D270" s="161" t="s">
        <v>248</v>
      </c>
      <c r="E270" s="162" t="s">
        <v>3382</v>
      </c>
      <c r="F270" s="163" t="s">
        <v>3383</v>
      </c>
      <c r="G270" s="164" t="s">
        <v>2464</v>
      </c>
      <c r="H270" s="165">
        <v>6</v>
      </c>
      <c r="I270" s="166"/>
      <c r="J270" s="166">
        <f>ROUND(I270*H270,2)</f>
        <v>0</v>
      </c>
      <c r="K270" s="163" t="s">
        <v>3</v>
      </c>
      <c r="L270" s="167"/>
      <c r="M270" s="168" t="s">
        <v>3</v>
      </c>
      <c r="N270" s="169" t="s">
        <v>41</v>
      </c>
      <c r="O270" s="136">
        <v>0</v>
      </c>
      <c r="P270" s="136">
        <f>O270*H270</f>
        <v>0</v>
      </c>
      <c r="Q270" s="136">
        <v>0</v>
      </c>
      <c r="R270" s="136">
        <f>Q270*H270</f>
        <v>0</v>
      </c>
      <c r="S270" s="136">
        <v>0</v>
      </c>
      <c r="T270" s="137">
        <f>S270*H270</f>
        <v>0</v>
      </c>
      <c r="AR270" s="138" t="s">
        <v>391</v>
      </c>
      <c r="AT270" s="138" t="s">
        <v>248</v>
      </c>
      <c r="AU270" s="138" t="s">
        <v>80</v>
      </c>
      <c r="AY270" s="17" t="s">
        <v>155</v>
      </c>
      <c r="BE270" s="139">
        <f>IF(N270="základní",J270,0)</f>
        <v>0</v>
      </c>
      <c r="BF270" s="139">
        <f>IF(N270="snížená",J270,0)</f>
        <v>0</v>
      </c>
      <c r="BG270" s="139">
        <f>IF(N270="zákl. přenesená",J270,0)</f>
        <v>0</v>
      </c>
      <c r="BH270" s="139">
        <f>IF(N270="sníž. přenesená",J270,0)</f>
        <v>0</v>
      </c>
      <c r="BI270" s="139">
        <f>IF(N270="nulová",J270,0)</f>
        <v>0</v>
      </c>
      <c r="BJ270" s="17" t="s">
        <v>78</v>
      </c>
      <c r="BK270" s="139">
        <f>ROUND(I270*H270,2)</f>
        <v>0</v>
      </c>
      <c r="BL270" s="17" t="s">
        <v>264</v>
      </c>
      <c r="BM270" s="138" t="s">
        <v>3384</v>
      </c>
    </row>
    <row r="271" spans="2:65" s="1" customFormat="1" ht="24.2" customHeight="1">
      <c r="B271" s="127"/>
      <c r="C271" s="128" t="s">
        <v>807</v>
      </c>
      <c r="D271" s="128" t="s">
        <v>157</v>
      </c>
      <c r="E271" s="129" t="s">
        <v>3385</v>
      </c>
      <c r="F271" s="130" t="s">
        <v>3386</v>
      </c>
      <c r="G271" s="131" t="s">
        <v>320</v>
      </c>
      <c r="H271" s="132">
        <v>1</v>
      </c>
      <c r="I271" s="133"/>
      <c r="J271" s="133">
        <f>ROUND(I271*H271,2)</f>
        <v>0</v>
      </c>
      <c r="K271" s="130" t="s">
        <v>161</v>
      </c>
      <c r="L271" s="29"/>
      <c r="M271" s="134" t="s">
        <v>3</v>
      </c>
      <c r="N271" s="135" t="s">
        <v>41</v>
      </c>
      <c r="O271" s="136">
        <v>12.32</v>
      </c>
      <c r="P271" s="136">
        <f>O271*H271</f>
        <v>12.32</v>
      </c>
      <c r="Q271" s="136">
        <v>0</v>
      </c>
      <c r="R271" s="136">
        <f>Q271*H271</f>
        <v>0</v>
      </c>
      <c r="S271" s="136">
        <v>0</v>
      </c>
      <c r="T271" s="137">
        <f>S271*H271</f>
        <v>0</v>
      </c>
      <c r="AR271" s="138" t="s">
        <v>264</v>
      </c>
      <c r="AT271" s="138" t="s">
        <v>157</v>
      </c>
      <c r="AU271" s="138" t="s">
        <v>80</v>
      </c>
      <c r="AY271" s="17" t="s">
        <v>155</v>
      </c>
      <c r="BE271" s="139">
        <f>IF(N271="základní",J271,0)</f>
        <v>0</v>
      </c>
      <c r="BF271" s="139">
        <f>IF(N271="snížená",J271,0)</f>
        <v>0</v>
      </c>
      <c r="BG271" s="139">
        <f>IF(N271="zákl. přenesená",J271,0)</f>
        <v>0</v>
      </c>
      <c r="BH271" s="139">
        <f>IF(N271="sníž. přenesená",J271,0)</f>
        <v>0</v>
      </c>
      <c r="BI271" s="139">
        <f>IF(N271="nulová",J271,0)</f>
        <v>0</v>
      </c>
      <c r="BJ271" s="17" t="s">
        <v>78</v>
      </c>
      <c r="BK271" s="139">
        <f>ROUND(I271*H271,2)</f>
        <v>0</v>
      </c>
      <c r="BL271" s="17" t="s">
        <v>264</v>
      </c>
      <c r="BM271" s="138" t="s">
        <v>3387</v>
      </c>
    </row>
    <row r="272" spans="2:65" s="1" customFormat="1" ht="11.25">
      <c r="B272" s="29"/>
      <c r="D272" s="140" t="s">
        <v>164</v>
      </c>
      <c r="F272" s="141" t="s">
        <v>3388</v>
      </c>
      <c r="L272" s="29"/>
      <c r="M272" s="142"/>
      <c r="T272" s="50"/>
      <c r="AT272" s="17" t="s">
        <v>164</v>
      </c>
      <c r="AU272" s="17" t="s">
        <v>80</v>
      </c>
    </row>
    <row r="273" spans="2:65" s="1" customFormat="1" ht="19.5">
      <c r="B273" s="29"/>
      <c r="D273" s="144" t="s">
        <v>516</v>
      </c>
      <c r="F273" s="170" t="s">
        <v>3389</v>
      </c>
      <c r="L273" s="29"/>
      <c r="M273" s="142"/>
      <c r="T273" s="50"/>
      <c r="AT273" s="17" t="s">
        <v>516</v>
      </c>
      <c r="AU273" s="17" t="s">
        <v>80</v>
      </c>
    </row>
    <row r="274" spans="2:65" s="1" customFormat="1" ht="24.2" customHeight="1">
      <c r="B274" s="127"/>
      <c r="C274" s="128" t="s">
        <v>823</v>
      </c>
      <c r="D274" s="128" t="s">
        <v>157</v>
      </c>
      <c r="E274" s="129" t="s">
        <v>3390</v>
      </c>
      <c r="F274" s="130" t="s">
        <v>3391</v>
      </c>
      <c r="G274" s="131" t="s">
        <v>320</v>
      </c>
      <c r="H274" s="132">
        <v>1</v>
      </c>
      <c r="I274" s="133"/>
      <c r="J274" s="133">
        <f>ROUND(I274*H274,2)</f>
        <v>0</v>
      </c>
      <c r="K274" s="130" t="s">
        <v>161</v>
      </c>
      <c r="L274" s="29"/>
      <c r="M274" s="134" t="s">
        <v>3</v>
      </c>
      <c r="N274" s="135" t="s">
        <v>41</v>
      </c>
      <c r="O274" s="136">
        <v>15.817</v>
      </c>
      <c r="P274" s="136">
        <f>O274*H274</f>
        <v>15.817</v>
      </c>
      <c r="Q274" s="136">
        <v>0</v>
      </c>
      <c r="R274" s="136">
        <f>Q274*H274</f>
        <v>0</v>
      </c>
      <c r="S274" s="136">
        <v>0</v>
      </c>
      <c r="T274" s="137">
        <f>S274*H274</f>
        <v>0</v>
      </c>
      <c r="AR274" s="138" t="s">
        <v>264</v>
      </c>
      <c r="AT274" s="138" t="s">
        <v>157</v>
      </c>
      <c r="AU274" s="138" t="s">
        <v>80</v>
      </c>
      <c r="AY274" s="17" t="s">
        <v>155</v>
      </c>
      <c r="BE274" s="139">
        <f>IF(N274="základní",J274,0)</f>
        <v>0</v>
      </c>
      <c r="BF274" s="139">
        <f>IF(N274="snížená",J274,0)</f>
        <v>0</v>
      </c>
      <c r="BG274" s="139">
        <f>IF(N274="zákl. přenesená",J274,0)</f>
        <v>0</v>
      </c>
      <c r="BH274" s="139">
        <f>IF(N274="sníž. přenesená",J274,0)</f>
        <v>0</v>
      </c>
      <c r="BI274" s="139">
        <f>IF(N274="nulová",J274,0)</f>
        <v>0</v>
      </c>
      <c r="BJ274" s="17" t="s">
        <v>78</v>
      </c>
      <c r="BK274" s="139">
        <f>ROUND(I274*H274,2)</f>
        <v>0</v>
      </c>
      <c r="BL274" s="17" t="s">
        <v>264</v>
      </c>
      <c r="BM274" s="138" t="s">
        <v>3392</v>
      </c>
    </row>
    <row r="275" spans="2:65" s="1" customFormat="1" ht="11.25">
      <c r="B275" s="29"/>
      <c r="D275" s="140" t="s">
        <v>164</v>
      </c>
      <c r="F275" s="141" t="s">
        <v>3393</v>
      </c>
      <c r="L275" s="29"/>
      <c r="M275" s="142"/>
      <c r="T275" s="50"/>
      <c r="AT275" s="17" t="s">
        <v>164</v>
      </c>
      <c r="AU275" s="17" t="s">
        <v>80</v>
      </c>
    </row>
    <row r="276" spans="2:65" s="1" customFormat="1" ht="19.5">
      <c r="B276" s="29"/>
      <c r="D276" s="144" t="s">
        <v>516</v>
      </c>
      <c r="F276" s="170" t="s">
        <v>3394</v>
      </c>
      <c r="L276" s="29"/>
      <c r="M276" s="142"/>
      <c r="T276" s="50"/>
      <c r="AT276" s="17" t="s">
        <v>516</v>
      </c>
      <c r="AU276" s="17" t="s">
        <v>80</v>
      </c>
    </row>
    <row r="277" spans="2:65" s="1" customFormat="1" ht="16.5" customHeight="1">
      <c r="B277" s="127"/>
      <c r="C277" s="128" t="s">
        <v>831</v>
      </c>
      <c r="D277" s="128" t="s">
        <v>157</v>
      </c>
      <c r="E277" s="129" t="s">
        <v>3395</v>
      </c>
      <c r="F277" s="130" t="s">
        <v>3396</v>
      </c>
      <c r="G277" s="131" t="s">
        <v>320</v>
      </c>
      <c r="H277" s="132">
        <v>2</v>
      </c>
      <c r="I277" s="133"/>
      <c r="J277" s="133">
        <f>ROUND(I277*H277,2)</f>
        <v>0</v>
      </c>
      <c r="K277" s="130" t="s">
        <v>3</v>
      </c>
      <c r="L277" s="29"/>
      <c r="M277" s="134" t="s">
        <v>3</v>
      </c>
      <c r="N277" s="135" t="s">
        <v>41</v>
      </c>
      <c r="O277" s="136">
        <v>15.817</v>
      </c>
      <c r="P277" s="136">
        <f>O277*H277</f>
        <v>31.634</v>
      </c>
      <c r="Q277" s="136">
        <v>0</v>
      </c>
      <c r="R277" s="136">
        <f>Q277*H277</f>
        <v>0</v>
      </c>
      <c r="S277" s="136">
        <v>0</v>
      </c>
      <c r="T277" s="137">
        <f>S277*H277</f>
        <v>0</v>
      </c>
      <c r="AR277" s="138" t="s">
        <v>264</v>
      </c>
      <c r="AT277" s="138" t="s">
        <v>157</v>
      </c>
      <c r="AU277" s="138" t="s">
        <v>80</v>
      </c>
      <c r="AY277" s="17" t="s">
        <v>155</v>
      </c>
      <c r="BE277" s="139">
        <f>IF(N277="základní",J277,0)</f>
        <v>0</v>
      </c>
      <c r="BF277" s="139">
        <f>IF(N277="snížená",J277,0)</f>
        <v>0</v>
      </c>
      <c r="BG277" s="139">
        <f>IF(N277="zákl. přenesená",J277,0)</f>
        <v>0</v>
      </c>
      <c r="BH277" s="139">
        <f>IF(N277="sníž. přenesená",J277,0)</f>
        <v>0</v>
      </c>
      <c r="BI277" s="139">
        <f>IF(N277="nulová",J277,0)</f>
        <v>0</v>
      </c>
      <c r="BJ277" s="17" t="s">
        <v>78</v>
      </c>
      <c r="BK277" s="139">
        <f>ROUND(I277*H277,2)</f>
        <v>0</v>
      </c>
      <c r="BL277" s="17" t="s">
        <v>264</v>
      </c>
      <c r="BM277" s="138" t="s">
        <v>3397</v>
      </c>
    </row>
    <row r="278" spans="2:65" s="1" customFormat="1" ht="24.2" customHeight="1">
      <c r="B278" s="127"/>
      <c r="C278" s="128" t="s">
        <v>836</v>
      </c>
      <c r="D278" s="128" t="s">
        <v>157</v>
      </c>
      <c r="E278" s="129" t="s">
        <v>3398</v>
      </c>
      <c r="F278" s="130" t="s">
        <v>3399</v>
      </c>
      <c r="G278" s="131" t="s">
        <v>160</v>
      </c>
      <c r="H278" s="132">
        <v>0.3</v>
      </c>
      <c r="I278" s="133"/>
      <c r="J278" s="133">
        <f>ROUND(I278*H278,2)</f>
        <v>0</v>
      </c>
      <c r="K278" s="130" t="s">
        <v>161</v>
      </c>
      <c r="L278" s="29"/>
      <c r="M278" s="134" t="s">
        <v>3</v>
      </c>
      <c r="N278" s="135" t="s">
        <v>41</v>
      </c>
      <c r="O278" s="136">
        <v>24.667999999999999</v>
      </c>
      <c r="P278" s="136">
        <f>O278*H278</f>
        <v>7.4003999999999994</v>
      </c>
      <c r="Q278" s="136">
        <v>0</v>
      </c>
      <c r="R278" s="136">
        <f>Q278*H278</f>
        <v>0</v>
      </c>
      <c r="S278" s="136">
        <v>0</v>
      </c>
      <c r="T278" s="137">
        <f>S278*H278</f>
        <v>0</v>
      </c>
      <c r="AR278" s="138" t="s">
        <v>264</v>
      </c>
      <c r="AT278" s="138" t="s">
        <v>157</v>
      </c>
      <c r="AU278" s="138" t="s">
        <v>80</v>
      </c>
      <c r="AY278" s="17" t="s">
        <v>155</v>
      </c>
      <c r="BE278" s="139">
        <f>IF(N278="základní",J278,0)</f>
        <v>0</v>
      </c>
      <c r="BF278" s="139">
        <f>IF(N278="snížená",J278,0)</f>
        <v>0</v>
      </c>
      <c r="BG278" s="139">
        <f>IF(N278="zákl. přenesená",J278,0)</f>
        <v>0</v>
      </c>
      <c r="BH278" s="139">
        <f>IF(N278="sníž. přenesená",J278,0)</f>
        <v>0</v>
      </c>
      <c r="BI278" s="139">
        <f>IF(N278="nulová",J278,0)</f>
        <v>0</v>
      </c>
      <c r="BJ278" s="17" t="s">
        <v>78</v>
      </c>
      <c r="BK278" s="139">
        <f>ROUND(I278*H278,2)</f>
        <v>0</v>
      </c>
      <c r="BL278" s="17" t="s">
        <v>264</v>
      </c>
      <c r="BM278" s="138" t="s">
        <v>3400</v>
      </c>
    </row>
    <row r="279" spans="2:65" s="1" customFormat="1" ht="11.25">
      <c r="B279" s="29"/>
      <c r="D279" s="140" t="s">
        <v>164</v>
      </c>
      <c r="F279" s="141" t="s">
        <v>3401</v>
      </c>
      <c r="L279" s="29"/>
      <c r="M279" s="142"/>
      <c r="T279" s="50"/>
      <c r="AT279" s="17" t="s">
        <v>164</v>
      </c>
      <c r="AU279" s="17" t="s">
        <v>80</v>
      </c>
    </row>
    <row r="280" spans="2:65" s="1" customFormat="1" ht="19.5">
      <c r="B280" s="29"/>
      <c r="D280" s="144" t="s">
        <v>516</v>
      </c>
      <c r="F280" s="170" t="s">
        <v>3402</v>
      </c>
      <c r="L280" s="29"/>
      <c r="M280" s="142"/>
      <c r="T280" s="50"/>
      <c r="AT280" s="17" t="s">
        <v>516</v>
      </c>
      <c r="AU280" s="17" t="s">
        <v>80</v>
      </c>
    </row>
    <row r="281" spans="2:65" s="1" customFormat="1" ht="24.2" customHeight="1">
      <c r="B281" s="127"/>
      <c r="C281" s="128" t="s">
        <v>843</v>
      </c>
      <c r="D281" s="128" t="s">
        <v>157</v>
      </c>
      <c r="E281" s="129" t="s">
        <v>3403</v>
      </c>
      <c r="F281" s="130" t="s">
        <v>3404</v>
      </c>
      <c r="G281" s="131" t="s">
        <v>1438</v>
      </c>
      <c r="H281" s="132">
        <v>5756.4009999999998</v>
      </c>
      <c r="I281" s="133"/>
      <c r="J281" s="133">
        <f>ROUND(I281*H281,2)</f>
        <v>0</v>
      </c>
      <c r="K281" s="130" t="s">
        <v>161</v>
      </c>
      <c r="L281" s="29"/>
      <c r="M281" s="134" t="s">
        <v>3</v>
      </c>
      <c r="N281" s="135" t="s">
        <v>41</v>
      </c>
      <c r="O281" s="136">
        <v>0</v>
      </c>
      <c r="P281" s="136">
        <f>O281*H281</f>
        <v>0</v>
      </c>
      <c r="Q281" s="136">
        <v>0</v>
      </c>
      <c r="R281" s="136">
        <f>Q281*H281</f>
        <v>0</v>
      </c>
      <c r="S281" s="136">
        <v>0</v>
      </c>
      <c r="T281" s="137">
        <f>S281*H281</f>
        <v>0</v>
      </c>
      <c r="AR281" s="138" t="s">
        <v>3405</v>
      </c>
      <c r="AT281" s="138" t="s">
        <v>157</v>
      </c>
      <c r="AU281" s="138" t="s">
        <v>80</v>
      </c>
      <c r="AY281" s="17" t="s">
        <v>155</v>
      </c>
      <c r="BE281" s="139">
        <f>IF(N281="základní",J281,0)</f>
        <v>0</v>
      </c>
      <c r="BF281" s="139">
        <f>IF(N281="snížená",J281,0)</f>
        <v>0</v>
      </c>
      <c r="BG281" s="139">
        <f>IF(N281="zákl. přenesená",J281,0)</f>
        <v>0</v>
      </c>
      <c r="BH281" s="139">
        <f>IF(N281="sníž. přenesená",J281,0)</f>
        <v>0</v>
      </c>
      <c r="BI281" s="139">
        <f>IF(N281="nulová",J281,0)</f>
        <v>0</v>
      </c>
      <c r="BJ281" s="17" t="s">
        <v>78</v>
      </c>
      <c r="BK281" s="139">
        <f>ROUND(I281*H281,2)</f>
        <v>0</v>
      </c>
      <c r="BL281" s="17" t="s">
        <v>3405</v>
      </c>
      <c r="BM281" s="138" t="s">
        <v>3406</v>
      </c>
    </row>
    <row r="282" spans="2:65" s="1" customFormat="1" ht="11.25">
      <c r="B282" s="29"/>
      <c r="D282" s="140" t="s">
        <v>164</v>
      </c>
      <c r="F282" s="141" t="s">
        <v>3407</v>
      </c>
      <c r="L282" s="29"/>
      <c r="M282" s="142"/>
      <c r="T282" s="50"/>
      <c r="AT282" s="17" t="s">
        <v>164</v>
      </c>
      <c r="AU282" s="17" t="s">
        <v>80</v>
      </c>
    </row>
    <row r="283" spans="2:65" s="1" customFormat="1" ht="24.2" customHeight="1">
      <c r="B283" s="127"/>
      <c r="C283" s="128" t="s">
        <v>848</v>
      </c>
      <c r="D283" s="128" t="s">
        <v>157</v>
      </c>
      <c r="E283" s="129" t="s">
        <v>3408</v>
      </c>
      <c r="F283" s="130" t="s">
        <v>3409</v>
      </c>
      <c r="G283" s="131" t="s">
        <v>1438</v>
      </c>
      <c r="H283" s="132">
        <v>5756.4009999999998</v>
      </c>
      <c r="I283" s="133"/>
      <c r="J283" s="133">
        <f>ROUND(I283*H283,2)</f>
        <v>0</v>
      </c>
      <c r="K283" s="130" t="s">
        <v>161</v>
      </c>
      <c r="L283" s="29"/>
      <c r="M283" s="134" t="s">
        <v>3</v>
      </c>
      <c r="N283" s="135" t="s">
        <v>41</v>
      </c>
      <c r="O283" s="136">
        <v>0</v>
      </c>
      <c r="P283" s="136">
        <f>O283*H283</f>
        <v>0</v>
      </c>
      <c r="Q283" s="136">
        <v>0</v>
      </c>
      <c r="R283" s="136">
        <f>Q283*H283</f>
        <v>0</v>
      </c>
      <c r="S283" s="136">
        <v>0</v>
      </c>
      <c r="T283" s="137">
        <f>S283*H283</f>
        <v>0</v>
      </c>
      <c r="AR283" s="138" t="s">
        <v>264</v>
      </c>
      <c r="AT283" s="138" t="s">
        <v>157</v>
      </c>
      <c r="AU283" s="138" t="s">
        <v>80</v>
      </c>
      <c r="AY283" s="17" t="s">
        <v>155</v>
      </c>
      <c r="BE283" s="139">
        <f>IF(N283="základní",J283,0)</f>
        <v>0</v>
      </c>
      <c r="BF283" s="139">
        <f>IF(N283="snížená",J283,0)</f>
        <v>0</v>
      </c>
      <c r="BG283" s="139">
        <f>IF(N283="zákl. přenesená",J283,0)</f>
        <v>0</v>
      </c>
      <c r="BH283" s="139">
        <f>IF(N283="sníž. přenesená",J283,0)</f>
        <v>0</v>
      </c>
      <c r="BI283" s="139">
        <f>IF(N283="nulová",J283,0)</f>
        <v>0</v>
      </c>
      <c r="BJ283" s="17" t="s">
        <v>78</v>
      </c>
      <c r="BK283" s="139">
        <f>ROUND(I283*H283,2)</f>
        <v>0</v>
      </c>
      <c r="BL283" s="17" t="s">
        <v>264</v>
      </c>
      <c r="BM283" s="138" t="s">
        <v>3410</v>
      </c>
    </row>
    <row r="284" spans="2:65" s="1" customFormat="1" ht="11.25">
      <c r="B284" s="29"/>
      <c r="D284" s="140" t="s">
        <v>164</v>
      </c>
      <c r="F284" s="141" t="s">
        <v>3411</v>
      </c>
      <c r="L284" s="29"/>
      <c r="M284" s="142"/>
      <c r="T284" s="50"/>
      <c r="AT284" s="17" t="s">
        <v>164</v>
      </c>
      <c r="AU284" s="17" t="s">
        <v>80</v>
      </c>
    </row>
    <row r="285" spans="2:65" s="1" customFormat="1" ht="16.5" customHeight="1">
      <c r="B285" s="127"/>
      <c r="C285" s="128" t="s">
        <v>855</v>
      </c>
      <c r="D285" s="128" t="s">
        <v>157</v>
      </c>
      <c r="E285" s="129" t="s">
        <v>3412</v>
      </c>
      <c r="F285" s="130" t="s">
        <v>3413</v>
      </c>
      <c r="G285" s="131" t="s">
        <v>1438</v>
      </c>
      <c r="H285" s="132">
        <v>3977.1179999999999</v>
      </c>
      <c r="I285" s="133"/>
      <c r="J285" s="133">
        <f>ROUND(I285*H285,2)</f>
        <v>0</v>
      </c>
      <c r="K285" s="130" t="s">
        <v>3</v>
      </c>
      <c r="L285" s="29"/>
      <c r="M285" s="134" t="s">
        <v>3</v>
      </c>
      <c r="N285" s="135" t="s">
        <v>41</v>
      </c>
      <c r="O285" s="136">
        <v>0</v>
      </c>
      <c r="P285" s="136">
        <f>O285*H285</f>
        <v>0</v>
      </c>
      <c r="Q285" s="136">
        <v>0</v>
      </c>
      <c r="R285" s="136">
        <f>Q285*H285</f>
        <v>0</v>
      </c>
      <c r="S285" s="136">
        <v>0</v>
      </c>
      <c r="T285" s="137">
        <f>S285*H285</f>
        <v>0</v>
      </c>
      <c r="AR285" s="138" t="s">
        <v>264</v>
      </c>
      <c r="AT285" s="138" t="s">
        <v>157</v>
      </c>
      <c r="AU285" s="138" t="s">
        <v>80</v>
      </c>
      <c r="AY285" s="17" t="s">
        <v>155</v>
      </c>
      <c r="BE285" s="139">
        <f>IF(N285="základní",J285,0)</f>
        <v>0</v>
      </c>
      <c r="BF285" s="139">
        <f>IF(N285="snížená",J285,0)</f>
        <v>0</v>
      </c>
      <c r="BG285" s="139">
        <f>IF(N285="zákl. přenesená",J285,0)</f>
        <v>0</v>
      </c>
      <c r="BH285" s="139">
        <f>IF(N285="sníž. přenesená",J285,0)</f>
        <v>0</v>
      </c>
      <c r="BI285" s="139">
        <f>IF(N285="nulová",J285,0)</f>
        <v>0</v>
      </c>
      <c r="BJ285" s="17" t="s">
        <v>78</v>
      </c>
      <c r="BK285" s="139">
        <f>ROUND(I285*H285,2)</f>
        <v>0</v>
      </c>
      <c r="BL285" s="17" t="s">
        <v>264</v>
      </c>
      <c r="BM285" s="138" t="s">
        <v>3414</v>
      </c>
    </row>
    <row r="286" spans="2:65" s="11" customFormat="1" ht="22.9" customHeight="1">
      <c r="B286" s="116"/>
      <c r="D286" s="117" t="s">
        <v>69</v>
      </c>
      <c r="E286" s="125" t="s">
        <v>3415</v>
      </c>
      <c r="F286" s="125" t="s">
        <v>3416</v>
      </c>
      <c r="J286" s="126">
        <f>BK286</f>
        <v>0</v>
      </c>
      <c r="L286" s="116"/>
      <c r="M286" s="120"/>
      <c r="P286" s="121">
        <f>SUM(P287:P322)</f>
        <v>49.10799999999999</v>
      </c>
      <c r="R286" s="121">
        <f>SUM(R287:R322)</f>
        <v>0</v>
      </c>
      <c r="T286" s="122">
        <f>SUM(T287:T322)</f>
        <v>0</v>
      </c>
      <c r="AR286" s="117" t="s">
        <v>80</v>
      </c>
      <c r="AT286" s="123" t="s">
        <v>69</v>
      </c>
      <c r="AU286" s="123" t="s">
        <v>78</v>
      </c>
      <c r="AY286" s="117" t="s">
        <v>155</v>
      </c>
      <c r="BK286" s="124">
        <f>SUM(BK287:BK322)</f>
        <v>0</v>
      </c>
    </row>
    <row r="287" spans="2:65" s="1" customFormat="1" ht="16.5" customHeight="1">
      <c r="B287" s="127"/>
      <c r="C287" s="128" t="s">
        <v>860</v>
      </c>
      <c r="D287" s="128" t="s">
        <v>157</v>
      </c>
      <c r="E287" s="129" t="s">
        <v>3417</v>
      </c>
      <c r="F287" s="130" t="s">
        <v>3418</v>
      </c>
      <c r="G287" s="131" t="s">
        <v>178</v>
      </c>
      <c r="H287" s="132">
        <v>200</v>
      </c>
      <c r="I287" s="133"/>
      <c r="J287" s="133">
        <f>ROUND(I287*H287,2)</f>
        <v>0</v>
      </c>
      <c r="K287" s="130" t="s">
        <v>3</v>
      </c>
      <c r="L287" s="29"/>
      <c r="M287" s="134" t="s">
        <v>3</v>
      </c>
      <c r="N287" s="135" t="s">
        <v>41</v>
      </c>
      <c r="O287" s="136">
        <v>0.1</v>
      </c>
      <c r="P287" s="136">
        <f>O287*H287</f>
        <v>20</v>
      </c>
      <c r="Q287" s="136">
        <v>0</v>
      </c>
      <c r="R287" s="136">
        <f>Q287*H287</f>
        <v>0</v>
      </c>
      <c r="S287" s="136">
        <v>0</v>
      </c>
      <c r="T287" s="137">
        <f>S287*H287</f>
        <v>0</v>
      </c>
      <c r="AR287" s="138" t="s">
        <v>264</v>
      </c>
      <c r="AT287" s="138" t="s">
        <v>157</v>
      </c>
      <c r="AU287" s="138" t="s">
        <v>80</v>
      </c>
      <c r="AY287" s="17" t="s">
        <v>155</v>
      </c>
      <c r="BE287" s="139">
        <f>IF(N287="základní",J287,0)</f>
        <v>0</v>
      </c>
      <c r="BF287" s="139">
        <f>IF(N287="snížená",J287,0)</f>
        <v>0</v>
      </c>
      <c r="BG287" s="139">
        <f>IF(N287="zákl. přenesená",J287,0)</f>
        <v>0</v>
      </c>
      <c r="BH287" s="139">
        <f>IF(N287="sníž. přenesená",J287,0)</f>
        <v>0</v>
      </c>
      <c r="BI287" s="139">
        <f>IF(N287="nulová",J287,0)</f>
        <v>0</v>
      </c>
      <c r="BJ287" s="17" t="s">
        <v>78</v>
      </c>
      <c r="BK287" s="139">
        <f>ROUND(I287*H287,2)</f>
        <v>0</v>
      </c>
      <c r="BL287" s="17" t="s">
        <v>264</v>
      </c>
      <c r="BM287" s="138" t="s">
        <v>3419</v>
      </c>
    </row>
    <row r="288" spans="2:65" s="1" customFormat="1" ht="16.5" customHeight="1">
      <c r="B288" s="127"/>
      <c r="C288" s="161" t="s">
        <v>865</v>
      </c>
      <c r="D288" s="161" t="s">
        <v>248</v>
      </c>
      <c r="E288" s="162" t="s">
        <v>3420</v>
      </c>
      <c r="F288" s="163" t="s">
        <v>3421</v>
      </c>
      <c r="G288" s="164" t="s">
        <v>178</v>
      </c>
      <c r="H288" s="165">
        <v>210</v>
      </c>
      <c r="I288" s="166"/>
      <c r="J288" s="166">
        <f>ROUND(I288*H288,2)</f>
        <v>0</v>
      </c>
      <c r="K288" s="163" t="s">
        <v>3</v>
      </c>
      <c r="L288" s="167"/>
      <c r="M288" s="168" t="s">
        <v>3</v>
      </c>
      <c r="N288" s="169" t="s">
        <v>41</v>
      </c>
      <c r="O288" s="136">
        <v>0</v>
      </c>
      <c r="P288" s="136">
        <f>O288*H288</f>
        <v>0</v>
      </c>
      <c r="Q288" s="136">
        <v>0</v>
      </c>
      <c r="R288" s="136">
        <f>Q288*H288</f>
        <v>0</v>
      </c>
      <c r="S288" s="136">
        <v>0</v>
      </c>
      <c r="T288" s="137">
        <f>S288*H288</f>
        <v>0</v>
      </c>
      <c r="AR288" s="138" t="s">
        <v>391</v>
      </c>
      <c r="AT288" s="138" t="s">
        <v>248</v>
      </c>
      <c r="AU288" s="138" t="s">
        <v>80</v>
      </c>
      <c r="AY288" s="17" t="s">
        <v>155</v>
      </c>
      <c r="BE288" s="139">
        <f>IF(N288="základní",J288,0)</f>
        <v>0</v>
      </c>
      <c r="BF288" s="139">
        <f>IF(N288="snížená",J288,0)</f>
        <v>0</v>
      </c>
      <c r="BG288" s="139">
        <f>IF(N288="zákl. přenesená",J288,0)</f>
        <v>0</v>
      </c>
      <c r="BH288" s="139">
        <f>IF(N288="sníž. přenesená",J288,0)</f>
        <v>0</v>
      </c>
      <c r="BI288" s="139">
        <f>IF(N288="nulová",J288,0)</f>
        <v>0</v>
      </c>
      <c r="BJ288" s="17" t="s">
        <v>78</v>
      </c>
      <c r="BK288" s="139">
        <f>ROUND(I288*H288,2)</f>
        <v>0</v>
      </c>
      <c r="BL288" s="17" t="s">
        <v>264</v>
      </c>
      <c r="BM288" s="138" t="s">
        <v>3422</v>
      </c>
    </row>
    <row r="289" spans="2:65" s="13" customFormat="1" ht="11.25">
      <c r="B289" s="149"/>
      <c r="D289" s="144" t="s">
        <v>166</v>
      </c>
      <c r="E289" s="150" t="s">
        <v>3</v>
      </c>
      <c r="F289" s="151" t="s">
        <v>3423</v>
      </c>
      <c r="H289" s="152">
        <v>210</v>
      </c>
      <c r="L289" s="149"/>
      <c r="M289" s="153"/>
      <c r="T289" s="154"/>
      <c r="AT289" s="150" t="s">
        <v>166</v>
      </c>
      <c r="AU289" s="150" t="s">
        <v>80</v>
      </c>
      <c r="AV289" s="13" t="s">
        <v>80</v>
      </c>
      <c r="AW289" s="13" t="s">
        <v>32</v>
      </c>
      <c r="AX289" s="13" t="s">
        <v>78</v>
      </c>
      <c r="AY289" s="150" t="s">
        <v>155</v>
      </c>
    </row>
    <row r="290" spans="2:65" s="1" customFormat="1" ht="21.75" customHeight="1">
      <c r="B290" s="127"/>
      <c r="C290" s="128" t="s">
        <v>877</v>
      </c>
      <c r="D290" s="128" t="s">
        <v>157</v>
      </c>
      <c r="E290" s="129" t="s">
        <v>3424</v>
      </c>
      <c r="F290" s="130" t="s">
        <v>3425</v>
      </c>
      <c r="G290" s="131" t="s">
        <v>320</v>
      </c>
      <c r="H290" s="132">
        <v>13</v>
      </c>
      <c r="I290" s="133"/>
      <c r="J290" s="133">
        <f>ROUND(I290*H290,2)</f>
        <v>0</v>
      </c>
      <c r="K290" s="130" t="s">
        <v>3</v>
      </c>
      <c r="L290" s="29"/>
      <c r="M290" s="134" t="s">
        <v>3</v>
      </c>
      <c r="N290" s="135" t="s">
        <v>41</v>
      </c>
      <c r="O290" s="136">
        <v>0.12</v>
      </c>
      <c r="P290" s="136">
        <f>O290*H290</f>
        <v>1.56</v>
      </c>
      <c r="Q290" s="136">
        <v>0</v>
      </c>
      <c r="R290" s="136">
        <f>Q290*H290</f>
        <v>0</v>
      </c>
      <c r="S290" s="136">
        <v>0</v>
      </c>
      <c r="T290" s="137">
        <f>S290*H290</f>
        <v>0</v>
      </c>
      <c r="AR290" s="138" t="s">
        <v>264</v>
      </c>
      <c r="AT290" s="138" t="s">
        <v>157</v>
      </c>
      <c r="AU290" s="138" t="s">
        <v>80</v>
      </c>
      <c r="AY290" s="17" t="s">
        <v>155</v>
      </c>
      <c r="BE290" s="139">
        <f>IF(N290="základní",J290,0)</f>
        <v>0</v>
      </c>
      <c r="BF290" s="139">
        <f>IF(N290="snížená",J290,0)</f>
        <v>0</v>
      </c>
      <c r="BG290" s="139">
        <f>IF(N290="zákl. přenesená",J290,0)</f>
        <v>0</v>
      </c>
      <c r="BH290" s="139">
        <f>IF(N290="sníž. přenesená",J290,0)</f>
        <v>0</v>
      </c>
      <c r="BI290" s="139">
        <f>IF(N290="nulová",J290,0)</f>
        <v>0</v>
      </c>
      <c r="BJ290" s="17" t="s">
        <v>78</v>
      </c>
      <c r="BK290" s="139">
        <f>ROUND(I290*H290,2)</f>
        <v>0</v>
      </c>
      <c r="BL290" s="17" t="s">
        <v>264</v>
      </c>
      <c r="BM290" s="138" t="s">
        <v>3426</v>
      </c>
    </row>
    <row r="291" spans="2:65" s="13" customFormat="1" ht="11.25">
      <c r="B291" s="149"/>
      <c r="D291" s="144" t="s">
        <v>166</v>
      </c>
      <c r="E291" s="150" t="s">
        <v>3</v>
      </c>
      <c r="F291" s="151" t="s">
        <v>3427</v>
      </c>
      <c r="H291" s="152">
        <v>13</v>
      </c>
      <c r="L291" s="149"/>
      <c r="M291" s="153"/>
      <c r="T291" s="154"/>
      <c r="AT291" s="150" t="s">
        <v>166</v>
      </c>
      <c r="AU291" s="150" t="s">
        <v>80</v>
      </c>
      <c r="AV291" s="13" t="s">
        <v>80</v>
      </c>
      <c r="AW291" s="13" t="s">
        <v>32</v>
      </c>
      <c r="AX291" s="13" t="s">
        <v>78</v>
      </c>
      <c r="AY291" s="150" t="s">
        <v>155</v>
      </c>
    </row>
    <row r="292" spans="2:65" s="1" customFormat="1" ht="16.5" customHeight="1">
      <c r="B292" s="127"/>
      <c r="C292" s="161" t="s">
        <v>884</v>
      </c>
      <c r="D292" s="161" t="s">
        <v>248</v>
      </c>
      <c r="E292" s="162" t="s">
        <v>3088</v>
      </c>
      <c r="F292" s="163" t="s">
        <v>3089</v>
      </c>
      <c r="G292" s="164" t="s">
        <v>2464</v>
      </c>
      <c r="H292" s="165">
        <v>10</v>
      </c>
      <c r="I292" s="166"/>
      <c r="J292" s="166">
        <f>ROUND(I292*H292,2)</f>
        <v>0</v>
      </c>
      <c r="K292" s="163" t="s">
        <v>3</v>
      </c>
      <c r="L292" s="167"/>
      <c r="M292" s="168" t="s">
        <v>3</v>
      </c>
      <c r="N292" s="169" t="s">
        <v>41</v>
      </c>
      <c r="O292" s="136">
        <v>0</v>
      </c>
      <c r="P292" s="136">
        <f>O292*H292</f>
        <v>0</v>
      </c>
      <c r="Q292" s="136">
        <v>0</v>
      </c>
      <c r="R292" s="136">
        <f>Q292*H292</f>
        <v>0</v>
      </c>
      <c r="S292" s="136">
        <v>0</v>
      </c>
      <c r="T292" s="137">
        <f>S292*H292</f>
        <v>0</v>
      </c>
      <c r="AR292" s="138" t="s">
        <v>391</v>
      </c>
      <c r="AT292" s="138" t="s">
        <v>248</v>
      </c>
      <c r="AU292" s="138" t="s">
        <v>80</v>
      </c>
      <c r="AY292" s="17" t="s">
        <v>155</v>
      </c>
      <c r="BE292" s="139">
        <f>IF(N292="základní",J292,0)</f>
        <v>0</v>
      </c>
      <c r="BF292" s="139">
        <f>IF(N292="snížená",J292,0)</f>
        <v>0</v>
      </c>
      <c r="BG292" s="139">
        <f>IF(N292="zákl. přenesená",J292,0)</f>
        <v>0</v>
      </c>
      <c r="BH292" s="139">
        <f>IF(N292="sníž. přenesená",J292,0)</f>
        <v>0</v>
      </c>
      <c r="BI292" s="139">
        <f>IF(N292="nulová",J292,0)</f>
        <v>0</v>
      </c>
      <c r="BJ292" s="17" t="s">
        <v>78</v>
      </c>
      <c r="BK292" s="139">
        <f>ROUND(I292*H292,2)</f>
        <v>0</v>
      </c>
      <c r="BL292" s="17" t="s">
        <v>264</v>
      </c>
      <c r="BM292" s="138" t="s">
        <v>3428</v>
      </c>
    </row>
    <row r="293" spans="2:65" s="1" customFormat="1" ht="16.5" customHeight="1">
      <c r="B293" s="127"/>
      <c r="C293" s="161" t="s">
        <v>891</v>
      </c>
      <c r="D293" s="161" t="s">
        <v>248</v>
      </c>
      <c r="E293" s="162" t="s">
        <v>3096</v>
      </c>
      <c r="F293" s="163" t="s">
        <v>3097</v>
      </c>
      <c r="G293" s="164" t="s">
        <v>2464</v>
      </c>
      <c r="H293" s="165">
        <v>3</v>
      </c>
      <c r="I293" s="166"/>
      <c r="J293" s="166">
        <f>ROUND(I293*H293,2)</f>
        <v>0</v>
      </c>
      <c r="K293" s="163" t="s">
        <v>3</v>
      </c>
      <c r="L293" s="167"/>
      <c r="M293" s="168" t="s">
        <v>3</v>
      </c>
      <c r="N293" s="169" t="s">
        <v>41</v>
      </c>
      <c r="O293" s="136">
        <v>0</v>
      </c>
      <c r="P293" s="136">
        <f>O293*H293</f>
        <v>0</v>
      </c>
      <c r="Q293" s="136">
        <v>0</v>
      </c>
      <c r="R293" s="136">
        <f>Q293*H293</f>
        <v>0</v>
      </c>
      <c r="S293" s="136">
        <v>0</v>
      </c>
      <c r="T293" s="137">
        <f>S293*H293</f>
        <v>0</v>
      </c>
      <c r="AR293" s="138" t="s">
        <v>391</v>
      </c>
      <c r="AT293" s="138" t="s">
        <v>248</v>
      </c>
      <c r="AU293" s="138" t="s">
        <v>80</v>
      </c>
      <c r="AY293" s="17" t="s">
        <v>155</v>
      </c>
      <c r="BE293" s="139">
        <f>IF(N293="základní",J293,0)</f>
        <v>0</v>
      </c>
      <c r="BF293" s="139">
        <f>IF(N293="snížená",J293,0)</f>
        <v>0</v>
      </c>
      <c r="BG293" s="139">
        <f>IF(N293="zákl. přenesená",J293,0)</f>
        <v>0</v>
      </c>
      <c r="BH293" s="139">
        <f>IF(N293="sníž. přenesená",J293,0)</f>
        <v>0</v>
      </c>
      <c r="BI293" s="139">
        <f>IF(N293="nulová",J293,0)</f>
        <v>0</v>
      </c>
      <c r="BJ293" s="17" t="s">
        <v>78</v>
      </c>
      <c r="BK293" s="139">
        <f>ROUND(I293*H293,2)</f>
        <v>0</v>
      </c>
      <c r="BL293" s="17" t="s">
        <v>264</v>
      </c>
      <c r="BM293" s="138" t="s">
        <v>3429</v>
      </c>
    </row>
    <row r="294" spans="2:65" s="1" customFormat="1" ht="16.5" customHeight="1">
      <c r="B294" s="127"/>
      <c r="C294" s="128" t="s">
        <v>896</v>
      </c>
      <c r="D294" s="128" t="s">
        <v>157</v>
      </c>
      <c r="E294" s="129" t="s">
        <v>3430</v>
      </c>
      <c r="F294" s="130" t="s">
        <v>3431</v>
      </c>
      <c r="G294" s="131" t="s">
        <v>178</v>
      </c>
      <c r="H294" s="132">
        <v>455</v>
      </c>
      <c r="I294" s="133"/>
      <c r="J294" s="133">
        <f>ROUND(I294*H294,2)</f>
        <v>0</v>
      </c>
      <c r="K294" s="130" t="s">
        <v>161</v>
      </c>
      <c r="L294" s="29"/>
      <c r="M294" s="134" t="s">
        <v>3</v>
      </c>
      <c r="N294" s="135" t="s">
        <v>41</v>
      </c>
      <c r="O294" s="136">
        <v>0.04</v>
      </c>
      <c r="P294" s="136">
        <f>O294*H294</f>
        <v>18.2</v>
      </c>
      <c r="Q294" s="136">
        <v>0</v>
      </c>
      <c r="R294" s="136">
        <f>Q294*H294</f>
        <v>0</v>
      </c>
      <c r="S294" s="136">
        <v>0</v>
      </c>
      <c r="T294" s="137">
        <f>S294*H294</f>
        <v>0</v>
      </c>
      <c r="AR294" s="138" t="s">
        <v>264</v>
      </c>
      <c r="AT294" s="138" t="s">
        <v>157</v>
      </c>
      <c r="AU294" s="138" t="s">
        <v>80</v>
      </c>
      <c r="AY294" s="17" t="s">
        <v>155</v>
      </c>
      <c r="BE294" s="139">
        <f>IF(N294="základní",J294,0)</f>
        <v>0</v>
      </c>
      <c r="BF294" s="139">
        <f>IF(N294="snížená",J294,0)</f>
        <v>0</v>
      </c>
      <c r="BG294" s="139">
        <f>IF(N294="zákl. přenesená",J294,0)</f>
        <v>0</v>
      </c>
      <c r="BH294" s="139">
        <f>IF(N294="sníž. přenesená",J294,0)</f>
        <v>0</v>
      </c>
      <c r="BI294" s="139">
        <f>IF(N294="nulová",J294,0)</f>
        <v>0</v>
      </c>
      <c r="BJ294" s="17" t="s">
        <v>78</v>
      </c>
      <c r="BK294" s="139">
        <f>ROUND(I294*H294,2)</f>
        <v>0</v>
      </c>
      <c r="BL294" s="17" t="s">
        <v>264</v>
      </c>
      <c r="BM294" s="138" t="s">
        <v>3432</v>
      </c>
    </row>
    <row r="295" spans="2:65" s="1" customFormat="1" ht="11.25">
      <c r="B295" s="29"/>
      <c r="D295" s="140" t="s">
        <v>164</v>
      </c>
      <c r="F295" s="141" t="s">
        <v>3433</v>
      </c>
      <c r="L295" s="29"/>
      <c r="M295" s="142"/>
      <c r="T295" s="50"/>
      <c r="AT295" s="17" t="s">
        <v>164</v>
      </c>
      <c r="AU295" s="17" t="s">
        <v>80</v>
      </c>
    </row>
    <row r="296" spans="2:65" s="13" customFormat="1" ht="11.25">
      <c r="B296" s="149"/>
      <c r="D296" s="144" t="s">
        <v>166</v>
      </c>
      <c r="E296" s="150" t="s">
        <v>3</v>
      </c>
      <c r="F296" s="151" t="s">
        <v>3434</v>
      </c>
      <c r="H296" s="152">
        <v>455</v>
      </c>
      <c r="L296" s="149"/>
      <c r="M296" s="153"/>
      <c r="T296" s="154"/>
      <c r="AT296" s="150" t="s">
        <v>166</v>
      </c>
      <c r="AU296" s="150" t="s">
        <v>80</v>
      </c>
      <c r="AV296" s="13" t="s">
        <v>80</v>
      </c>
      <c r="AW296" s="13" t="s">
        <v>32</v>
      </c>
      <c r="AX296" s="13" t="s">
        <v>78</v>
      </c>
      <c r="AY296" s="150" t="s">
        <v>155</v>
      </c>
    </row>
    <row r="297" spans="2:65" s="1" customFormat="1" ht="16.5" customHeight="1">
      <c r="B297" s="127"/>
      <c r="C297" s="161" t="s">
        <v>903</v>
      </c>
      <c r="D297" s="161" t="s">
        <v>248</v>
      </c>
      <c r="E297" s="162" t="s">
        <v>3435</v>
      </c>
      <c r="F297" s="163" t="s">
        <v>4073</v>
      </c>
      <c r="G297" s="164" t="s">
        <v>178</v>
      </c>
      <c r="H297" s="165">
        <v>420</v>
      </c>
      <c r="I297" s="166"/>
      <c r="J297" s="166">
        <f>ROUND(I297*H297,2)</f>
        <v>0</v>
      </c>
      <c r="K297" s="163" t="s">
        <v>3</v>
      </c>
      <c r="L297" s="167"/>
      <c r="M297" s="168" t="s">
        <v>3</v>
      </c>
      <c r="N297" s="169" t="s">
        <v>41</v>
      </c>
      <c r="O297" s="136">
        <v>0</v>
      </c>
      <c r="P297" s="136">
        <f>O297*H297</f>
        <v>0</v>
      </c>
      <c r="Q297" s="136">
        <v>0</v>
      </c>
      <c r="R297" s="136">
        <f>Q297*H297</f>
        <v>0</v>
      </c>
      <c r="S297" s="136">
        <v>0</v>
      </c>
      <c r="T297" s="137">
        <f>S297*H297</f>
        <v>0</v>
      </c>
      <c r="AR297" s="138" t="s">
        <v>391</v>
      </c>
      <c r="AT297" s="138" t="s">
        <v>248</v>
      </c>
      <c r="AU297" s="138" t="s">
        <v>80</v>
      </c>
      <c r="AY297" s="17" t="s">
        <v>155</v>
      </c>
      <c r="BE297" s="139">
        <f>IF(N297="základní",J297,0)</f>
        <v>0</v>
      </c>
      <c r="BF297" s="139">
        <f>IF(N297="snížená",J297,0)</f>
        <v>0</v>
      </c>
      <c r="BG297" s="139">
        <f>IF(N297="zákl. přenesená",J297,0)</f>
        <v>0</v>
      </c>
      <c r="BH297" s="139">
        <f>IF(N297="sníž. přenesená",J297,0)</f>
        <v>0</v>
      </c>
      <c r="BI297" s="139">
        <f>IF(N297="nulová",J297,0)</f>
        <v>0</v>
      </c>
      <c r="BJ297" s="17" t="s">
        <v>78</v>
      </c>
      <c r="BK297" s="139">
        <f>ROUND(I297*H297,2)</f>
        <v>0</v>
      </c>
      <c r="BL297" s="17" t="s">
        <v>264</v>
      </c>
      <c r="BM297" s="138" t="s">
        <v>3436</v>
      </c>
    </row>
    <row r="298" spans="2:65" s="1" customFormat="1" ht="16.5" customHeight="1">
      <c r="B298" s="127"/>
      <c r="C298" s="161" t="s">
        <v>908</v>
      </c>
      <c r="D298" s="161" t="s">
        <v>248</v>
      </c>
      <c r="E298" s="162" t="s">
        <v>3437</v>
      </c>
      <c r="F298" s="163" t="s">
        <v>3438</v>
      </c>
      <c r="G298" s="164" t="s">
        <v>178</v>
      </c>
      <c r="H298" s="165">
        <v>35</v>
      </c>
      <c r="I298" s="166"/>
      <c r="J298" s="166">
        <f>ROUND(I298*H298,2)</f>
        <v>0</v>
      </c>
      <c r="K298" s="163" t="s">
        <v>3</v>
      </c>
      <c r="L298" s="167"/>
      <c r="M298" s="168" t="s">
        <v>3</v>
      </c>
      <c r="N298" s="169" t="s">
        <v>41</v>
      </c>
      <c r="O298" s="136">
        <v>0</v>
      </c>
      <c r="P298" s="136">
        <f>O298*H298</f>
        <v>0</v>
      </c>
      <c r="Q298" s="136">
        <v>0</v>
      </c>
      <c r="R298" s="136">
        <f>Q298*H298</f>
        <v>0</v>
      </c>
      <c r="S298" s="136">
        <v>0</v>
      </c>
      <c r="T298" s="137">
        <f>S298*H298</f>
        <v>0</v>
      </c>
      <c r="AR298" s="138" t="s">
        <v>391</v>
      </c>
      <c r="AT298" s="138" t="s">
        <v>248</v>
      </c>
      <c r="AU298" s="138" t="s">
        <v>80</v>
      </c>
      <c r="AY298" s="17" t="s">
        <v>155</v>
      </c>
      <c r="BE298" s="139">
        <f>IF(N298="základní",J298,0)</f>
        <v>0</v>
      </c>
      <c r="BF298" s="139">
        <f>IF(N298="snížená",J298,0)</f>
        <v>0</v>
      </c>
      <c r="BG298" s="139">
        <f>IF(N298="zákl. přenesená",J298,0)</f>
        <v>0</v>
      </c>
      <c r="BH298" s="139">
        <f>IF(N298="sníž. přenesená",J298,0)</f>
        <v>0</v>
      </c>
      <c r="BI298" s="139">
        <f>IF(N298="nulová",J298,0)</f>
        <v>0</v>
      </c>
      <c r="BJ298" s="17" t="s">
        <v>78</v>
      </c>
      <c r="BK298" s="139">
        <f>ROUND(I298*H298,2)</f>
        <v>0</v>
      </c>
      <c r="BL298" s="17" t="s">
        <v>264</v>
      </c>
      <c r="BM298" s="138" t="s">
        <v>3439</v>
      </c>
    </row>
    <row r="299" spans="2:65" s="1" customFormat="1" ht="24.2" customHeight="1">
      <c r="B299" s="127"/>
      <c r="C299" s="128" t="s">
        <v>925</v>
      </c>
      <c r="D299" s="128" t="s">
        <v>157</v>
      </c>
      <c r="E299" s="129" t="s">
        <v>3440</v>
      </c>
      <c r="F299" s="130" t="s">
        <v>3441</v>
      </c>
      <c r="G299" s="131" t="s">
        <v>320</v>
      </c>
      <c r="H299" s="132">
        <v>3</v>
      </c>
      <c r="I299" s="133"/>
      <c r="J299" s="133">
        <f>ROUND(I299*H299,2)</f>
        <v>0</v>
      </c>
      <c r="K299" s="130" t="s">
        <v>161</v>
      </c>
      <c r="L299" s="29"/>
      <c r="M299" s="134" t="s">
        <v>3</v>
      </c>
      <c r="N299" s="135" t="s">
        <v>41</v>
      </c>
      <c r="O299" s="136">
        <v>0.3</v>
      </c>
      <c r="P299" s="136">
        <f>O299*H299</f>
        <v>0.89999999999999991</v>
      </c>
      <c r="Q299" s="136">
        <v>0</v>
      </c>
      <c r="R299" s="136">
        <f>Q299*H299</f>
        <v>0</v>
      </c>
      <c r="S299" s="136">
        <v>0</v>
      </c>
      <c r="T299" s="137">
        <f>S299*H299</f>
        <v>0</v>
      </c>
      <c r="AR299" s="138" t="s">
        <v>264</v>
      </c>
      <c r="AT299" s="138" t="s">
        <v>157</v>
      </c>
      <c r="AU299" s="138" t="s">
        <v>80</v>
      </c>
      <c r="AY299" s="17" t="s">
        <v>155</v>
      </c>
      <c r="BE299" s="139">
        <f>IF(N299="základní",J299,0)</f>
        <v>0</v>
      </c>
      <c r="BF299" s="139">
        <f>IF(N299="snížená",J299,0)</f>
        <v>0</v>
      </c>
      <c r="BG299" s="139">
        <f>IF(N299="zákl. přenesená",J299,0)</f>
        <v>0</v>
      </c>
      <c r="BH299" s="139">
        <f>IF(N299="sníž. přenesená",J299,0)</f>
        <v>0</v>
      </c>
      <c r="BI299" s="139">
        <f>IF(N299="nulová",J299,0)</f>
        <v>0</v>
      </c>
      <c r="BJ299" s="17" t="s">
        <v>78</v>
      </c>
      <c r="BK299" s="139">
        <f>ROUND(I299*H299,2)</f>
        <v>0</v>
      </c>
      <c r="BL299" s="17" t="s">
        <v>264</v>
      </c>
      <c r="BM299" s="138" t="s">
        <v>3442</v>
      </c>
    </row>
    <row r="300" spans="2:65" s="1" customFormat="1" ht="11.25">
      <c r="B300" s="29"/>
      <c r="D300" s="140" t="s">
        <v>164</v>
      </c>
      <c r="F300" s="141" t="s">
        <v>3443</v>
      </c>
      <c r="L300" s="29"/>
      <c r="M300" s="142"/>
      <c r="T300" s="50"/>
      <c r="AT300" s="17" t="s">
        <v>164</v>
      </c>
      <c r="AU300" s="17" t="s">
        <v>80</v>
      </c>
    </row>
    <row r="301" spans="2:65" s="1" customFormat="1" ht="24.2" customHeight="1">
      <c r="B301" s="127"/>
      <c r="C301" s="161" t="s">
        <v>930</v>
      </c>
      <c r="D301" s="161" t="s">
        <v>248</v>
      </c>
      <c r="E301" s="162" t="s">
        <v>3444</v>
      </c>
      <c r="F301" s="163" t="s">
        <v>4072</v>
      </c>
      <c r="G301" s="164" t="s">
        <v>2464</v>
      </c>
      <c r="H301" s="165">
        <v>3</v>
      </c>
      <c r="I301" s="166"/>
      <c r="J301" s="166">
        <f>ROUND(I301*H301,2)</f>
        <v>0</v>
      </c>
      <c r="K301" s="163" t="s">
        <v>3</v>
      </c>
      <c r="L301" s="167"/>
      <c r="M301" s="168" t="s">
        <v>3</v>
      </c>
      <c r="N301" s="169" t="s">
        <v>41</v>
      </c>
      <c r="O301" s="136">
        <v>0</v>
      </c>
      <c r="P301" s="136">
        <f>O301*H301</f>
        <v>0</v>
      </c>
      <c r="Q301" s="136">
        <v>0</v>
      </c>
      <c r="R301" s="136">
        <f>Q301*H301</f>
        <v>0</v>
      </c>
      <c r="S301" s="136">
        <v>0</v>
      </c>
      <c r="T301" s="137">
        <f>S301*H301</f>
        <v>0</v>
      </c>
      <c r="AR301" s="138" t="s">
        <v>391</v>
      </c>
      <c r="AT301" s="138" t="s">
        <v>248</v>
      </c>
      <c r="AU301" s="138" t="s">
        <v>80</v>
      </c>
      <c r="AY301" s="17" t="s">
        <v>155</v>
      </c>
      <c r="BE301" s="139">
        <f>IF(N301="základní",J301,0)</f>
        <v>0</v>
      </c>
      <c r="BF301" s="139">
        <f>IF(N301="snížená",J301,0)</f>
        <v>0</v>
      </c>
      <c r="BG301" s="139">
        <f>IF(N301="zákl. přenesená",J301,0)</f>
        <v>0</v>
      </c>
      <c r="BH301" s="139">
        <f>IF(N301="sníž. přenesená",J301,0)</f>
        <v>0</v>
      </c>
      <c r="BI301" s="139">
        <f>IF(N301="nulová",J301,0)</f>
        <v>0</v>
      </c>
      <c r="BJ301" s="17" t="s">
        <v>78</v>
      </c>
      <c r="BK301" s="139">
        <f>ROUND(I301*H301,2)</f>
        <v>0</v>
      </c>
      <c r="BL301" s="17" t="s">
        <v>264</v>
      </c>
      <c r="BM301" s="138" t="s">
        <v>3445</v>
      </c>
    </row>
    <row r="302" spans="2:65" s="1" customFormat="1" ht="16.5" customHeight="1">
      <c r="B302" s="127"/>
      <c r="C302" s="161" t="s">
        <v>936</v>
      </c>
      <c r="D302" s="161" t="s">
        <v>248</v>
      </c>
      <c r="E302" s="162" t="s">
        <v>3446</v>
      </c>
      <c r="F302" s="163" t="s">
        <v>3447</v>
      </c>
      <c r="G302" s="164" t="s">
        <v>2464</v>
      </c>
      <c r="H302" s="165">
        <v>3</v>
      </c>
      <c r="I302" s="166"/>
      <c r="J302" s="166">
        <f>ROUND(I302*H302,2)</f>
        <v>0</v>
      </c>
      <c r="K302" s="163" t="s">
        <v>3</v>
      </c>
      <c r="L302" s="167"/>
      <c r="M302" s="168" t="s">
        <v>3</v>
      </c>
      <c r="N302" s="169" t="s">
        <v>41</v>
      </c>
      <c r="O302" s="136">
        <v>0</v>
      </c>
      <c r="P302" s="136">
        <f>O302*H302</f>
        <v>0</v>
      </c>
      <c r="Q302" s="136">
        <v>0</v>
      </c>
      <c r="R302" s="136">
        <f>Q302*H302</f>
        <v>0</v>
      </c>
      <c r="S302" s="136">
        <v>0</v>
      </c>
      <c r="T302" s="137">
        <f>S302*H302</f>
        <v>0</v>
      </c>
      <c r="AR302" s="138" t="s">
        <v>391</v>
      </c>
      <c r="AT302" s="138" t="s">
        <v>248</v>
      </c>
      <c r="AU302" s="138" t="s">
        <v>80</v>
      </c>
      <c r="AY302" s="17" t="s">
        <v>155</v>
      </c>
      <c r="BE302" s="139">
        <f>IF(N302="základní",J302,0)</f>
        <v>0</v>
      </c>
      <c r="BF302" s="139">
        <f>IF(N302="snížená",J302,0)</f>
        <v>0</v>
      </c>
      <c r="BG302" s="139">
        <f>IF(N302="zákl. přenesená",J302,0)</f>
        <v>0</v>
      </c>
      <c r="BH302" s="139">
        <f>IF(N302="sníž. přenesená",J302,0)</f>
        <v>0</v>
      </c>
      <c r="BI302" s="139">
        <f>IF(N302="nulová",J302,0)</f>
        <v>0</v>
      </c>
      <c r="BJ302" s="17" t="s">
        <v>78</v>
      </c>
      <c r="BK302" s="139">
        <f>ROUND(I302*H302,2)</f>
        <v>0</v>
      </c>
      <c r="BL302" s="17" t="s">
        <v>264</v>
      </c>
      <c r="BM302" s="138" t="s">
        <v>3448</v>
      </c>
    </row>
    <row r="303" spans="2:65" s="1" customFormat="1" ht="16.5" customHeight="1">
      <c r="B303" s="127"/>
      <c r="C303" s="161" t="s">
        <v>944</v>
      </c>
      <c r="D303" s="161" t="s">
        <v>248</v>
      </c>
      <c r="E303" s="162" t="s">
        <v>3449</v>
      </c>
      <c r="F303" s="163" t="s">
        <v>3450</v>
      </c>
      <c r="G303" s="164" t="s">
        <v>2464</v>
      </c>
      <c r="H303" s="165">
        <v>6</v>
      </c>
      <c r="I303" s="166"/>
      <c r="J303" s="166">
        <f>ROUND(I303*H303,2)</f>
        <v>0</v>
      </c>
      <c r="K303" s="163" t="s">
        <v>3</v>
      </c>
      <c r="L303" s="167"/>
      <c r="M303" s="168" t="s">
        <v>3</v>
      </c>
      <c r="N303" s="169" t="s">
        <v>41</v>
      </c>
      <c r="O303" s="136">
        <v>0</v>
      </c>
      <c r="P303" s="136">
        <f>O303*H303</f>
        <v>0</v>
      </c>
      <c r="Q303" s="136">
        <v>0</v>
      </c>
      <c r="R303" s="136">
        <f>Q303*H303</f>
        <v>0</v>
      </c>
      <c r="S303" s="136">
        <v>0</v>
      </c>
      <c r="T303" s="137">
        <f>S303*H303</f>
        <v>0</v>
      </c>
      <c r="AR303" s="138" t="s">
        <v>391</v>
      </c>
      <c r="AT303" s="138" t="s">
        <v>248</v>
      </c>
      <c r="AU303" s="138" t="s">
        <v>80</v>
      </c>
      <c r="AY303" s="17" t="s">
        <v>155</v>
      </c>
      <c r="BE303" s="139">
        <f>IF(N303="základní",J303,0)</f>
        <v>0</v>
      </c>
      <c r="BF303" s="139">
        <f>IF(N303="snížená",J303,0)</f>
        <v>0</v>
      </c>
      <c r="BG303" s="139">
        <f>IF(N303="zákl. přenesená",J303,0)</f>
        <v>0</v>
      </c>
      <c r="BH303" s="139">
        <f>IF(N303="sníž. přenesená",J303,0)</f>
        <v>0</v>
      </c>
      <c r="BI303" s="139">
        <f>IF(N303="nulová",J303,0)</f>
        <v>0</v>
      </c>
      <c r="BJ303" s="17" t="s">
        <v>78</v>
      </c>
      <c r="BK303" s="139">
        <f>ROUND(I303*H303,2)</f>
        <v>0</v>
      </c>
      <c r="BL303" s="17" t="s">
        <v>264</v>
      </c>
      <c r="BM303" s="138" t="s">
        <v>3451</v>
      </c>
    </row>
    <row r="304" spans="2:65" s="1" customFormat="1" ht="16.5" customHeight="1">
      <c r="B304" s="127"/>
      <c r="C304" s="128" t="s">
        <v>952</v>
      </c>
      <c r="D304" s="128" t="s">
        <v>157</v>
      </c>
      <c r="E304" s="129" t="s">
        <v>3452</v>
      </c>
      <c r="F304" s="130" t="s">
        <v>3453</v>
      </c>
      <c r="G304" s="131" t="s">
        <v>320</v>
      </c>
      <c r="H304" s="132">
        <v>6</v>
      </c>
      <c r="I304" s="133"/>
      <c r="J304" s="133">
        <f>ROUND(I304*H304,2)</f>
        <v>0</v>
      </c>
      <c r="K304" s="130" t="s">
        <v>161</v>
      </c>
      <c r="L304" s="29"/>
      <c r="M304" s="134" t="s">
        <v>3</v>
      </c>
      <c r="N304" s="135" t="s">
        <v>41</v>
      </c>
      <c r="O304" s="136">
        <v>1.7999999999999999E-2</v>
      </c>
      <c r="P304" s="136">
        <f>O304*H304</f>
        <v>0.10799999999999998</v>
      </c>
      <c r="Q304" s="136">
        <v>0</v>
      </c>
      <c r="R304" s="136">
        <f>Q304*H304</f>
        <v>0</v>
      </c>
      <c r="S304" s="136">
        <v>0</v>
      </c>
      <c r="T304" s="137">
        <f>S304*H304</f>
        <v>0</v>
      </c>
      <c r="AR304" s="138" t="s">
        <v>264</v>
      </c>
      <c r="AT304" s="138" t="s">
        <v>157</v>
      </c>
      <c r="AU304" s="138" t="s">
        <v>80</v>
      </c>
      <c r="AY304" s="17" t="s">
        <v>155</v>
      </c>
      <c r="BE304" s="139">
        <f>IF(N304="základní",J304,0)</f>
        <v>0</v>
      </c>
      <c r="BF304" s="139">
        <f>IF(N304="snížená",J304,0)</f>
        <v>0</v>
      </c>
      <c r="BG304" s="139">
        <f>IF(N304="zákl. přenesená",J304,0)</f>
        <v>0</v>
      </c>
      <c r="BH304" s="139">
        <f>IF(N304="sníž. přenesená",J304,0)</f>
        <v>0</v>
      </c>
      <c r="BI304" s="139">
        <f>IF(N304="nulová",J304,0)</f>
        <v>0</v>
      </c>
      <c r="BJ304" s="17" t="s">
        <v>78</v>
      </c>
      <c r="BK304" s="139">
        <f>ROUND(I304*H304,2)</f>
        <v>0</v>
      </c>
      <c r="BL304" s="17" t="s">
        <v>264</v>
      </c>
      <c r="BM304" s="138" t="s">
        <v>3454</v>
      </c>
    </row>
    <row r="305" spans="2:65" s="1" customFormat="1" ht="11.25">
      <c r="B305" s="29"/>
      <c r="D305" s="140" t="s">
        <v>164</v>
      </c>
      <c r="F305" s="141" t="s">
        <v>3455</v>
      </c>
      <c r="L305" s="29"/>
      <c r="M305" s="142"/>
      <c r="T305" s="50"/>
      <c r="AT305" s="17" t="s">
        <v>164</v>
      </c>
      <c r="AU305" s="17" t="s">
        <v>80</v>
      </c>
    </row>
    <row r="306" spans="2:65" s="1" customFormat="1" ht="16.5" customHeight="1">
      <c r="B306" s="127"/>
      <c r="C306" s="128" t="s">
        <v>958</v>
      </c>
      <c r="D306" s="128" t="s">
        <v>157</v>
      </c>
      <c r="E306" s="129" t="s">
        <v>3456</v>
      </c>
      <c r="F306" s="130" t="s">
        <v>3457</v>
      </c>
      <c r="G306" s="131" t="s">
        <v>320</v>
      </c>
      <c r="H306" s="132">
        <v>6</v>
      </c>
      <c r="I306" s="133"/>
      <c r="J306" s="133">
        <f>ROUND(I306*H306,2)</f>
        <v>0</v>
      </c>
      <c r="K306" s="130" t="s">
        <v>161</v>
      </c>
      <c r="L306" s="29"/>
      <c r="M306" s="134" t="s">
        <v>3</v>
      </c>
      <c r="N306" s="135" t="s">
        <v>41</v>
      </c>
      <c r="O306" s="136">
        <v>0.17</v>
      </c>
      <c r="P306" s="136">
        <f>O306*H306</f>
        <v>1.02</v>
      </c>
      <c r="Q306" s="136">
        <v>0</v>
      </c>
      <c r="R306" s="136">
        <f>Q306*H306</f>
        <v>0</v>
      </c>
      <c r="S306" s="136">
        <v>0</v>
      </c>
      <c r="T306" s="137">
        <f>S306*H306</f>
        <v>0</v>
      </c>
      <c r="AR306" s="138" t="s">
        <v>264</v>
      </c>
      <c r="AT306" s="138" t="s">
        <v>157</v>
      </c>
      <c r="AU306" s="138" t="s">
        <v>80</v>
      </c>
      <c r="AY306" s="17" t="s">
        <v>155</v>
      </c>
      <c r="BE306" s="139">
        <f>IF(N306="základní",J306,0)</f>
        <v>0</v>
      </c>
      <c r="BF306" s="139">
        <f>IF(N306="snížená",J306,0)</f>
        <v>0</v>
      </c>
      <c r="BG306" s="139">
        <f>IF(N306="zákl. přenesená",J306,0)</f>
        <v>0</v>
      </c>
      <c r="BH306" s="139">
        <f>IF(N306="sníž. přenesená",J306,0)</f>
        <v>0</v>
      </c>
      <c r="BI306" s="139">
        <f>IF(N306="nulová",J306,0)</f>
        <v>0</v>
      </c>
      <c r="BJ306" s="17" t="s">
        <v>78</v>
      </c>
      <c r="BK306" s="139">
        <f>ROUND(I306*H306,2)</f>
        <v>0</v>
      </c>
      <c r="BL306" s="17" t="s">
        <v>264</v>
      </c>
      <c r="BM306" s="138" t="s">
        <v>3458</v>
      </c>
    </row>
    <row r="307" spans="2:65" s="1" customFormat="1" ht="11.25">
      <c r="B307" s="29"/>
      <c r="D307" s="140" t="s">
        <v>164</v>
      </c>
      <c r="F307" s="141" t="s">
        <v>3459</v>
      </c>
      <c r="L307" s="29"/>
      <c r="M307" s="142"/>
      <c r="T307" s="50"/>
      <c r="AT307" s="17" t="s">
        <v>164</v>
      </c>
      <c r="AU307" s="17" t="s">
        <v>80</v>
      </c>
    </row>
    <row r="308" spans="2:65" s="1" customFormat="1" ht="16.5" customHeight="1">
      <c r="B308" s="127"/>
      <c r="C308" s="128" t="s">
        <v>965</v>
      </c>
      <c r="D308" s="128" t="s">
        <v>157</v>
      </c>
      <c r="E308" s="129" t="s">
        <v>3460</v>
      </c>
      <c r="F308" s="130" t="s">
        <v>3461</v>
      </c>
      <c r="G308" s="131" t="s">
        <v>320</v>
      </c>
      <c r="H308" s="132">
        <v>6</v>
      </c>
      <c r="I308" s="133"/>
      <c r="J308" s="133">
        <f>ROUND(I308*H308,2)</f>
        <v>0</v>
      </c>
      <c r="K308" s="130" t="s">
        <v>161</v>
      </c>
      <c r="L308" s="29"/>
      <c r="M308" s="134" t="s">
        <v>3</v>
      </c>
      <c r="N308" s="135" t="s">
        <v>41</v>
      </c>
      <c r="O308" s="136">
        <v>0.37</v>
      </c>
      <c r="P308" s="136">
        <f>O308*H308</f>
        <v>2.2199999999999998</v>
      </c>
      <c r="Q308" s="136">
        <v>0</v>
      </c>
      <c r="R308" s="136">
        <f>Q308*H308</f>
        <v>0</v>
      </c>
      <c r="S308" s="136">
        <v>0</v>
      </c>
      <c r="T308" s="137">
        <f>S308*H308</f>
        <v>0</v>
      </c>
      <c r="AR308" s="138" t="s">
        <v>264</v>
      </c>
      <c r="AT308" s="138" t="s">
        <v>157</v>
      </c>
      <c r="AU308" s="138" t="s">
        <v>80</v>
      </c>
      <c r="AY308" s="17" t="s">
        <v>155</v>
      </c>
      <c r="BE308" s="139">
        <f>IF(N308="základní",J308,0)</f>
        <v>0</v>
      </c>
      <c r="BF308" s="139">
        <f>IF(N308="snížená",J308,0)</f>
        <v>0</v>
      </c>
      <c r="BG308" s="139">
        <f>IF(N308="zákl. přenesená",J308,0)</f>
        <v>0</v>
      </c>
      <c r="BH308" s="139">
        <f>IF(N308="sníž. přenesená",J308,0)</f>
        <v>0</v>
      </c>
      <c r="BI308" s="139">
        <f>IF(N308="nulová",J308,0)</f>
        <v>0</v>
      </c>
      <c r="BJ308" s="17" t="s">
        <v>78</v>
      </c>
      <c r="BK308" s="139">
        <f>ROUND(I308*H308,2)</f>
        <v>0</v>
      </c>
      <c r="BL308" s="17" t="s">
        <v>264</v>
      </c>
      <c r="BM308" s="138" t="s">
        <v>3462</v>
      </c>
    </row>
    <row r="309" spans="2:65" s="1" customFormat="1" ht="11.25">
      <c r="B309" s="29"/>
      <c r="D309" s="140" t="s">
        <v>164</v>
      </c>
      <c r="F309" s="141" t="s">
        <v>3463</v>
      </c>
      <c r="L309" s="29"/>
      <c r="M309" s="142"/>
      <c r="T309" s="50"/>
      <c r="AT309" s="17" t="s">
        <v>164</v>
      </c>
      <c r="AU309" s="17" t="s">
        <v>80</v>
      </c>
    </row>
    <row r="310" spans="2:65" s="1" customFormat="1" ht="16.5" customHeight="1">
      <c r="B310" s="127"/>
      <c r="C310" s="128" t="s">
        <v>971</v>
      </c>
      <c r="D310" s="128" t="s">
        <v>157</v>
      </c>
      <c r="E310" s="129" t="s">
        <v>3464</v>
      </c>
      <c r="F310" s="130" t="s">
        <v>3465</v>
      </c>
      <c r="G310" s="131" t="s">
        <v>320</v>
      </c>
      <c r="H310" s="132">
        <v>1</v>
      </c>
      <c r="I310" s="133"/>
      <c r="J310" s="133">
        <f>ROUND(I310*H310,2)</f>
        <v>0</v>
      </c>
      <c r="K310" s="130" t="s">
        <v>161</v>
      </c>
      <c r="L310" s="29"/>
      <c r="M310" s="134" t="s">
        <v>3</v>
      </c>
      <c r="N310" s="135" t="s">
        <v>41</v>
      </c>
      <c r="O310" s="136">
        <v>1.3</v>
      </c>
      <c r="P310" s="136">
        <f>O310*H310</f>
        <v>1.3</v>
      </c>
      <c r="Q310" s="136">
        <v>0</v>
      </c>
      <c r="R310" s="136">
        <f>Q310*H310</f>
        <v>0</v>
      </c>
      <c r="S310" s="136">
        <v>0</v>
      </c>
      <c r="T310" s="137">
        <f>S310*H310</f>
        <v>0</v>
      </c>
      <c r="AR310" s="138" t="s">
        <v>264</v>
      </c>
      <c r="AT310" s="138" t="s">
        <v>157</v>
      </c>
      <c r="AU310" s="138" t="s">
        <v>80</v>
      </c>
      <c r="AY310" s="17" t="s">
        <v>155</v>
      </c>
      <c r="BE310" s="139">
        <f>IF(N310="základní",J310,0)</f>
        <v>0</v>
      </c>
      <c r="BF310" s="139">
        <f>IF(N310="snížená",J310,0)</f>
        <v>0</v>
      </c>
      <c r="BG310" s="139">
        <f>IF(N310="zákl. přenesená",J310,0)</f>
        <v>0</v>
      </c>
      <c r="BH310" s="139">
        <f>IF(N310="sníž. přenesená",J310,0)</f>
        <v>0</v>
      </c>
      <c r="BI310" s="139">
        <f>IF(N310="nulová",J310,0)</f>
        <v>0</v>
      </c>
      <c r="BJ310" s="17" t="s">
        <v>78</v>
      </c>
      <c r="BK310" s="139">
        <f>ROUND(I310*H310,2)</f>
        <v>0</v>
      </c>
      <c r="BL310" s="17" t="s">
        <v>264</v>
      </c>
      <c r="BM310" s="138" t="s">
        <v>3466</v>
      </c>
    </row>
    <row r="311" spans="2:65" s="1" customFormat="1" ht="11.25">
      <c r="B311" s="29"/>
      <c r="D311" s="140" t="s">
        <v>164</v>
      </c>
      <c r="F311" s="141" t="s">
        <v>3467</v>
      </c>
      <c r="L311" s="29"/>
      <c r="M311" s="142"/>
      <c r="T311" s="50"/>
      <c r="AT311" s="17" t="s">
        <v>164</v>
      </c>
      <c r="AU311" s="17" t="s">
        <v>80</v>
      </c>
    </row>
    <row r="312" spans="2:65" s="1" customFormat="1" ht="16.5" customHeight="1">
      <c r="B312" s="127"/>
      <c r="C312" s="128" t="s">
        <v>979</v>
      </c>
      <c r="D312" s="128" t="s">
        <v>157</v>
      </c>
      <c r="E312" s="129" t="s">
        <v>3468</v>
      </c>
      <c r="F312" s="130" t="s">
        <v>3469</v>
      </c>
      <c r="G312" s="131" t="s">
        <v>320</v>
      </c>
      <c r="H312" s="132">
        <v>1</v>
      </c>
      <c r="I312" s="133"/>
      <c r="J312" s="133">
        <f>ROUND(I312*H312,2)</f>
        <v>0</v>
      </c>
      <c r="K312" s="130" t="s">
        <v>161</v>
      </c>
      <c r="L312" s="29"/>
      <c r="M312" s="134" t="s">
        <v>3</v>
      </c>
      <c r="N312" s="135" t="s">
        <v>41</v>
      </c>
      <c r="O312" s="136">
        <v>0.8</v>
      </c>
      <c r="P312" s="136">
        <f>O312*H312</f>
        <v>0.8</v>
      </c>
      <c r="Q312" s="136">
        <v>0</v>
      </c>
      <c r="R312" s="136">
        <f>Q312*H312</f>
        <v>0</v>
      </c>
      <c r="S312" s="136">
        <v>0</v>
      </c>
      <c r="T312" s="137">
        <f>S312*H312</f>
        <v>0</v>
      </c>
      <c r="AR312" s="138" t="s">
        <v>264</v>
      </c>
      <c r="AT312" s="138" t="s">
        <v>157</v>
      </c>
      <c r="AU312" s="138" t="s">
        <v>80</v>
      </c>
      <c r="AY312" s="17" t="s">
        <v>155</v>
      </c>
      <c r="BE312" s="139">
        <f>IF(N312="základní",J312,0)</f>
        <v>0</v>
      </c>
      <c r="BF312" s="139">
        <f>IF(N312="snížená",J312,0)</f>
        <v>0</v>
      </c>
      <c r="BG312" s="139">
        <f>IF(N312="zákl. přenesená",J312,0)</f>
        <v>0</v>
      </c>
      <c r="BH312" s="139">
        <f>IF(N312="sníž. přenesená",J312,0)</f>
        <v>0</v>
      </c>
      <c r="BI312" s="139">
        <f>IF(N312="nulová",J312,0)</f>
        <v>0</v>
      </c>
      <c r="BJ312" s="17" t="s">
        <v>78</v>
      </c>
      <c r="BK312" s="139">
        <f>ROUND(I312*H312,2)</f>
        <v>0</v>
      </c>
      <c r="BL312" s="17" t="s">
        <v>264</v>
      </c>
      <c r="BM312" s="138" t="s">
        <v>3470</v>
      </c>
    </row>
    <row r="313" spans="2:65" s="1" customFormat="1" ht="11.25">
      <c r="B313" s="29"/>
      <c r="D313" s="140" t="s">
        <v>164</v>
      </c>
      <c r="F313" s="141" t="s">
        <v>3471</v>
      </c>
      <c r="L313" s="29"/>
      <c r="M313" s="142"/>
      <c r="T313" s="50"/>
      <c r="AT313" s="17" t="s">
        <v>164</v>
      </c>
      <c r="AU313" s="17" t="s">
        <v>80</v>
      </c>
    </row>
    <row r="314" spans="2:65" s="1" customFormat="1" ht="21.75" customHeight="1">
      <c r="B314" s="127"/>
      <c r="C314" s="128" t="s">
        <v>986</v>
      </c>
      <c r="D314" s="128" t="s">
        <v>157</v>
      </c>
      <c r="E314" s="129" t="s">
        <v>3472</v>
      </c>
      <c r="F314" s="130" t="s">
        <v>3473</v>
      </c>
      <c r="G314" s="131" t="s">
        <v>320</v>
      </c>
      <c r="H314" s="132">
        <v>1</v>
      </c>
      <c r="I314" s="133"/>
      <c r="J314" s="133">
        <f>ROUND(I314*H314,2)</f>
        <v>0</v>
      </c>
      <c r="K314" s="130" t="s">
        <v>161</v>
      </c>
      <c r="L314" s="29"/>
      <c r="M314" s="134" t="s">
        <v>3</v>
      </c>
      <c r="N314" s="135" t="s">
        <v>41</v>
      </c>
      <c r="O314" s="136">
        <v>1</v>
      </c>
      <c r="P314" s="136">
        <f>O314*H314</f>
        <v>1</v>
      </c>
      <c r="Q314" s="136">
        <v>0</v>
      </c>
      <c r="R314" s="136">
        <f>Q314*H314</f>
        <v>0</v>
      </c>
      <c r="S314" s="136">
        <v>0</v>
      </c>
      <c r="T314" s="137">
        <f>S314*H314</f>
        <v>0</v>
      </c>
      <c r="AR314" s="138" t="s">
        <v>264</v>
      </c>
      <c r="AT314" s="138" t="s">
        <v>157</v>
      </c>
      <c r="AU314" s="138" t="s">
        <v>80</v>
      </c>
      <c r="AY314" s="17" t="s">
        <v>155</v>
      </c>
      <c r="BE314" s="139">
        <f>IF(N314="základní",J314,0)</f>
        <v>0</v>
      </c>
      <c r="BF314" s="139">
        <f>IF(N314="snížená",J314,0)</f>
        <v>0</v>
      </c>
      <c r="BG314" s="139">
        <f>IF(N314="zákl. přenesená",J314,0)</f>
        <v>0</v>
      </c>
      <c r="BH314" s="139">
        <f>IF(N314="sníž. přenesená",J314,0)</f>
        <v>0</v>
      </c>
      <c r="BI314" s="139">
        <f>IF(N314="nulová",J314,0)</f>
        <v>0</v>
      </c>
      <c r="BJ314" s="17" t="s">
        <v>78</v>
      </c>
      <c r="BK314" s="139">
        <f>ROUND(I314*H314,2)</f>
        <v>0</v>
      </c>
      <c r="BL314" s="17" t="s">
        <v>264</v>
      </c>
      <c r="BM314" s="138" t="s">
        <v>3474</v>
      </c>
    </row>
    <row r="315" spans="2:65" s="1" customFormat="1" ht="11.25">
      <c r="B315" s="29"/>
      <c r="D315" s="140" t="s">
        <v>164</v>
      </c>
      <c r="F315" s="141" t="s">
        <v>3475</v>
      </c>
      <c r="L315" s="29"/>
      <c r="M315" s="142"/>
      <c r="T315" s="50"/>
      <c r="AT315" s="17" t="s">
        <v>164</v>
      </c>
      <c r="AU315" s="17" t="s">
        <v>80</v>
      </c>
    </row>
    <row r="316" spans="2:65" s="1" customFormat="1" ht="16.5" customHeight="1">
      <c r="B316" s="127"/>
      <c r="C316" s="128" t="s">
        <v>995</v>
      </c>
      <c r="D316" s="128" t="s">
        <v>157</v>
      </c>
      <c r="E316" s="129" t="s">
        <v>3476</v>
      </c>
      <c r="F316" s="130" t="s">
        <v>3477</v>
      </c>
      <c r="G316" s="131" t="s">
        <v>320</v>
      </c>
      <c r="H316" s="132">
        <v>1</v>
      </c>
      <c r="I316" s="133"/>
      <c r="J316" s="133">
        <f>ROUND(I316*H316,2)</f>
        <v>0</v>
      </c>
      <c r="K316" s="130" t="s">
        <v>161</v>
      </c>
      <c r="L316" s="29"/>
      <c r="M316" s="134" t="s">
        <v>3</v>
      </c>
      <c r="N316" s="135" t="s">
        <v>41</v>
      </c>
      <c r="O316" s="136">
        <v>2</v>
      </c>
      <c r="P316" s="136">
        <f>O316*H316</f>
        <v>2</v>
      </c>
      <c r="Q316" s="136">
        <v>0</v>
      </c>
      <c r="R316" s="136">
        <f>Q316*H316</f>
        <v>0</v>
      </c>
      <c r="S316" s="136">
        <v>0</v>
      </c>
      <c r="T316" s="137">
        <f>S316*H316</f>
        <v>0</v>
      </c>
      <c r="AR316" s="138" t="s">
        <v>264</v>
      </c>
      <c r="AT316" s="138" t="s">
        <v>157</v>
      </c>
      <c r="AU316" s="138" t="s">
        <v>80</v>
      </c>
      <c r="AY316" s="17" t="s">
        <v>155</v>
      </c>
      <c r="BE316" s="139">
        <f>IF(N316="základní",J316,0)</f>
        <v>0</v>
      </c>
      <c r="BF316" s="139">
        <f>IF(N316="snížená",J316,0)</f>
        <v>0</v>
      </c>
      <c r="BG316" s="139">
        <f>IF(N316="zákl. přenesená",J316,0)</f>
        <v>0</v>
      </c>
      <c r="BH316" s="139">
        <f>IF(N316="sníž. přenesená",J316,0)</f>
        <v>0</v>
      </c>
      <c r="BI316" s="139">
        <f>IF(N316="nulová",J316,0)</f>
        <v>0</v>
      </c>
      <c r="BJ316" s="17" t="s">
        <v>78</v>
      </c>
      <c r="BK316" s="139">
        <f>ROUND(I316*H316,2)</f>
        <v>0</v>
      </c>
      <c r="BL316" s="17" t="s">
        <v>264</v>
      </c>
      <c r="BM316" s="138" t="s">
        <v>3478</v>
      </c>
    </row>
    <row r="317" spans="2:65" s="1" customFormat="1" ht="11.25">
      <c r="B317" s="29"/>
      <c r="D317" s="140" t="s">
        <v>164</v>
      </c>
      <c r="F317" s="141" t="s">
        <v>3479</v>
      </c>
      <c r="L317" s="29"/>
      <c r="M317" s="142"/>
      <c r="T317" s="50"/>
      <c r="AT317" s="17" t="s">
        <v>164</v>
      </c>
      <c r="AU317" s="17" t="s">
        <v>80</v>
      </c>
    </row>
    <row r="318" spans="2:65" s="1" customFormat="1" ht="24.2" customHeight="1">
      <c r="B318" s="127"/>
      <c r="C318" s="128" t="s">
        <v>1001</v>
      </c>
      <c r="D318" s="128" t="s">
        <v>157</v>
      </c>
      <c r="E318" s="129" t="s">
        <v>3480</v>
      </c>
      <c r="F318" s="130" t="s">
        <v>3481</v>
      </c>
      <c r="G318" s="131" t="s">
        <v>1438</v>
      </c>
      <c r="H318" s="132">
        <v>391.68</v>
      </c>
      <c r="I318" s="133"/>
      <c r="J318" s="133">
        <f>ROUND(I318*H318,2)</f>
        <v>0</v>
      </c>
      <c r="K318" s="130" t="s">
        <v>161</v>
      </c>
      <c r="L318" s="29"/>
      <c r="M318" s="134" t="s">
        <v>3</v>
      </c>
      <c r="N318" s="135" t="s">
        <v>41</v>
      </c>
      <c r="O318" s="136">
        <v>0</v>
      </c>
      <c r="P318" s="136">
        <f>O318*H318</f>
        <v>0</v>
      </c>
      <c r="Q318" s="136">
        <v>0</v>
      </c>
      <c r="R318" s="136">
        <f>Q318*H318</f>
        <v>0</v>
      </c>
      <c r="S318" s="136">
        <v>0</v>
      </c>
      <c r="T318" s="137">
        <f>S318*H318</f>
        <v>0</v>
      </c>
      <c r="AR318" s="138" t="s">
        <v>264</v>
      </c>
      <c r="AT318" s="138" t="s">
        <v>157</v>
      </c>
      <c r="AU318" s="138" t="s">
        <v>80</v>
      </c>
      <c r="AY318" s="17" t="s">
        <v>155</v>
      </c>
      <c r="BE318" s="139">
        <f>IF(N318="základní",J318,0)</f>
        <v>0</v>
      </c>
      <c r="BF318" s="139">
        <f>IF(N318="snížená",J318,0)</f>
        <v>0</v>
      </c>
      <c r="BG318" s="139">
        <f>IF(N318="zákl. přenesená",J318,0)</f>
        <v>0</v>
      </c>
      <c r="BH318" s="139">
        <f>IF(N318="sníž. přenesená",J318,0)</f>
        <v>0</v>
      </c>
      <c r="BI318" s="139">
        <f>IF(N318="nulová",J318,0)</f>
        <v>0</v>
      </c>
      <c r="BJ318" s="17" t="s">
        <v>78</v>
      </c>
      <c r="BK318" s="139">
        <f>ROUND(I318*H318,2)</f>
        <v>0</v>
      </c>
      <c r="BL318" s="17" t="s">
        <v>264</v>
      </c>
      <c r="BM318" s="138" t="s">
        <v>3482</v>
      </c>
    </row>
    <row r="319" spans="2:65" s="1" customFormat="1" ht="11.25">
      <c r="B319" s="29"/>
      <c r="D319" s="140" t="s">
        <v>164</v>
      </c>
      <c r="F319" s="141" t="s">
        <v>3483</v>
      </c>
      <c r="L319" s="29"/>
      <c r="M319" s="142"/>
      <c r="T319" s="50"/>
      <c r="AT319" s="17" t="s">
        <v>164</v>
      </c>
      <c r="AU319" s="17" t="s">
        <v>80</v>
      </c>
    </row>
    <row r="320" spans="2:65" s="1" customFormat="1" ht="24.2" customHeight="1">
      <c r="B320" s="127"/>
      <c r="C320" s="128" t="s">
        <v>1006</v>
      </c>
      <c r="D320" s="128" t="s">
        <v>157</v>
      </c>
      <c r="E320" s="129" t="s">
        <v>3484</v>
      </c>
      <c r="F320" s="130" t="s">
        <v>3485</v>
      </c>
      <c r="G320" s="131" t="s">
        <v>1438</v>
      </c>
      <c r="H320" s="132">
        <v>391.68</v>
      </c>
      <c r="I320" s="133"/>
      <c r="J320" s="133">
        <f>ROUND(I320*H320,2)</f>
        <v>0</v>
      </c>
      <c r="K320" s="130" t="s">
        <v>161</v>
      </c>
      <c r="L320" s="29"/>
      <c r="M320" s="134" t="s">
        <v>3</v>
      </c>
      <c r="N320" s="135" t="s">
        <v>41</v>
      </c>
      <c r="O320" s="136">
        <v>0</v>
      </c>
      <c r="P320" s="136">
        <f>O320*H320</f>
        <v>0</v>
      </c>
      <c r="Q320" s="136">
        <v>0</v>
      </c>
      <c r="R320" s="136">
        <f>Q320*H320</f>
        <v>0</v>
      </c>
      <c r="S320" s="136">
        <v>0</v>
      </c>
      <c r="T320" s="137">
        <f>S320*H320</f>
        <v>0</v>
      </c>
      <c r="AR320" s="138" t="s">
        <v>264</v>
      </c>
      <c r="AT320" s="138" t="s">
        <v>157</v>
      </c>
      <c r="AU320" s="138" t="s">
        <v>80</v>
      </c>
      <c r="AY320" s="17" t="s">
        <v>155</v>
      </c>
      <c r="BE320" s="139">
        <f>IF(N320="základní",J320,0)</f>
        <v>0</v>
      </c>
      <c r="BF320" s="139">
        <f>IF(N320="snížená",J320,0)</f>
        <v>0</v>
      </c>
      <c r="BG320" s="139">
        <f>IF(N320="zákl. přenesená",J320,0)</f>
        <v>0</v>
      </c>
      <c r="BH320" s="139">
        <f>IF(N320="sníž. přenesená",J320,0)</f>
        <v>0</v>
      </c>
      <c r="BI320" s="139">
        <f>IF(N320="nulová",J320,0)</f>
        <v>0</v>
      </c>
      <c r="BJ320" s="17" t="s">
        <v>78</v>
      </c>
      <c r="BK320" s="139">
        <f>ROUND(I320*H320,2)</f>
        <v>0</v>
      </c>
      <c r="BL320" s="17" t="s">
        <v>264</v>
      </c>
      <c r="BM320" s="138" t="s">
        <v>3486</v>
      </c>
    </row>
    <row r="321" spans="2:65" s="1" customFormat="1" ht="11.25">
      <c r="B321" s="29"/>
      <c r="D321" s="140" t="s">
        <v>164</v>
      </c>
      <c r="F321" s="141" t="s">
        <v>3487</v>
      </c>
      <c r="L321" s="29"/>
      <c r="M321" s="142"/>
      <c r="T321" s="50"/>
      <c r="AT321" s="17" t="s">
        <v>164</v>
      </c>
      <c r="AU321" s="17" t="s">
        <v>80</v>
      </c>
    </row>
    <row r="322" spans="2:65" s="1" customFormat="1" ht="16.5" customHeight="1">
      <c r="B322" s="127"/>
      <c r="C322" s="128" t="s">
        <v>1012</v>
      </c>
      <c r="D322" s="128" t="s">
        <v>157</v>
      </c>
      <c r="E322" s="129" t="s">
        <v>3488</v>
      </c>
      <c r="F322" s="130" t="s">
        <v>3413</v>
      </c>
      <c r="G322" s="131" t="s">
        <v>1438</v>
      </c>
      <c r="H322" s="132">
        <v>386.423</v>
      </c>
      <c r="I322" s="133"/>
      <c r="J322" s="133">
        <f>ROUND(I322*H322,2)</f>
        <v>0</v>
      </c>
      <c r="K322" s="130" t="s">
        <v>3</v>
      </c>
      <c r="L322" s="29"/>
      <c r="M322" s="134" t="s">
        <v>3</v>
      </c>
      <c r="N322" s="135" t="s">
        <v>41</v>
      </c>
      <c r="O322" s="136">
        <v>0</v>
      </c>
      <c r="P322" s="136">
        <f>O322*H322</f>
        <v>0</v>
      </c>
      <c r="Q322" s="136">
        <v>0</v>
      </c>
      <c r="R322" s="136">
        <f>Q322*H322</f>
        <v>0</v>
      </c>
      <c r="S322" s="136">
        <v>0</v>
      </c>
      <c r="T322" s="137">
        <f>S322*H322</f>
        <v>0</v>
      </c>
      <c r="AR322" s="138" t="s">
        <v>264</v>
      </c>
      <c r="AT322" s="138" t="s">
        <v>157</v>
      </c>
      <c r="AU322" s="138" t="s">
        <v>80</v>
      </c>
      <c r="AY322" s="17" t="s">
        <v>155</v>
      </c>
      <c r="BE322" s="139">
        <f>IF(N322="základní",J322,0)</f>
        <v>0</v>
      </c>
      <c r="BF322" s="139">
        <f>IF(N322="snížená",J322,0)</f>
        <v>0</v>
      </c>
      <c r="BG322" s="139">
        <f>IF(N322="zákl. přenesená",J322,0)</f>
        <v>0</v>
      </c>
      <c r="BH322" s="139">
        <f>IF(N322="sníž. přenesená",J322,0)</f>
        <v>0</v>
      </c>
      <c r="BI322" s="139">
        <f>IF(N322="nulová",J322,0)</f>
        <v>0</v>
      </c>
      <c r="BJ322" s="17" t="s">
        <v>78</v>
      </c>
      <c r="BK322" s="139">
        <f>ROUND(I322*H322,2)</f>
        <v>0</v>
      </c>
      <c r="BL322" s="17" t="s">
        <v>264</v>
      </c>
      <c r="BM322" s="138" t="s">
        <v>3489</v>
      </c>
    </row>
    <row r="323" spans="2:65" s="11" customFormat="1" ht="22.9" customHeight="1">
      <c r="B323" s="116"/>
      <c r="D323" s="117" t="s">
        <v>69</v>
      </c>
      <c r="E323" s="125" t="s">
        <v>3490</v>
      </c>
      <c r="F323" s="125" t="s">
        <v>3491</v>
      </c>
      <c r="J323" s="126">
        <f>BK323</f>
        <v>0</v>
      </c>
      <c r="L323" s="116"/>
      <c r="M323" s="120"/>
      <c r="P323" s="121">
        <f>P324+P327+P332</f>
        <v>0</v>
      </c>
      <c r="R323" s="121">
        <f>R324+R327+R332</f>
        <v>0</v>
      </c>
      <c r="T323" s="122">
        <f>T324+T327+T332</f>
        <v>0</v>
      </c>
      <c r="AR323" s="117" t="s">
        <v>80</v>
      </c>
      <c r="AT323" s="123" t="s">
        <v>69</v>
      </c>
      <c r="AU323" s="123" t="s">
        <v>78</v>
      </c>
      <c r="AY323" s="117" t="s">
        <v>155</v>
      </c>
      <c r="BK323" s="124">
        <f>BK324+BK327+BK332</f>
        <v>0</v>
      </c>
    </row>
    <row r="324" spans="2:65" s="11" customFormat="1" ht="20.85" customHeight="1">
      <c r="B324" s="116"/>
      <c r="D324" s="117" t="s">
        <v>69</v>
      </c>
      <c r="E324" s="125" t="s">
        <v>3492</v>
      </c>
      <c r="F324" s="125" t="s">
        <v>3493</v>
      </c>
      <c r="J324" s="126">
        <f>BK324</f>
        <v>0</v>
      </c>
      <c r="L324" s="116"/>
      <c r="M324" s="120"/>
      <c r="P324" s="121">
        <f>SUM(P325:P326)</f>
        <v>0</v>
      </c>
      <c r="R324" s="121">
        <f>SUM(R325:R326)</f>
        <v>0</v>
      </c>
      <c r="T324" s="122">
        <f>SUM(T325:T326)</f>
        <v>0</v>
      </c>
      <c r="AR324" s="117" t="s">
        <v>80</v>
      </c>
      <c r="AT324" s="123" t="s">
        <v>69</v>
      </c>
      <c r="AU324" s="123" t="s">
        <v>80</v>
      </c>
      <c r="AY324" s="117" t="s">
        <v>155</v>
      </c>
      <c r="BK324" s="124">
        <f>SUM(BK325:BK326)</f>
        <v>0</v>
      </c>
    </row>
    <row r="325" spans="2:65" s="1" customFormat="1" ht="16.5" customHeight="1">
      <c r="B325" s="127"/>
      <c r="C325" s="161" t="s">
        <v>1017</v>
      </c>
      <c r="D325" s="161" t="s">
        <v>248</v>
      </c>
      <c r="E325" s="162" t="s">
        <v>3494</v>
      </c>
      <c r="F325" s="163" t="s">
        <v>3495</v>
      </c>
      <c r="G325" s="164" t="s">
        <v>320</v>
      </c>
      <c r="H325" s="165">
        <v>1</v>
      </c>
      <c r="I325" s="166"/>
      <c r="J325" s="166">
        <f>ROUND(I325*H325,2)</f>
        <v>0</v>
      </c>
      <c r="K325" s="163" t="s">
        <v>3</v>
      </c>
      <c r="L325" s="167"/>
      <c r="M325" s="168" t="s">
        <v>3</v>
      </c>
      <c r="N325" s="169" t="s">
        <v>41</v>
      </c>
      <c r="O325" s="136">
        <v>0</v>
      </c>
      <c r="P325" s="136">
        <f>O325*H325</f>
        <v>0</v>
      </c>
      <c r="Q325" s="136">
        <v>0</v>
      </c>
      <c r="R325" s="136">
        <f>Q325*H325</f>
        <v>0</v>
      </c>
      <c r="S325" s="136">
        <v>0</v>
      </c>
      <c r="T325" s="137">
        <f>S325*H325</f>
        <v>0</v>
      </c>
      <c r="AR325" s="138" t="s">
        <v>391</v>
      </c>
      <c r="AT325" s="138" t="s">
        <v>248</v>
      </c>
      <c r="AU325" s="138" t="s">
        <v>175</v>
      </c>
      <c r="AY325" s="17" t="s">
        <v>155</v>
      </c>
      <c r="BE325" s="139">
        <f>IF(N325="základní",J325,0)</f>
        <v>0</v>
      </c>
      <c r="BF325" s="139">
        <f>IF(N325="snížená",J325,0)</f>
        <v>0</v>
      </c>
      <c r="BG325" s="139">
        <f>IF(N325="zákl. přenesená",J325,0)</f>
        <v>0</v>
      </c>
      <c r="BH325" s="139">
        <f>IF(N325="sníž. přenesená",J325,0)</f>
        <v>0</v>
      </c>
      <c r="BI325" s="139">
        <f>IF(N325="nulová",J325,0)</f>
        <v>0</v>
      </c>
      <c r="BJ325" s="17" t="s">
        <v>78</v>
      </c>
      <c r="BK325" s="139">
        <f>ROUND(I325*H325,2)</f>
        <v>0</v>
      </c>
      <c r="BL325" s="17" t="s">
        <v>264</v>
      </c>
      <c r="BM325" s="138" t="s">
        <v>3496</v>
      </c>
    </row>
    <row r="326" spans="2:65" s="1" customFormat="1" ht="16.5" customHeight="1">
      <c r="B326" s="127"/>
      <c r="C326" s="161" t="s">
        <v>1024</v>
      </c>
      <c r="D326" s="161" t="s">
        <v>248</v>
      </c>
      <c r="E326" s="162" t="s">
        <v>3497</v>
      </c>
      <c r="F326" s="163" t="s">
        <v>3498</v>
      </c>
      <c r="G326" s="164" t="s">
        <v>320</v>
      </c>
      <c r="H326" s="165">
        <v>1</v>
      </c>
      <c r="I326" s="166"/>
      <c r="J326" s="166">
        <f>ROUND(I326*H326,2)</f>
        <v>0</v>
      </c>
      <c r="K326" s="163" t="s">
        <v>3</v>
      </c>
      <c r="L326" s="167"/>
      <c r="M326" s="168" t="s">
        <v>3</v>
      </c>
      <c r="N326" s="169" t="s">
        <v>41</v>
      </c>
      <c r="O326" s="136">
        <v>0</v>
      </c>
      <c r="P326" s="136">
        <f>O326*H326</f>
        <v>0</v>
      </c>
      <c r="Q326" s="136">
        <v>0</v>
      </c>
      <c r="R326" s="136">
        <f>Q326*H326</f>
        <v>0</v>
      </c>
      <c r="S326" s="136">
        <v>0</v>
      </c>
      <c r="T326" s="137">
        <f>S326*H326</f>
        <v>0</v>
      </c>
      <c r="AR326" s="138" t="s">
        <v>391</v>
      </c>
      <c r="AT326" s="138" t="s">
        <v>248</v>
      </c>
      <c r="AU326" s="138" t="s">
        <v>175</v>
      </c>
      <c r="AY326" s="17" t="s">
        <v>155</v>
      </c>
      <c r="BE326" s="139">
        <f>IF(N326="základní",J326,0)</f>
        <v>0</v>
      </c>
      <c r="BF326" s="139">
        <f>IF(N326="snížená",J326,0)</f>
        <v>0</v>
      </c>
      <c r="BG326" s="139">
        <f>IF(N326="zákl. přenesená",J326,0)</f>
        <v>0</v>
      </c>
      <c r="BH326" s="139">
        <f>IF(N326="sníž. přenesená",J326,0)</f>
        <v>0</v>
      </c>
      <c r="BI326" s="139">
        <f>IF(N326="nulová",J326,0)</f>
        <v>0</v>
      </c>
      <c r="BJ326" s="17" t="s">
        <v>78</v>
      </c>
      <c r="BK326" s="139">
        <f>ROUND(I326*H326,2)</f>
        <v>0</v>
      </c>
      <c r="BL326" s="17" t="s">
        <v>264</v>
      </c>
      <c r="BM326" s="138" t="s">
        <v>3499</v>
      </c>
    </row>
    <row r="327" spans="2:65" s="11" customFormat="1" ht="20.85" customHeight="1">
      <c r="B327" s="116"/>
      <c r="D327" s="117" t="s">
        <v>69</v>
      </c>
      <c r="E327" s="125" t="s">
        <v>3500</v>
      </c>
      <c r="F327" s="125" t="s">
        <v>3501</v>
      </c>
      <c r="J327" s="126">
        <f>BK327</f>
        <v>0</v>
      </c>
      <c r="L327" s="116"/>
      <c r="M327" s="120"/>
      <c r="P327" s="121">
        <f>SUM(P328:P331)</f>
        <v>0</v>
      </c>
      <c r="R327" s="121">
        <f>SUM(R328:R331)</f>
        <v>0</v>
      </c>
      <c r="T327" s="122">
        <f>SUM(T328:T331)</f>
        <v>0</v>
      </c>
      <c r="AR327" s="117" t="s">
        <v>80</v>
      </c>
      <c r="AT327" s="123" t="s">
        <v>69</v>
      </c>
      <c r="AU327" s="123" t="s">
        <v>80</v>
      </c>
      <c r="AY327" s="117" t="s">
        <v>155</v>
      </c>
      <c r="BK327" s="124">
        <f>SUM(BK328:BK331)</f>
        <v>0</v>
      </c>
    </row>
    <row r="328" spans="2:65" s="1" customFormat="1" ht="16.5" customHeight="1">
      <c r="B328" s="127"/>
      <c r="C328" s="161" t="s">
        <v>1031</v>
      </c>
      <c r="D328" s="161" t="s">
        <v>248</v>
      </c>
      <c r="E328" s="162" t="s">
        <v>3502</v>
      </c>
      <c r="F328" s="163" t="s">
        <v>3503</v>
      </c>
      <c r="G328" s="164" t="s">
        <v>2464</v>
      </c>
      <c r="H328" s="165">
        <v>1</v>
      </c>
      <c r="I328" s="166"/>
      <c r="J328" s="166">
        <f>ROUND(I328*H328,2)</f>
        <v>0</v>
      </c>
      <c r="K328" s="163" t="s">
        <v>3</v>
      </c>
      <c r="L328" s="167"/>
      <c r="M328" s="168" t="s">
        <v>3</v>
      </c>
      <c r="N328" s="169" t="s">
        <v>41</v>
      </c>
      <c r="O328" s="136">
        <v>0</v>
      </c>
      <c r="P328" s="136">
        <f>O328*H328</f>
        <v>0</v>
      </c>
      <c r="Q328" s="136">
        <v>0</v>
      </c>
      <c r="R328" s="136">
        <f>Q328*H328</f>
        <v>0</v>
      </c>
      <c r="S328" s="136">
        <v>0</v>
      </c>
      <c r="T328" s="137">
        <f>S328*H328</f>
        <v>0</v>
      </c>
      <c r="AR328" s="138" t="s">
        <v>391</v>
      </c>
      <c r="AT328" s="138" t="s">
        <v>248</v>
      </c>
      <c r="AU328" s="138" t="s">
        <v>175</v>
      </c>
      <c r="AY328" s="17" t="s">
        <v>155</v>
      </c>
      <c r="BE328" s="139">
        <f>IF(N328="základní",J328,0)</f>
        <v>0</v>
      </c>
      <c r="BF328" s="139">
        <f>IF(N328="snížená",J328,0)</f>
        <v>0</v>
      </c>
      <c r="BG328" s="139">
        <f>IF(N328="zákl. přenesená",J328,0)</f>
        <v>0</v>
      </c>
      <c r="BH328" s="139">
        <f>IF(N328="sníž. přenesená",J328,0)</f>
        <v>0</v>
      </c>
      <c r="BI328" s="139">
        <f>IF(N328="nulová",J328,0)</f>
        <v>0</v>
      </c>
      <c r="BJ328" s="17" t="s">
        <v>78</v>
      </c>
      <c r="BK328" s="139">
        <f>ROUND(I328*H328,2)</f>
        <v>0</v>
      </c>
      <c r="BL328" s="17" t="s">
        <v>264</v>
      </c>
      <c r="BM328" s="138" t="s">
        <v>3504</v>
      </c>
    </row>
    <row r="329" spans="2:65" s="1" customFormat="1" ht="16.5" customHeight="1">
      <c r="B329" s="127"/>
      <c r="C329" s="161" t="s">
        <v>1036</v>
      </c>
      <c r="D329" s="161" t="s">
        <v>248</v>
      </c>
      <c r="E329" s="162" t="s">
        <v>3505</v>
      </c>
      <c r="F329" s="163" t="s">
        <v>3506</v>
      </c>
      <c r="G329" s="164" t="s">
        <v>2464</v>
      </c>
      <c r="H329" s="165">
        <v>3</v>
      </c>
      <c r="I329" s="166"/>
      <c r="J329" s="166">
        <f>ROUND(I329*H329,2)</f>
        <v>0</v>
      </c>
      <c r="K329" s="163" t="s">
        <v>3</v>
      </c>
      <c r="L329" s="167"/>
      <c r="M329" s="168" t="s">
        <v>3</v>
      </c>
      <c r="N329" s="169" t="s">
        <v>41</v>
      </c>
      <c r="O329" s="136">
        <v>0</v>
      </c>
      <c r="P329" s="136">
        <f>O329*H329</f>
        <v>0</v>
      </c>
      <c r="Q329" s="136">
        <v>0</v>
      </c>
      <c r="R329" s="136">
        <f>Q329*H329</f>
        <v>0</v>
      </c>
      <c r="S329" s="136">
        <v>0</v>
      </c>
      <c r="T329" s="137">
        <f>S329*H329</f>
        <v>0</v>
      </c>
      <c r="AR329" s="138" t="s">
        <v>391</v>
      </c>
      <c r="AT329" s="138" t="s">
        <v>248</v>
      </c>
      <c r="AU329" s="138" t="s">
        <v>175</v>
      </c>
      <c r="AY329" s="17" t="s">
        <v>155</v>
      </c>
      <c r="BE329" s="139">
        <f>IF(N329="základní",J329,0)</f>
        <v>0</v>
      </c>
      <c r="BF329" s="139">
        <f>IF(N329="snížená",J329,0)</f>
        <v>0</v>
      </c>
      <c r="BG329" s="139">
        <f>IF(N329="zákl. přenesená",J329,0)</f>
        <v>0</v>
      </c>
      <c r="BH329" s="139">
        <f>IF(N329="sníž. přenesená",J329,0)</f>
        <v>0</v>
      </c>
      <c r="BI329" s="139">
        <f>IF(N329="nulová",J329,0)</f>
        <v>0</v>
      </c>
      <c r="BJ329" s="17" t="s">
        <v>78</v>
      </c>
      <c r="BK329" s="139">
        <f>ROUND(I329*H329,2)</f>
        <v>0</v>
      </c>
      <c r="BL329" s="17" t="s">
        <v>264</v>
      </c>
      <c r="BM329" s="138" t="s">
        <v>3507</v>
      </c>
    </row>
    <row r="330" spans="2:65" s="1" customFormat="1" ht="16.5" customHeight="1">
      <c r="B330" s="127"/>
      <c r="C330" s="161" t="s">
        <v>1043</v>
      </c>
      <c r="D330" s="161" t="s">
        <v>248</v>
      </c>
      <c r="E330" s="162" t="s">
        <v>3508</v>
      </c>
      <c r="F330" s="163" t="s">
        <v>3509</v>
      </c>
      <c r="G330" s="164" t="s">
        <v>3510</v>
      </c>
      <c r="H330" s="165">
        <v>1</v>
      </c>
      <c r="I330" s="166"/>
      <c r="J330" s="166">
        <f>ROUND(I330*H330,2)</f>
        <v>0</v>
      </c>
      <c r="K330" s="163" t="s">
        <v>3</v>
      </c>
      <c r="L330" s="167"/>
      <c r="M330" s="168" t="s">
        <v>3</v>
      </c>
      <c r="N330" s="169" t="s">
        <v>41</v>
      </c>
      <c r="O330" s="136">
        <v>0</v>
      </c>
      <c r="P330" s="136">
        <f>O330*H330</f>
        <v>0</v>
      </c>
      <c r="Q330" s="136">
        <v>0</v>
      </c>
      <c r="R330" s="136">
        <f>Q330*H330</f>
        <v>0</v>
      </c>
      <c r="S330" s="136">
        <v>0</v>
      </c>
      <c r="T330" s="137">
        <f>S330*H330</f>
        <v>0</v>
      </c>
      <c r="AR330" s="138" t="s">
        <v>391</v>
      </c>
      <c r="AT330" s="138" t="s">
        <v>248</v>
      </c>
      <c r="AU330" s="138" t="s">
        <v>175</v>
      </c>
      <c r="AY330" s="17" t="s">
        <v>155</v>
      </c>
      <c r="BE330" s="139">
        <f>IF(N330="základní",J330,0)</f>
        <v>0</v>
      </c>
      <c r="BF330" s="139">
        <f>IF(N330="snížená",J330,0)</f>
        <v>0</v>
      </c>
      <c r="BG330" s="139">
        <f>IF(N330="zákl. přenesená",J330,0)</f>
        <v>0</v>
      </c>
      <c r="BH330" s="139">
        <f>IF(N330="sníž. přenesená",J330,0)</f>
        <v>0</v>
      </c>
      <c r="BI330" s="139">
        <f>IF(N330="nulová",J330,0)</f>
        <v>0</v>
      </c>
      <c r="BJ330" s="17" t="s">
        <v>78</v>
      </c>
      <c r="BK330" s="139">
        <f>ROUND(I330*H330,2)</f>
        <v>0</v>
      </c>
      <c r="BL330" s="17" t="s">
        <v>264</v>
      </c>
      <c r="BM330" s="138" t="s">
        <v>3511</v>
      </c>
    </row>
    <row r="331" spans="2:65" s="1" customFormat="1" ht="16.5" customHeight="1">
      <c r="B331" s="127"/>
      <c r="C331" s="161" t="s">
        <v>1051</v>
      </c>
      <c r="D331" s="161" t="s">
        <v>248</v>
      </c>
      <c r="E331" s="162" t="s">
        <v>3512</v>
      </c>
      <c r="F331" s="163" t="s">
        <v>3513</v>
      </c>
      <c r="G331" s="164" t="s">
        <v>3510</v>
      </c>
      <c r="H331" s="165">
        <v>10</v>
      </c>
      <c r="I331" s="166"/>
      <c r="J331" s="166">
        <f>ROUND(I331*H331,2)</f>
        <v>0</v>
      </c>
      <c r="K331" s="163" t="s">
        <v>3</v>
      </c>
      <c r="L331" s="167"/>
      <c r="M331" s="168" t="s">
        <v>3</v>
      </c>
      <c r="N331" s="169" t="s">
        <v>41</v>
      </c>
      <c r="O331" s="136">
        <v>0</v>
      </c>
      <c r="P331" s="136">
        <f>O331*H331</f>
        <v>0</v>
      </c>
      <c r="Q331" s="136">
        <v>0</v>
      </c>
      <c r="R331" s="136">
        <f>Q331*H331</f>
        <v>0</v>
      </c>
      <c r="S331" s="136">
        <v>0</v>
      </c>
      <c r="T331" s="137">
        <f>S331*H331</f>
        <v>0</v>
      </c>
      <c r="AR331" s="138" t="s">
        <v>391</v>
      </c>
      <c r="AT331" s="138" t="s">
        <v>248</v>
      </c>
      <c r="AU331" s="138" t="s">
        <v>175</v>
      </c>
      <c r="AY331" s="17" t="s">
        <v>155</v>
      </c>
      <c r="BE331" s="139">
        <f>IF(N331="základní",J331,0)</f>
        <v>0</v>
      </c>
      <c r="BF331" s="139">
        <f>IF(N331="snížená",J331,0)</f>
        <v>0</v>
      </c>
      <c r="BG331" s="139">
        <f>IF(N331="zákl. přenesená",J331,0)</f>
        <v>0</v>
      </c>
      <c r="BH331" s="139">
        <f>IF(N331="sníž. přenesená",J331,0)</f>
        <v>0</v>
      </c>
      <c r="BI331" s="139">
        <f>IF(N331="nulová",J331,0)</f>
        <v>0</v>
      </c>
      <c r="BJ331" s="17" t="s">
        <v>78</v>
      </c>
      <c r="BK331" s="139">
        <f>ROUND(I331*H331,2)</f>
        <v>0</v>
      </c>
      <c r="BL331" s="17" t="s">
        <v>264</v>
      </c>
      <c r="BM331" s="138" t="s">
        <v>3514</v>
      </c>
    </row>
    <row r="332" spans="2:65" s="11" customFormat="1" ht="20.85" customHeight="1">
      <c r="B332" s="116"/>
      <c r="D332" s="117" t="s">
        <v>69</v>
      </c>
      <c r="E332" s="125" t="s">
        <v>3515</v>
      </c>
      <c r="F332" s="125" t="s">
        <v>3516</v>
      </c>
      <c r="J332" s="126">
        <f>BK332</f>
        <v>0</v>
      </c>
      <c r="L332" s="116"/>
      <c r="M332" s="120"/>
      <c r="P332" s="121">
        <f>SUM(P333:P350)</f>
        <v>0</v>
      </c>
      <c r="R332" s="121">
        <f>SUM(R333:R350)</f>
        <v>0</v>
      </c>
      <c r="T332" s="122">
        <f>SUM(T333:T350)</f>
        <v>0</v>
      </c>
      <c r="AR332" s="117" t="s">
        <v>80</v>
      </c>
      <c r="AT332" s="123" t="s">
        <v>69</v>
      </c>
      <c r="AU332" s="123" t="s">
        <v>80</v>
      </c>
      <c r="AY332" s="117" t="s">
        <v>155</v>
      </c>
      <c r="BK332" s="124">
        <f>SUM(BK333:BK350)</f>
        <v>0</v>
      </c>
    </row>
    <row r="333" spans="2:65" s="1" customFormat="1" ht="16.5" customHeight="1">
      <c r="B333" s="127"/>
      <c r="C333" s="161" t="s">
        <v>1058</v>
      </c>
      <c r="D333" s="161" t="s">
        <v>248</v>
      </c>
      <c r="E333" s="162" t="s">
        <v>3517</v>
      </c>
      <c r="F333" s="163" t="s">
        <v>3518</v>
      </c>
      <c r="G333" s="164" t="s">
        <v>320</v>
      </c>
      <c r="H333" s="165">
        <v>1</v>
      </c>
      <c r="I333" s="166"/>
      <c r="J333" s="166">
        <f t="shared" ref="J333:J350" si="0">ROUND(I333*H333,2)</f>
        <v>0</v>
      </c>
      <c r="K333" s="163" t="s">
        <v>3</v>
      </c>
      <c r="L333" s="167"/>
      <c r="M333" s="168" t="s">
        <v>3</v>
      </c>
      <c r="N333" s="169" t="s">
        <v>41</v>
      </c>
      <c r="O333" s="136">
        <v>0</v>
      </c>
      <c r="P333" s="136">
        <f t="shared" ref="P333:P350" si="1">O333*H333</f>
        <v>0</v>
      </c>
      <c r="Q333" s="136">
        <v>0</v>
      </c>
      <c r="R333" s="136">
        <f t="shared" ref="R333:R350" si="2">Q333*H333</f>
        <v>0</v>
      </c>
      <c r="S333" s="136">
        <v>0</v>
      </c>
      <c r="T333" s="137">
        <f t="shared" ref="T333:T350" si="3">S333*H333</f>
        <v>0</v>
      </c>
      <c r="AR333" s="138" t="s">
        <v>391</v>
      </c>
      <c r="AT333" s="138" t="s">
        <v>248</v>
      </c>
      <c r="AU333" s="138" t="s">
        <v>175</v>
      </c>
      <c r="AY333" s="17" t="s">
        <v>155</v>
      </c>
      <c r="BE333" s="139">
        <f t="shared" ref="BE333:BE350" si="4">IF(N333="základní",J333,0)</f>
        <v>0</v>
      </c>
      <c r="BF333" s="139">
        <f t="shared" ref="BF333:BF350" si="5">IF(N333="snížená",J333,0)</f>
        <v>0</v>
      </c>
      <c r="BG333" s="139">
        <f t="shared" ref="BG333:BG350" si="6">IF(N333="zákl. přenesená",J333,0)</f>
        <v>0</v>
      </c>
      <c r="BH333" s="139">
        <f t="shared" ref="BH333:BH350" si="7">IF(N333="sníž. přenesená",J333,0)</f>
        <v>0</v>
      </c>
      <c r="BI333" s="139">
        <f t="shared" ref="BI333:BI350" si="8">IF(N333="nulová",J333,0)</f>
        <v>0</v>
      </c>
      <c r="BJ333" s="17" t="s">
        <v>78</v>
      </c>
      <c r="BK333" s="139">
        <f t="shared" ref="BK333:BK350" si="9">ROUND(I333*H333,2)</f>
        <v>0</v>
      </c>
      <c r="BL333" s="17" t="s">
        <v>264</v>
      </c>
      <c r="BM333" s="138" t="s">
        <v>3519</v>
      </c>
    </row>
    <row r="334" spans="2:65" s="1" customFormat="1" ht="16.5" customHeight="1">
      <c r="B334" s="127"/>
      <c r="C334" s="161" t="s">
        <v>1063</v>
      </c>
      <c r="D334" s="161" t="s">
        <v>248</v>
      </c>
      <c r="E334" s="162" t="s">
        <v>3520</v>
      </c>
      <c r="F334" s="163" t="s">
        <v>3521</v>
      </c>
      <c r="G334" s="164" t="s">
        <v>3510</v>
      </c>
      <c r="H334" s="165">
        <v>1</v>
      </c>
      <c r="I334" s="166"/>
      <c r="J334" s="166">
        <f t="shared" si="0"/>
        <v>0</v>
      </c>
      <c r="K334" s="163" t="s">
        <v>3</v>
      </c>
      <c r="L334" s="167"/>
      <c r="M334" s="168" t="s">
        <v>3</v>
      </c>
      <c r="N334" s="169" t="s">
        <v>41</v>
      </c>
      <c r="O334" s="136">
        <v>0</v>
      </c>
      <c r="P334" s="136">
        <f t="shared" si="1"/>
        <v>0</v>
      </c>
      <c r="Q334" s="136">
        <v>0</v>
      </c>
      <c r="R334" s="136">
        <f t="shared" si="2"/>
        <v>0</v>
      </c>
      <c r="S334" s="136">
        <v>0</v>
      </c>
      <c r="T334" s="137">
        <f t="shared" si="3"/>
        <v>0</v>
      </c>
      <c r="AR334" s="138" t="s">
        <v>391</v>
      </c>
      <c r="AT334" s="138" t="s">
        <v>248</v>
      </c>
      <c r="AU334" s="138" t="s">
        <v>175</v>
      </c>
      <c r="AY334" s="17" t="s">
        <v>155</v>
      </c>
      <c r="BE334" s="139">
        <f t="shared" si="4"/>
        <v>0</v>
      </c>
      <c r="BF334" s="139">
        <f t="shared" si="5"/>
        <v>0</v>
      </c>
      <c r="BG334" s="139">
        <f t="shared" si="6"/>
        <v>0</v>
      </c>
      <c r="BH334" s="139">
        <f t="shared" si="7"/>
        <v>0</v>
      </c>
      <c r="BI334" s="139">
        <f t="shared" si="8"/>
        <v>0</v>
      </c>
      <c r="BJ334" s="17" t="s">
        <v>78</v>
      </c>
      <c r="BK334" s="139">
        <f t="shared" si="9"/>
        <v>0</v>
      </c>
      <c r="BL334" s="17" t="s">
        <v>264</v>
      </c>
      <c r="BM334" s="138" t="s">
        <v>3522</v>
      </c>
    </row>
    <row r="335" spans="2:65" s="1" customFormat="1" ht="16.5" customHeight="1">
      <c r="B335" s="127"/>
      <c r="C335" s="161" t="s">
        <v>1070</v>
      </c>
      <c r="D335" s="161" t="s">
        <v>248</v>
      </c>
      <c r="E335" s="162" t="s">
        <v>3523</v>
      </c>
      <c r="F335" s="163" t="s">
        <v>3524</v>
      </c>
      <c r="G335" s="164" t="s">
        <v>2464</v>
      </c>
      <c r="H335" s="165">
        <v>1</v>
      </c>
      <c r="I335" s="166"/>
      <c r="J335" s="166">
        <f t="shared" si="0"/>
        <v>0</v>
      </c>
      <c r="K335" s="163" t="s">
        <v>3</v>
      </c>
      <c r="L335" s="167"/>
      <c r="M335" s="168" t="s">
        <v>3</v>
      </c>
      <c r="N335" s="169" t="s">
        <v>41</v>
      </c>
      <c r="O335" s="136">
        <v>0</v>
      </c>
      <c r="P335" s="136">
        <f t="shared" si="1"/>
        <v>0</v>
      </c>
      <c r="Q335" s="136">
        <v>0</v>
      </c>
      <c r="R335" s="136">
        <f t="shared" si="2"/>
        <v>0</v>
      </c>
      <c r="S335" s="136">
        <v>0</v>
      </c>
      <c r="T335" s="137">
        <f t="shared" si="3"/>
        <v>0</v>
      </c>
      <c r="AR335" s="138" t="s">
        <v>391</v>
      </c>
      <c r="AT335" s="138" t="s">
        <v>248</v>
      </c>
      <c r="AU335" s="138" t="s">
        <v>175</v>
      </c>
      <c r="AY335" s="17" t="s">
        <v>155</v>
      </c>
      <c r="BE335" s="139">
        <f t="shared" si="4"/>
        <v>0</v>
      </c>
      <c r="BF335" s="139">
        <f t="shared" si="5"/>
        <v>0</v>
      </c>
      <c r="BG335" s="139">
        <f t="shared" si="6"/>
        <v>0</v>
      </c>
      <c r="BH335" s="139">
        <f t="shared" si="7"/>
        <v>0</v>
      </c>
      <c r="BI335" s="139">
        <f t="shared" si="8"/>
        <v>0</v>
      </c>
      <c r="BJ335" s="17" t="s">
        <v>78</v>
      </c>
      <c r="BK335" s="139">
        <f t="shared" si="9"/>
        <v>0</v>
      </c>
      <c r="BL335" s="17" t="s">
        <v>264</v>
      </c>
      <c r="BM335" s="138" t="s">
        <v>3525</v>
      </c>
    </row>
    <row r="336" spans="2:65" s="1" customFormat="1" ht="16.5" customHeight="1">
      <c r="B336" s="127"/>
      <c r="C336" s="161" t="s">
        <v>1076</v>
      </c>
      <c r="D336" s="161" t="s">
        <v>248</v>
      </c>
      <c r="E336" s="162" t="s">
        <v>3526</v>
      </c>
      <c r="F336" s="163" t="s">
        <v>3527</v>
      </c>
      <c r="G336" s="164" t="s">
        <v>2464</v>
      </c>
      <c r="H336" s="165">
        <v>73</v>
      </c>
      <c r="I336" s="166"/>
      <c r="J336" s="166">
        <f t="shared" si="0"/>
        <v>0</v>
      </c>
      <c r="K336" s="163" t="s">
        <v>3</v>
      </c>
      <c r="L336" s="167"/>
      <c r="M336" s="168" t="s">
        <v>3</v>
      </c>
      <c r="N336" s="169" t="s">
        <v>41</v>
      </c>
      <c r="O336" s="136">
        <v>0</v>
      </c>
      <c r="P336" s="136">
        <f t="shared" si="1"/>
        <v>0</v>
      </c>
      <c r="Q336" s="136">
        <v>0</v>
      </c>
      <c r="R336" s="136">
        <f t="shared" si="2"/>
        <v>0</v>
      </c>
      <c r="S336" s="136">
        <v>0</v>
      </c>
      <c r="T336" s="137">
        <f t="shared" si="3"/>
        <v>0</v>
      </c>
      <c r="AR336" s="138" t="s">
        <v>391</v>
      </c>
      <c r="AT336" s="138" t="s">
        <v>248</v>
      </c>
      <c r="AU336" s="138" t="s">
        <v>175</v>
      </c>
      <c r="AY336" s="17" t="s">
        <v>155</v>
      </c>
      <c r="BE336" s="139">
        <f t="shared" si="4"/>
        <v>0</v>
      </c>
      <c r="BF336" s="139">
        <f t="shared" si="5"/>
        <v>0</v>
      </c>
      <c r="BG336" s="139">
        <f t="shared" si="6"/>
        <v>0</v>
      </c>
      <c r="BH336" s="139">
        <f t="shared" si="7"/>
        <v>0</v>
      </c>
      <c r="BI336" s="139">
        <f t="shared" si="8"/>
        <v>0</v>
      </c>
      <c r="BJ336" s="17" t="s">
        <v>78</v>
      </c>
      <c r="BK336" s="139">
        <f t="shared" si="9"/>
        <v>0</v>
      </c>
      <c r="BL336" s="17" t="s">
        <v>264</v>
      </c>
      <c r="BM336" s="138" t="s">
        <v>3528</v>
      </c>
    </row>
    <row r="337" spans="2:65" s="1" customFormat="1" ht="16.5" customHeight="1">
      <c r="B337" s="127"/>
      <c r="C337" s="161" t="s">
        <v>1084</v>
      </c>
      <c r="D337" s="161" t="s">
        <v>248</v>
      </c>
      <c r="E337" s="162" t="s">
        <v>3529</v>
      </c>
      <c r="F337" s="163" t="s">
        <v>3530</v>
      </c>
      <c r="G337" s="164" t="s">
        <v>2464</v>
      </c>
      <c r="H337" s="165">
        <v>1</v>
      </c>
      <c r="I337" s="166"/>
      <c r="J337" s="166">
        <f t="shared" si="0"/>
        <v>0</v>
      </c>
      <c r="K337" s="163" t="s">
        <v>3</v>
      </c>
      <c r="L337" s="167"/>
      <c r="M337" s="168" t="s">
        <v>3</v>
      </c>
      <c r="N337" s="169" t="s">
        <v>41</v>
      </c>
      <c r="O337" s="136">
        <v>0</v>
      </c>
      <c r="P337" s="136">
        <f t="shared" si="1"/>
        <v>0</v>
      </c>
      <c r="Q337" s="136">
        <v>0</v>
      </c>
      <c r="R337" s="136">
        <f t="shared" si="2"/>
        <v>0</v>
      </c>
      <c r="S337" s="136">
        <v>0</v>
      </c>
      <c r="T337" s="137">
        <f t="shared" si="3"/>
        <v>0</v>
      </c>
      <c r="AR337" s="138" t="s">
        <v>391</v>
      </c>
      <c r="AT337" s="138" t="s">
        <v>248</v>
      </c>
      <c r="AU337" s="138" t="s">
        <v>175</v>
      </c>
      <c r="AY337" s="17" t="s">
        <v>155</v>
      </c>
      <c r="BE337" s="139">
        <f t="shared" si="4"/>
        <v>0</v>
      </c>
      <c r="BF337" s="139">
        <f t="shared" si="5"/>
        <v>0</v>
      </c>
      <c r="BG337" s="139">
        <f t="shared" si="6"/>
        <v>0</v>
      </c>
      <c r="BH337" s="139">
        <f t="shared" si="7"/>
        <v>0</v>
      </c>
      <c r="BI337" s="139">
        <f t="shared" si="8"/>
        <v>0</v>
      </c>
      <c r="BJ337" s="17" t="s">
        <v>78</v>
      </c>
      <c r="BK337" s="139">
        <f t="shared" si="9"/>
        <v>0</v>
      </c>
      <c r="BL337" s="17" t="s">
        <v>264</v>
      </c>
      <c r="BM337" s="138" t="s">
        <v>3531</v>
      </c>
    </row>
    <row r="338" spans="2:65" s="1" customFormat="1" ht="16.5" customHeight="1">
      <c r="B338" s="127"/>
      <c r="C338" s="161" t="s">
        <v>1091</v>
      </c>
      <c r="D338" s="161" t="s">
        <v>248</v>
      </c>
      <c r="E338" s="162" t="s">
        <v>3532</v>
      </c>
      <c r="F338" s="163" t="s">
        <v>3533</v>
      </c>
      <c r="G338" s="164" t="s">
        <v>3510</v>
      </c>
      <c r="H338" s="165">
        <v>3</v>
      </c>
      <c r="I338" s="166"/>
      <c r="J338" s="166">
        <f t="shared" si="0"/>
        <v>0</v>
      </c>
      <c r="K338" s="163" t="s">
        <v>3</v>
      </c>
      <c r="L338" s="167"/>
      <c r="M338" s="168" t="s">
        <v>3</v>
      </c>
      <c r="N338" s="169" t="s">
        <v>41</v>
      </c>
      <c r="O338" s="136">
        <v>0</v>
      </c>
      <c r="P338" s="136">
        <f t="shared" si="1"/>
        <v>0</v>
      </c>
      <c r="Q338" s="136">
        <v>0</v>
      </c>
      <c r="R338" s="136">
        <f t="shared" si="2"/>
        <v>0</v>
      </c>
      <c r="S338" s="136">
        <v>0</v>
      </c>
      <c r="T338" s="137">
        <f t="shared" si="3"/>
        <v>0</v>
      </c>
      <c r="AR338" s="138" t="s">
        <v>391</v>
      </c>
      <c r="AT338" s="138" t="s">
        <v>248</v>
      </c>
      <c r="AU338" s="138" t="s">
        <v>175</v>
      </c>
      <c r="AY338" s="17" t="s">
        <v>155</v>
      </c>
      <c r="BE338" s="139">
        <f t="shared" si="4"/>
        <v>0</v>
      </c>
      <c r="BF338" s="139">
        <f t="shared" si="5"/>
        <v>0</v>
      </c>
      <c r="BG338" s="139">
        <f t="shared" si="6"/>
        <v>0</v>
      </c>
      <c r="BH338" s="139">
        <f t="shared" si="7"/>
        <v>0</v>
      </c>
      <c r="BI338" s="139">
        <f t="shared" si="8"/>
        <v>0</v>
      </c>
      <c r="BJ338" s="17" t="s">
        <v>78</v>
      </c>
      <c r="BK338" s="139">
        <f t="shared" si="9"/>
        <v>0</v>
      </c>
      <c r="BL338" s="17" t="s">
        <v>264</v>
      </c>
      <c r="BM338" s="138" t="s">
        <v>3534</v>
      </c>
    </row>
    <row r="339" spans="2:65" s="1" customFormat="1" ht="16.5" customHeight="1">
      <c r="B339" s="127"/>
      <c r="C339" s="161" t="s">
        <v>1097</v>
      </c>
      <c r="D339" s="161" t="s">
        <v>248</v>
      </c>
      <c r="E339" s="162" t="s">
        <v>3535</v>
      </c>
      <c r="F339" s="163" t="s">
        <v>3536</v>
      </c>
      <c r="G339" s="164" t="s">
        <v>3510</v>
      </c>
      <c r="H339" s="165">
        <v>8</v>
      </c>
      <c r="I339" s="166"/>
      <c r="J339" s="166">
        <f t="shared" si="0"/>
        <v>0</v>
      </c>
      <c r="K339" s="163" t="s">
        <v>3</v>
      </c>
      <c r="L339" s="167"/>
      <c r="M339" s="168" t="s">
        <v>3</v>
      </c>
      <c r="N339" s="169" t="s">
        <v>41</v>
      </c>
      <c r="O339" s="136">
        <v>0</v>
      </c>
      <c r="P339" s="136">
        <f t="shared" si="1"/>
        <v>0</v>
      </c>
      <c r="Q339" s="136">
        <v>0</v>
      </c>
      <c r="R339" s="136">
        <f t="shared" si="2"/>
        <v>0</v>
      </c>
      <c r="S339" s="136">
        <v>0</v>
      </c>
      <c r="T339" s="137">
        <f t="shared" si="3"/>
        <v>0</v>
      </c>
      <c r="AR339" s="138" t="s">
        <v>391</v>
      </c>
      <c r="AT339" s="138" t="s">
        <v>248</v>
      </c>
      <c r="AU339" s="138" t="s">
        <v>175</v>
      </c>
      <c r="AY339" s="17" t="s">
        <v>155</v>
      </c>
      <c r="BE339" s="139">
        <f t="shared" si="4"/>
        <v>0</v>
      </c>
      <c r="BF339" s="139">
        <f t="shared" si="5"/>
        <v>0</v>
      </c>
      <c r="BG339" s="139">
        <f t="shared" si="6"/>
        <v>0</v>
      </c>
      <c r="BH339" s="139">
        <f t="shared" si="7"/>
        <v>0</v>
      </c>
      <c r="BI339" s="139">
        <f t="shared" si="8"/>
        <v>0</v>
      </c>
      <c r="BJ339" s="17" t="s">
        <v>78</v>
      </c>
      <c r="BK339" s="139">
        <f t="shared" si="9"/>
        <v>0</v>
      </c>
      <c r="BL339" s="17" t="s">
        <v>264</v>
      </c>
      <c r="BM339" s="138" t="s">
        <v>3537</v>
      </c>
    </row>
    <row r="340" spans="2:65" s="1" customFormat="1" ht="16.5" customHeight="1">
      <c r="B340" s="127"/>
      <c r="C340" s="161" t="s">
        <v>1102</v>
      </c>
      <c r="D340" s="161" t="s">
        <v>248</v>
      </c>
      <c r="E340" s="162" t="s">
        <v>3538</v>
      </c>
      <c r="F340" s="163" t="s">
        <v>3539</v>
      </c>
      <c r="G340" s="164" t="s">
        <v>3510</v>
      </c>
      <c r="H340" s="165">
        <v>21</v>
      </c>
      <c r="I340" s="166"/>
      <c r="J340" s="166">
        <f t="shared" si="0"/>
        <v>0</v>
      </c>
      <c r="K340" s="163" t="s">
        <v>3</v>
      </c>
      <c r="L340" s="167"/>
      <c r="M340" s="168" t="s">
        <v>3</v>
      </c>
      <c r="N340" s="169" t="s">
        <v>41</v>
      </c>
      <c r="O340" s="136">
        <v>0</v>
      </c>
      <c r="P340" s="136">
        <f t="shared" si="1"/>
        <v>0</v>
      </c>
      <c r="Q340" s="136">
        <v>0</v>
      </c>
      <c r="R340" s="136">
        <f t="shared" si="2"/>
        <v>0</v>
      </c>
      <c r="S340" s="136">
        <v>0</v>
      </c>
      <c r="T340" s="137">
        <f t="shared" si="3"/>
        <v>0</v>
      </c>
      <c r="AR340" s="138" t="s">
        <v>391</v>
      </c>
      <c r="AT340" s="138" t="s">
        <v>248</v>
      </c>
      <c r="AU340" s="138" t="s">
        <v>175</v>
      </c>
      <c r="AY340" s="17" t="s">
        <v>155</v>
      </c>
      <c r="BE340" s="139">
        <f t="shared" si="4"/>
        <v>0</v>
      </c>
      <c r="BF340" s="139">
        <f t="shared" si="5"/>
        <v>0</v>
      </c>
      <c r="BG340" s="139">
        <f t="shared" si="6"/>
        <v>0</v>
      </c>
      <c r="BH340" s="139">
        <f t="shared" si="7"/>
        <v>0</v>
      </c>
      <c r="BI340" s="139">
        <f t="shared" si="8"/>
        <v>0</v>
      </c>
      <c r="BJ340" s="17" t="s">
        <v>78</v>
      </c>
      <c r="BK340" s="139">
        <f t="shared" si="9"/>
        <v>0</v>
      </c>
      <c r="BL340" s="17" t="s">
        <v>264</v>
      </c>
      <c r="BM340" s="138" t="s">
        <v>3540</v>
      </c>
    </row>
    <row r="341" spans="2:65" s="1" customFormat="1" ht="16.5" customHeight="1">
      <c r="B341" s="127"/>
      <c r="C341" s="161" t="s">
        <v>1108</v>
      </c>
      <c r="D341" s="161" t="s">
        <v>248</v>
      </c>
      <c r="E341" s="162" t="s">
        <v>3541</v>
      </c>
      <c r="F341" s="163" t="s">
        <v>3542</v>
      </c>
      <c r="G341" s="164" t="s">
        <v>3510</v>
      </c>
      <c r="H341" s="165">
        <v>1</v>
      </c>
      <c r="I341" s="166"/>
      <c r="J341" s="166">
        <f t="shared" si="0"/>
        <v>0</v>
      </c>
      <c r="K341" s="163" t="s">
        <v>3</v>
      </c>
      <c r="L341" s="167"/>
      <c r="M341" s="168" t="s">
        <v>3</v>
      </c>
      <c r="N341" s="169" t="s">
        <v>41</v>
      </c>
      <c r="O341" s="136">
        <v>0</v>
      </c>
      <c r="P341" s="136">
        <f t="shared" si="1"/>
        <v>0</v>
      </c>
      <c r="Q341" s="136">
        <v>0</v>
      </c>
      <c r="R341" s="136">
        <f t="shared" si="2"/>
        <v>0</v>
      </c>
      <c r="S341" s="136">
        <v>0</v>
      </c>
      <c r="T341" s="137">
        <f t="shared" si="3"/>
        <v>0</v>
      </c>
      <c r="AR341" s="138" t="s">
        <v>391</v>
      </c>
      <c r="AT341" s="138" t="s">
        <v>248</v>
      </c>
      <c r="AU341" s="138" t="s">
        <v>175</v>
      </c>
      <c r="AY341" s="17" t="s">
        <v>155</v>
      </c>
      <c r="BE341" s="139">
        <f t="shared" si="4"/>
        <v>0</v>
      </c>
      <c r="BF341" s="139">
        <f t="shared" si="5"/>
        <v>0</v>
      </c>
      <c r="BG341" s="139">
        <f t="shared" si="6"/>
        <v>0</v>
      </c>
      <c r="BH341" s="139">
        <f t="shared" si="7"/>
        <v>0</v>
      </c>
      <c r="BI341" s="139">
        <f t="shared" si="8"/>
        <v>0</v>
      </c>
      <c r="BJ341" s="17" t="s">
        <v>78</v>
      </c>
      <c r="BK341" s="139">
        <f t="shared" si="9"/>
        <v>0</v>
      </c>
      <c r="BL341" s="17" t="s">
        <v>264</v>
      </c>
      <c r="BM341" s="138" t="s">
        <v>3543</v>
      </c>
    </row>
    <row r="342" spans="2:65" s="1" customFormat="1" ht="16.5" customHeight="1">
      <c r="B342" s="127"/>
      <c r="C342" s="161" t="s">
        <v>1114</v>
      </c>
      <c r="D342" s="161" t="s">
        <v>248</v>
      </c>
      <c r="E342" s="162" t="s">
        <v>3544</v>
      </c>
      <c r="F342" s="163" t="s">
        <v>3545</v>
      </c>
      <c r="G342" s="164" t="s">
        <v>3510</v>
      </c>
      <c r="H342" s="165">
        <v>1</v>
      </c>
      <c r="I342" s="166"/>
      <c r="J342" s="166">
        <f t="shared" si="0"/>
        <v>0</v>
      </c>
      <c r="K342" s="163" t="s">
        <v>3</v>
      </c>
      <c r="L342" s="167"/>
      <c r="M342" s="168" t="s">
        <v>3</v>
      </c>
      <c r="N342" s="169" t="s">
        <v>41</v>
      </c>
      <c r="O342" s="136">
        <v>0</v>
      </c>
      <c r="P342" s="136">
        <f t="shared" si="1"/>
        <v>0</v>
      </c>
      <c r="Q342" s="136">
        <v>0</v>
      </c>
      <c r="R342" s="136">
        <f t="shared" si="2"/>
        <v>0</v>
      </c>
      <c r="S342" s="136">
        <v>0</v>
      </c>
      <c r="T342" s="137">
        <f t="shared" si="3"/>
        <v>0</v>
      </c>
      <c r="AR342" s="138" t="s">
        <v>391</v>
      </c>
      <c r="AT342" s="138" t="s">
        <v>248</v>
      </c>
      <c r="AU342" s="138" t="s">
        <v>175</v>
      </c>
      <c r="AY342" s="17" t="s">
        <v>155</v>
      </c>
      <c r="BE342" s="139">
        <f t="shared" si="4"/>
        <v>0</v>
      </c>
      <c r="BF342" s="139">
        <f t="shared" si="5"/>
        <v>0</v>
      </c>
      <c r="BG342" s="139">
        <f t="shared" si="6"/>
        <v>0</v>
      </c>
      <c r="BH342" s="139">
        <f t="shared" si="7"/>
        <v>0</v>
      </c>
      <c r="BI342" s="139">
        <f t="shared" si="8"/>
        <v>0</v>
      </c>
      <c r="BJ342" s="17" t="s">
        <v>78</v>
      </c>
      <c r="BK342" s="139">
        <f t="shared" si="9"/>
        <v>0</v>
      </c>
      <c r="BL342" s="17" t="s">
        <v>264</v>
      </c>
      <c r="BM342" s="138" t="s">
        <v>3546</v>
      </c>
    </row>
    <row r="343" spans="2:65" s="1" customFormat="1" ht="16.5" customHeight="1">
      <c r="B343" s="127"/>
      <c r="C343" s="161" t="s">
        <v>1119</v>
      </c>
      <c r="D343" s="161" t="s">
        <v>248</v>
      </c>
      <c r="E343" s="162" t="s">
        <v>3547</v>
      </c>
      <c r="F343" s="163" t="s">
        <v>3548</v>
      </c>
      <c r="G343" s="164" t="s">
        <v>3510</v>
      </c>
      <c r="H343" s="165">
        <v>1</v>
      </c>
      <c r="I343" s="166"/>
      <c r="J343" s="166">
        <f t="shared" si="0"/>
        <v>0</v>
      </c>
      <c r="K343" s="163" t="s">
        <v>3</v>
      </c>
      <c r="L343" s="167"/>
      <c r="M343" s="168" t="s">
        <v>3</v>
      </c>
      <c r="N343" s="169" t="s">
        <v>41</v>
      </c>
      <c r="O343" s="136">
        <v>0</v>
      </c>
      <c r="P343" s="136">
        <f t="shared" si="1"/>
        <v>0</v>
      </c>
      <c r="Q343" s="136">
        <v>0</v>
      </c>
      <c r="R343" s="136">
        <f t="shared" si="2"/>
        <v>0</v>
      </c>
      <c r="S343" s="136">
        <v>0</v>
      </c>
      <c r="T343" s="137">
        <f t="shared" si="3"/>
        <v>0</v>
      </c>
      <c r="AR343" s="138" t="s">
        <v>391</v>
      </c>
      <c r="AT343" s="138" t="s">
        <v>248</v>
      </c>
      <c r="AU343" s="138" t="s">
        <v>175</v>
      </c>
      <c r="AY343" s="17" t="s">
        <v>155</v>
      </c>
      <c r="BE343" s="139">
        <f t="shared" si="4"/>
        <v>0</v>
      </c>
      <c r="BF343" s="139">
        <f t="shared" si="5"/>
        <v>0</v>
      </c>
      <c r="BG343" s="139">
        <f t="shared" si="6"/>
        <v>0</v>
      </c>
      <c r="BH343" s="139">
        <f t="shared" si="7"/>
        <v>0</v>
      </c>
      <c r="BI343" s="139">
        <f t="shared" si="8"/>
        <v>0</v>
      </c>
      <c r="BJ343" s="17" t="s">
        <v>78</v>
      </c>
      <c r="BK343" s="139">
        <f t="shared" si="9"/>
        <v>0</v>
      </c>
      <c r="BL343" s="17" t="s">
        <v>264</v>
      </c>
      <c r="BM343" s="138" t="s">
        <v>3549</v>
      </c>
    </row>
    <row r="344" spans="2:65" s="1" customFormat="1" ht="16.5" customHeight="1">
      <c r="B344" s="127"/>
      <c r="C344" s="161" t="s">
        <v>1125</v>
      </c>
      <c r="D344" s="161" t="s">
        <v>248</v>
      </c>
      <c r="E344" s="162" t="s">
        <v>3550</v>
      </c>
      <c r="F344" s="163" t="s">
        <v>3551</v>
      </c>
      <c r="G344" s="164" t="s">
        <v>3510</v>
      </c>
      <c r="H344" s="165">
        <v>5</v>
      </c>
      <c r="I344" s="166"/>
      <c r="J344" s="166">
        <f t="shared" si="0"/>
        <v>0</v>
      </c>
      <c r="K344" s="163" t="s">
        <v>3</v>
      </c>
      <c r="L344" s="167"/>
      <c r="M344" s="168" t="s">
        <v>3</v>
      </c>
      <c r="N344" s="169" t="s">
        <v>41</v>
      </c>
      <c r="O344" s="136">
        <v>0</v>
      </c>
      <c r="P344" s="136">
        <f t="shared" si="1"/>
        <v>0</v>
      </c>
      <c r="Q344" s="136">
        <v>0</v>
      </c>
      <c r="R344" s="136">
        <f t="shared" si="2"/>
        <v>0</v>
      </c>
      <c r="S344" s="136">
        <v>0</v>
      </c>
      <c r="T344" s="137">
        <f t="shared" si="3"/>
        <v>0</v>
      </c>
      <c r="AR344" s="138" t="s">
        <v>391</v>
      </c>
      <c r="AT344" s="138" t="s">
        <v>248</v>
      </c>
      <c r="AU344" s="138" t="s">
        <v>175</v>
      </c>
      <c r="AY344" s="17" t="s">
        <v>155</v>
      </c>
      <c r="BE344" s="139">
        <f t="shared" si="4"/>
        <v>0</v>
      </c>
      <c r="BF344" s="139">
        <f t="shared" si="5"/>
        <v>0</v>
      </c>
      <c r="BG344" s="139">
        <f t="shared" si="6"/>
        <v>0</v>
      </c>
      <c r="BH344" s="139">
        <f t="shared" si="7"/>
        <v>0</v>
      </c>
      <c r="BI344" s="139">
        <f t="shared" si="8"/>
        <v>0</v>
      </c>
      <c r="BJ344" s="17" t="s">
        <v>78</v>
      </c>
      <c r="BK344" s="139">
        <f t="shared" si="9"/>
        <v>0</v>
      </c>
      <c r="BL344" s="17" t="s">
        <v>264</v>
      </c>
      <c r="BM344" s="138" t="s">
        <v>3552</v>
      </c>
    </row>
    <row r="345" spans="2:65" s="1" customFormat="1" ht="16.5" customHeight="1">
      <c r="B345" s="127"/>
      <c r="C345" s="161" t="s">
        <v>1130</v>
      </c>
      <c r="D345" s="161" t="s">
        <v>248</v>
      </c>
      <c r="E345" s="162" t="s">
        <v>3553</v>
      </c>
      <c r="F345" s="163" t="s">
        <v>3554</v>
      </c>
      <c r="G345" s="164" t="s">
        <v>3510</v>
      </c>
      <c r="H345" s="165">
        <v>1</v>
      </c>
      <c r="I345" s="166"/>
      <c r="J345" s="166">
        <f t="shared" si="0"/>
        <v>0</v>
      </c>
      <c r="K345" s="163" t="s">
        <v>3</v>
      </c>
      <c r="L345" s="167"/>
      <c r="M345" s="168" t="s">
        <v>3</v>
      </c>
      <c r="N345" s="169" t="s">
        <v>41</v>
      </c>
      <c r="O345" s="136">
        <v>0</v>
      </c>
      <c r="P345" s="136">
        <f t="shared" si="1"/>
        <v>0</v>
      </c>
      <c r="Q345" s="136">
        <v>0</v>
      </c>
      <c r="R345" s="136">
        <f t="shared" si="2"/>
        <v>0</v>
      </c>
      <c r="S345" s="136">
        <v>0</v>
      </c>
      <c r="T345" s="137">
        <f t="shared" si="3"/>
        <v>0</v>
      </c>
      <c r="AR345" s="138" t="s">
        <v>391</v>
      </c>
      <c r="AT345" s="138" t="s">
        <v>248</v>
      </c>
      <c r="AU345" s="138" t="s">
        <v>175</v>
      </c>
      <c r="AY345" s="17" t="s">
        <v>155</v>
      </c>
      <c r="BE345" s="139">
        <f t="shared" si="4"/>
        <v>0</v>
      </c>
      <c r="BF345" s="139">
        <f t="shared" si="5"/>
        <v>0</v>
      </c>
      <c r="BG345" s="139">
        <f t="shared" si="6"/>
        <v>0</v>
      </c>
      <c r="BH345" s="139">
        <f t="shared" si="7"/>
        <v>0</v>
      </c>
      <c r="BI345" s="139">
        <f t="shared" si="8"/>
        <v>0</v>
      </c>
      <c r="BJ345" s="17" t="s">
        <v>78</v>
      </c>
      <c r="BK345" s="139">
        <f t="shared" si="9"/>
        <v>0</v>
      </c>
      <c r="BL345" s="17" t="s">
        <v>264</v>
      </c>
      <c r="BM345" s="138" t="s">
        <v>3555</v>
      </c>
    </row>
    <row r="346" spans="2:65" s="1" customFormat="1" ht="16.5" customHeight="1">
      <c r="B346" s="127"/>
      <c r="C346" s="161" t="s">
        <v>1142</v>
      </c>
      <c r="D346" s="161" t="s">
        <v>248</v>
      </c>
      <c r="E346" s="162" t="s">
        <v>3556</v>
      </c>
      <c r="F346" s="163" t="s">
        <v>3557</v>
      </c>
      <c r="G346" s="164" t="s">
        <v>3510</v>
      </c>
      <c r="H346" s="165">
        <v>4</v>
      </c>
      <c r="I346" s="166"/>
      <c r="J346" s="166">
        <f t="shared" si="0"/>
        <v>0</v>
      </c>
      <c r="K346" s="163" t="s">
        <v>3</v>
      </c>
      <c r="L346" s="167"/>
      <c r="M346" s="168" t="s">
        <v>3</v>
      </c>
      <c r="N346" s="169" t="s">
        <v>41</v>
      </c>
      <c r="O346" s="136">
        <v>0</v>
      </c>
      <c r="P346" s="136">
        <f t="shared" si="1"/>
        <v>0</v>
      </c>
      <c r="Q346" s="136">
        <v>0</v>
      </c>
      <c r="R346" s="136">
        <f t="shared" si="2"/>
        <v>0</v>
      </c>
      <c r="S346" s="136">
        <v>0</v>
      </c>
      <c r="T346" s="137">
        <f t="shared" si="3"/>
        <v>0</v>
      </c>
      <c r="AR346" s="138" t="s">
        <v>391</v>
      </c>
      <c r="AT346" s="138" t="s">
        <v>248</v>
      </c>
      <c r="AU346" s="138" t="s">
        <v>175</v>
      </c>
      <c r="AY346" s="17" t="s">
        <v>155</v>
      </c>
      <c r="BE346" s="139">
        <f t="shared" si="4"/>
        <v>0</v>
      </c>
      <c r="BF346" s="139">
        <f t="shared" si="5"/>
        <v>0</v>
      </c>
      <c r="BG346" s="139">
        <f t="shared" si="6"/>
        <v>0</v>
      </c>
      <c r="BH346" s="139">
        <f t="shared" si="7"/>
        <v>0</v>
      </c>
      <c r="BI346" s="139">
        <f t="shared" si="8"/>
        <v>0</v>
      </c>
      <c r="BJ346" s="17" t="s">
        <v>78</v>
      </c>
      <c r="BK346" s="139">
        <f t="shared" si="9"/>
        <v>0</v>
      </c>
      <c r="BL346" s="17" t="s">
        <v>264</v>
      </c>
      <c r="BM346" s="138" t="s">
        <v>3558</v>
      </c>
    </row>
    <row r="347" spans="2:65" s="1" customFormat="1" ht="16.5" customHeight="1">
      <c r="B347" s="127"/>
      <c r="C347" s="161" t="s">
        <v>1148</v>
      </c>
      <c r="D347" s="161" t="s">
        <v>248</v>
      </c>
      <c r="E347" s="162" t="s">
        <v>3559</v>
      </c>
      <c r="F347" s="163" t="s">
        <v>3560</v>
      </c>
      <c r="G347" s="164" t="s">
        <v>3510</v>
      </c>
      <c r="H347" s="165">
        <v>2</v>
      </c>
      <c r="I347" s="166"/>
      <c r="J347" s="166">
        <f t="shared" si="0"/>
        <v>0</v>
      </c>
      <c r="K347" s="163" t="s">
        <v>3</v>
      </c>
      <c r="L347" s="167"/>
      <c r="M347" s="168" t="s">
        <v>3</v>
      </c>
      <c r="N347" s="169" t="s">
        <v>41</v>
      </c>
      <c r="O347" s="136">
        <v>0</v>
      </c>
      <c r="P347" s="136">
        <f t="shared" si="1"/>
        <v>0</v>
      </c>
      <c r="Q347" s="136">
        <v>0</v>
      </c>
      <c r="R347" s="136">
        <f t="shared" si="2"/>
        <v>0</v>
      </c>
      <c r="S347" s="136">
        <v>0</v>
      </c>
      <c r="T347" s="137">
        <f t="shared" si="3"/>
        <v>0</v>
      </c>
      <c r="AR347" s="138" t="s">
        <v>391</v>
      </c>
      <c r="AT347" s="138" t="s">
        <v>248</v>
      </c>
      <c r="AU347" s="138" t="s">
        <v>175</v>
      </c>
      <c r="AY347" s="17" t="s">
        <v>155</v>
      </c>
      <c r="BE347" s="139">
        <f t="shared" si="4"/>
        <v>0</v>
      </c>
      <c r="BF347" s="139">
        <f t="shared" si="5"/>
        <v>0</v>
      </c>
      <c r="BG347" s="139">
        <f t="shared" si="6"/>
        <v>0</v>
      </c>
      <c r="BH347" s="139">
        <f t="shared" si="7"/>
        <v>0</v>
      </c>
      <c r="BI347" s="139">
        <f t="shared" si="8"/>
        <v>0</v>
      </c>
      <c r="BJ347" s="17" t="s">
        <v>78</v>
      </c>
      <c r="BK347" s="139">
        <f t="shared" si="9"/>
        <v>0</v>
      </c>
      <c r="BL347" s="17" t="s">
        <v>264</v>
      </c>
      <c r="BM347" s="138" t="s">
        <v>3561</v>
      </c>
    </row>
    <row r="348" spans="2:65" s="1" customFormat="1" ht="16.5" customHeight="1">
      <c r="B348" s="127"/>
      <c r="C348" s="161" t="s">
        <v>1153</v>
      </c>
      <c r="D348" s="161" t="s">
        <v>248</v>
      </c>
      <c r="E348" s="162" t="s">
        <v>3562</v>
      </c>
      <c r="F348" s="163" t="s">
        <v>3563</v>
      </c>
      <c r="G348" s="164" t="s">
        <v>3510</v>
      </c>
      <c r="H348" s="165">
        <v>1</v>
      </c>
      <c r="I348" s="166"/>
      <c r="J348" s="166">
        <f t="shared" si="0"/>
        <v>0</v>
      </c>
      <c r="K348" s="163" t="s">
        <v>3</v>
      </c>
      <c r="L348" s="167"/>
      <c r="M348" s="168" t="s">
        <v>3</v>
      </c>
      <c r="N348" s="169" t="s">
        <v>41</v>
      </c>
      <c r="O348" s="136">
        <v>0</v>
      </c>
      <c r="P348" s="136">
        <f t="shared" si="1"/>
        <v>0</v>
      </c>
      <c r="Q348" s="136">
        <v>0</v>
      </c>
      <c r="R348" s="136">
        <f t="shared" si="2"/>
        <v>0</v>
      </c>
      <c r="S348" s="136">
        <v>0</v>
      </c>
      <c r="T348" s="137">
        <f t="shared" si="3"/>
        <v>0</v>
      </c>
      <c r="AR348" s="138" t="s">
        <v>391</v>
      </c>
      <c r="AT348" s="138" t="s">
        <v>248</v>
      </c>
      <c r="AU348" s="138" t="s">
        <v>175</v>
      </c>
      <c r="AY348" s="17" t="s">
        <v>155</v>
      </c>
      <c r="BE348" s="139">
        <f t="shared" si="4"/>
        <v>0</v>
      </c>
      <c r="BF348" s="139">
        <f t="shared" si="5"/>
        <v>0</v>
      </c>
      <c r="BG348" s="139">
        <f t="shared" si="6"/>
        <v>0</v>
      </c>
      <c r="BH348" s="139">
        <f t="shared" si="7"/>
        <v>0</v>
      </c>
      <c r="BI348" s="139">
        <f t="shared" si="8"/>
        <v>0</v>
      </c>
      <c r="BJ348" s="17" t="s">
        <v>78</v>
      </c>
      <c r="BK348" s="139">
        <f t="shared" si="9"/>
        <v>0</v>
      </c>
      <c r="BL348" s="17" t="s">
        <v>264</v>
      </c>
      <c r="BM348" s="138" t="s">
        <v>3564</v>
      </c>
    </row>
    <row r="349" spans="2:65" s="1" customFormat="1" ht="16.5" customHeight="1">
      <c r="B349" s="127"/>
      <c r="C349" s="161" t="s">
        <v>1163</v>
      </c>
      <c r="D349" s="161" t="s">
        <v>248</v>
      </c>
      <c r="E349" s="162" t="s">
        <v>3565</v>
      </c>
      <c r="F349" s="163" t="s">
        <v>3566</v>
      </c>
      <c r="G349" s="164" t="s">
        <v>3510</v>
      </c>
      <c r="H349" s="165">
        <v>4</v>
      </c>
      <c r="I349" s="166"/>
      <c r="J349" s="166">
        <f t="shared" si="0"/>
        <v>0</v>
      </c>
      <c r="K349" s="163" t="s">
        <v>3</v>
      </c>
      <c r="L349" s="167"/>
      <c r="M349" s="168" t="s">
        <v>3</v>
      </c>
      <c r="N349" s="169" t="s">
        <v>41</v>
      </c>
      <c r="O349" s="136">
        <v>0</v>
      </c>
      <c r="P349" s="136">
        <f t="shared" si="1"/>
        <v>0</v>
      </c>
      <c r="Q349" s="136">
        <v>0</v>
      </c>
      <c r="R349" s="136">
        <f t="shared" si="2"/>
        <v>0</v>
      </c>
      <c r="S349" s="136">
        <v>0</v>
      </c>
      <c r="T349" s="137">
        <f t="shared" si="3"/>
        <v>0</v>
      </c>
      <c r="AR349" s="138" t="s">
        <v>391</v>
      </c>
      <c r="AT349" s="138" t="s">
        <v>248</v>
      </c>
      <c r="AU349" s="138" t="s">
        <v>175</v>
      </c>
      <c r="AY349" s="17" t="s">
        <v>155</v>
      </c>
      <c r="BE349" s="139">
        <f t="shared" si="4"/>
        <v>0</v>
      </c>
      <c r="BF349" s="139">
        <f t="shared" si="5"/>
        <v>0</v>
      </c>
      <c r="BG349" s="139">
        <f t="shared" si="6"/>
        <v>0</v>
      </c>
      <c r="BH349" s="139">
        <f t="shared" si="7"/>
        <v>0</v>
      </c>
      <c r="BI349" s="139">
        <f t="shared" si="8"/>
        <v>0</v>
      </c>
      <c r="BJ349" s="17" t="s">
        <v>78</v>
      </c>
      <c r="BK349" s="139">
        <f t="shared" si="9"/>
        <v>0</v>
      </c>
      <c r="BL349" s="17" t="s">
        <v>264</v>
      </c>
      <c r="BM349" s="138" t="s">
        <v>3567</v>
      </c>
    </row>
    <row r="350" spans="2:65" s="1" customFormat="1" ht="16.5" customHeight="1">
      <c r="B350" s="127"/>
      <c r="C350" s="161" t="s">
        <v>1169</v>
      </c>
      <c r="D350" s="161" t="s">
        <v>248</v>
      </c>
      <c r="E350" s="162" t="s">
        <v>3568</v>
      </c>
      <c r="F350" s="163" t="s">
        <v>3569</v>
      </c>
      <c r="G350" s="164" t="s">
        <v>3510</v>
      </c>
      <c r="H350" s="165">
        <v>5</v>
      </c>
      <c r="I350" s="166"/>
      <c r="J350" s="166">
        <f t="shared" si="0"/>
        <v>0</v>
      </c>
      <c r="K350" s="163" t="s">
        <v>3</v>
      </c>
      <c r="L350" s="167"/>
      <c r="M350" s="168" t="s">
        <v>3</v>
      </c>
      <c r="N350" s="169" t="s">
        <v>41</v>
      </c>
      <c r="O350" s="136">
        <v>0</v>
      </c>
      <c r="P350" s="136">
        <f t="shared" si="1"/>
        <v>0</v>
      </c>
      <c r="Q350" s="136">
        <v>0</v>
      </c>
      <c r="R350" s="136">
        <f t="shared" si="2"/>
        <v>0</v>
      </c>
      <c r="S350" s="136">
        <v>0</v>
      </c>
      <c r="T350" s="137">
        <f t="shared" si="3"/>
        <v>0</v>
      </c>
      <c r="AR350" s="138" t="s">
        <v>391</v>
      </c>
      <c r="AT350" s="138" t="s">
        <v>248</v>
      </c>
      <c r="AU350" s="138" t="s">
        <v>175</v>
      </c>
      <c r="AY350" s="17" t="s">
        <v>155</v>
      </c>
      <c r="BE350" s="139">
        <f t="shared" si="4"/>
        <v>0</v>
      </c>
      <c r="BF350" s="139">
        <f t="shared" si="5"/>
        <v>0</v>
      </c>
      <c r="BG350" s="139">
        <f t="shared" si="6"/>
        <v>0</v>
      </c>
      <c r="BH350" s="139">
        <f t="shared" si="7"/>
        <v>0</v>
      </c>
      <c r="BI350" s="139">
        <f t="shared" si="8"/>
        <v>0</v>
      </c>
      <c r="BJ350" s="17" t="s">
        <v>78</v>
      </c>
      <c r="BK350" s="139">
        <f t="shared" si="9"/>
        <v>0</v>
      </c>
      <c r="BL350" s="17" t="s">
        <v>264</v>
      </c>
      <c r="BM350" s="138" t="s">
        <v>3570</v>
      </c>
    </row>
    <row r="351" spans="2:65" s="11" customFormat="1" ht="25.9" customHeight="1">
      <c r="B351" s="116"/>
      <c r="D351" s="117" t="s">
        <v>69</v>
      </c>
      <c r="E351" s="118" t="s">
        <v>3571</v>
      </c>
      <c r="F351" s="118" t="s">
        <v>3572</v>
      </c>
      <c r="J351" s="119">
        <f>BK351</f>
        <v>0</v>
      </c>
      <c r="L351" s="116"/>
      <c r="M351" s="120"/>
      <c r="P351" s="121">
        <f>SUM(P352:P361)</f>
        <v>250</v>
      </c>
      <c r="R351" s="121">
        <f>SUM(R352:R361)</f>
        <v>0</v>
      </c>
      <c r="T351" s="122">
        <f>SUM(T352:T361)</f>
        <v>0</v>
      </c>
      <c r="AR351" s="117" t="s">
        <v>162</v>
      </c>
      <c r="AT351" s="123" t="s">
        <v>69</v>
      </c>
      <c r="AU351" s="123" t="s">
        <v>70</v>
      </c>
      <c r="AY351" s="117" t="s">
        <v>155</v>
      </c>
      <c r="BK351" s="124">
        <f>SUM(BK352:BK361)</f>
        <v>0</v>
      </c>
    </row>
    <row r="352" spans="2:65" s="1" customFormat="1" ht="16.5" customHeight="1">
      <c r="B352" s="127"/>
      <c r="C352" s="128" t="s">
        <v>1177</v>
      </c>
      <c r="D352" s="128" t="s">
        <v>157</v>
      </c>
      <c r="E352" s="129" t="s">
        <v>3573</v>
      </c>
      <c r="F352" s="130" t="s">
        <v>3574</v>
      </c>
      <c r="G352" s="131" t="s">
        <v>1166</v>
      </c>
      <c r="H352" s="132">
        <v>24</v>
      </c>
      <c r="I352" s="133"/>
      <c r="J352" s="133">
        <f t="shared" ref="J352:J359" si="10">ROUND(I352*H352,2)</f>
        <v>0</v>
      </c>
      <c r="K352" s="130" t="s">
        <v>3</v>
      </c>
      <c r="L352" s="29"/>
      <c r="M352" s="134" t="s">
        <v>3</v>
      </c>
      <c r="N352" s="135" t="s">
        <v>41</v>
      </c>
      <c r="O352" s="136">
        <v>1</v>
      </c>
      <c r="P352" s="136">
        <f t="shared" ref="P352:P359" si="11">O352*H352</f>
        <v>24</v>
      </c>
      <c r="Q352" s="136">
        <v>0</v>
      </c>
      <c r="R352" s="136">
        <f t="shared" ref="R352:R359" si="12">Q352*H352</f>
        <v>0</v>
      </c>
      <c r="S352" s="136">
        <v>0</v>
      </c>
      <c r="T352" s="137">
        <f t="shared" ref="T352:T359" si="13">S352*H352</f>
        <v>0</v>
      </c>
      <c r="AR352" s="138" t="s">
        <v>3405</v>
      </c>
      <c r="AT352" s="138" t="s">
        <v>157</v>
      </c>
      <c r="AU352" s="138" t="s">
        <v>78</v>
      </c>
      <c r="AY352" s="17" t="s">
        <v>155</v>
      </c>
      <c r="BE352" s="139">
        <f t="shared" ref="BE352:BE359" si="14">IF(N352="základní",J352,0)</f>
        <v>0</v>
      </c>
      <c r="BF352" s="139">
        <f t="shared" ref="BF352:BF359" si="15">IF(N352="snížená",J352,0)</f>
        <v>0</v>
      </c>
      <c r="BG352" s="139">
        <f t="shared" ref="BG352:BG359" si="16">IF(N352="zákl. přenesená",J352,0)</f>
        <v>0</v>
      </c>
      <c r="BH352" s="139">
        <f t="shared" ref="BH352:BH359" si="17">IF(N352="sníž. přenesená",J352,0)</f>
        <v>0</v>
      </c>
      <c r="BI352" s="139">
        <f t="shared" ref="BI352:BI359" si="18">IF(N352="nulová",J352,0)</f>
        <v>0</v>
      </c>
      <c r="BJ352" s="17" t="s">
        <v>78</v>
      </c>
      <c r="BK352" s="139">
        <f t="shared" ref="BK352:BK359" si="19">ROUND(I352*H352,2)</f>
        <v>0</v>
      </c>
      <c r="BL352" s="17" t="s">
        <v>3405</v>
      </c>
      <c r="BM352" s="138" t="s">
        <v>3575</v>
      </c>
    </row>
    <row r="353" spans="2:65" s="1" customFormat="1" ht="16.5" customHeight="1">
      <c r="B353" s="127"/>
      <c r="C353" s="128" t="s">
        <v>1185</v>
      </c>
      <c r="D353" s="128" t="s">
        <v>157</v>
      </c>
      <c r="E353" s="129" t="s">
        <v>3576</v>
      </c>
      <c r="F353" s="130" t="s">
        <v>3577</v>
      </c>
      <c r="G353" s="131" t="s">
        <v>1166</v>
      </c>
      <c r="H353" s="132">
        <v>48</v>
      </c>
      <c r="I353" s="133"/>
      <c r="J353" s="133">
        <f t="shared" si="10"/>
        <v>0</v>
      </c>
      <c r="K353" s="130" t="s">
        <v>3</v>
      </c>
      <c r="L353" s="29"/>
      <c r="M353" s="134" t="s">
        <v>3</v>
      </c>
      <c r="N353" s="135" t="s">
        <v>41</v>
      </c>
      <c r="O353" s="136">
        <v>1</v>
      </c>
      <c r="P353" s="136">
        <f t="shared" si="11"/>
        <v>48</v>
      </c>
      <c r="Q353" s="136">
        <v>0</v>
      </c>
      <c r="R353" s="136">
        <f t="shared" si="12"/>
        <v>0</v>
      </c>
      <c r="S353" s="136">
        <v>0</v>
      </c>
      <c r="T353" s="137">
        <f t="shared" si="13"/>
        <v>0</v>
      </c>
      <c r="AR353" s="138" t="s">
        <v>3405</v>
      </c>
      <c r="AT353" s="138" t="s">
        <v>157</v>
      </c>
      <c r="AU353" s="138" t="s">
        <v>78</v>
      </c>
      <c r="AY353" s="17" t="s">
        <v>155</v>
      </c>
      <c r="BE353" s="139">
        <f t="shared" si="14"/>
        <v>0</v>
      </c>
      <c r="BF353" s="139">
        <f t="shared" si="15"/>
        <v>0</v>
      </c>
      <c r="BG353" s="139">
        <f t="shared" si="16"/>
        <v>0</v>
      </c>
      <c r="BH353" s="139">
        <f t="shared" si="17"/>
        <v>0</v>
      </c>
      <c r="BI353" s="139">
        <f t="shared" si="18"/>
        <v>0</v>
      </c>
      <c r="BJ353" s="17" t="s">
        <v>78</v>
      </c>
      <c r="BK353" s="139">
        <f t="shared" si="19"/>
        <v>0</v>
      </c>
      <c r="BL353" s="17" t="s">
        <v>3405</v>
      </c>
      <c r="BM353" s="138" t="s">
        <v>3578</v>
      </c>
    </row>
    <row r="354" spans="2:65" s="1" customFormat="1" ht="16.5" customHeight="1">
      <c r="B354" s="127"/>
      <c r="C354" s="128" t="s">
        <v>1192</v>
      </c>
      <c r="D354" s="128" t="s">
        <v>157</v>
      </c>
      <c r="E354" s="129" t="s">
        <v>3579</v>
      </c>
      <c r="F354" s="130" t="s">
        <v>3580</v>
      </c>
      <c r="G354" s="131" t="s">
        <v>1166</v>
      </c>
      <c r="H354" s="132">
        <v>10</v>
      </c>
      <c r="I354" s="133"/>
      <c r="J354" s="133">
        <f t="shared" si="10"/>
        <v>0</v>
      </c>
      <c r="K354" s="130" t="s">
        <v>3</v>
      </c>
      <c r="L354" s="29"/>
      <c r="M354" s="134" t="s">
        <v>3</v>
      </c>
      <c r="N354" s="135" t="s">
        <v>41</v>
      </c>
      <c r="O354" s="136">
        <v>1</v>
      </c>
      <c r="P354" s="136">
        <f t="shared" si="11"/>
        <v>10</v>
      </c>
      <c r="Q354" s="136">
        <v>0</v>
      </c>
      <c r="R354" s="136">
        <f t="shared" si="12"/>
        <v>0</v>
      </c>
      <c r="S354" s="136">
        <v>0</v>
      </c>
      <c r="T354" s="137">
        <f t="shared" si="13"/>
        <v>0</v>
      </c>
      <c r="AR354" s="138" t="s">
        <v>3405</v>
      </c>
      <c r="AT354" s="138" t="s">
        <v>157</v>
      </c>
      <c r="AU354" s="138" t="s">
        <v>78</v>
      </c>
      <c r="AY354" s="17" t="s">
        <v>155</v>
      </c>
      <c r="BE354" s="139">
        <f t="shared" si="14"/>
        <v>0</v>
      </c>
      <c r="BF354" s="139">
        <f t="shared" si="15"/>
        <v>0</v>
      </c>
      <c r="BG354" s="139">
        <f t="shared" si="16"/>
        <v>0</v>
      </c>
      <c r="BH354" s="139">
        <f t="shared" si="17"/>
        <v>0</v>
      </c>
      <c r="BI354" s="139">
        <f t="shared" si="18"/>
        <v>0</v>
      </c>
      <c r="BJ354" s="17" t="s">
        <v>78</v>
      </c>
      <c r="BK354" s="139">
        <f t="shared" si="19"/>
        <v>0</v>
      </c>
      <c r="BL354" s="17" t="s">
        <v>3405</v>
      </c>
      <c r="BM354" s="138" t="s">
        <v>3581</v>
      </c>
    </row>
    <row r="355" spans="2:65" s="1" customFormat="1" ht="16.5" customHeight="1">
      <c r="B355" s="127"/>
      <c r="C355" s="128" t="s">
        <v>1197</v>
      </c>
      <c r="D355" s="128" t="s">
        <v>157</v>
      </c>
      <c r="E355" s="129" t="s">
        <v>3582</v>
      </c>
      <c r="F355" s="130" t="s">
        <v>3583</v>
      </c>
      <c r="G355" s="131" t="s">
        <v>1166</v>
      </c>
      <c r="H355" s="132">
        <v>16</v>
      </c>
      <c r="I355" s="133"/>
      <c r="J355" s="133">
        <f t="shared" si="10"/>
        <v>0</v>
      </c>
      <c r="K355" s="130" t="s">
        <v>3</v>
      </c>
      <c r="L355" s="29"/>
      <c r="M355" s="134" t="s">
        <v>3</v>
      </c>
      <c r="N355" s="135" t="s">
        <v>41</v>
      </c>
      <c r="O355" s="136">
        <v>1</v>
      </c>
      <c r="P355" s="136">
        <f t="shared" si="11"/>
        <v>16</v>
      </c>
      <c r="Q355" s="136">
        <v>0</v>
      </c>
      <c r="R355" s="136">
        <f t="shared" si="12"/>
        <v>0</v>
      </c>
      <c r="S355" s="136">
        <v>0</v>
      </c>
      <c r="T355" s="137">
        <f t="shared" si="13"/>
        <v>0</v>
      </c>
      <c r="AR355" s="138" t="s">
        <v>3405</v>
      </c>
      <c r="AT355" s="138" t="s">
        <v>157</v>
      </c>
      <c r="AU355" s="138" t="s">
        <v>78</v>
      </c>
      <c r="AY355" s="17" t="s">
        <v>155</v>
      </c>
      <c r="BE355" s="139">
        <f t="shared" si="14"/>
        <v>0</v>
      </c>
      <c r="BF355" s="139">
        <f t="shared" si="15"/>
        <v>0</v>
      </c>
      <c r="BG355" s="139">
        <f t="shared" si="16"/>
        <v>0</v>
      </c>
      <c r="BH355" s="139">
        <f t="shared" si="17"/>
        <v>0</v>
      </c>
      <c r="BI355" s="139">
        <f t="shared" si="18"/>
        <v>0</v>
      </c>
      <c r="BJ355" s="17" t="s">
        <v>78</v>
      </c>
      <c r="BK355" s="139">
        <f t="shared" si="19"/>
        <v>0</v>
      </c>
      <c r="BL355" s="17" t="s">
        <v>3405</v>
      </c>
      <c r="BM355" s="138" t="s">
        <v>3584</v>
      </c>
    </row>
    <row r="356" spans="2:65" s="1" customFormat="1" ht="16.5" customHeight="1">
      <c r="B356" s="127"/>
      <c r="C356" s="128" t="s">
        <v>1204</v>
      </c>
      <c r="D356" s="128" t="s">
        <v>157</v>
      </c>
      <c r="E356" s="129" t="s">
        <v>3585</v>
      </c>
      <c r="F356" s="130" t="s">
        <v>3586</v>
      </c>
      <c r="G356" s="131" t="s">
        <v>1166</v>
      </c>
      <c r="H356" s="132">
        <v>4</v>
      </c>
      <c r="I356" s="133"/>
      <c r="J356" s="133">
        <f t="shared" si="10"/>
        <v>0</v>
      </c>
      <c r="K356" s="130" t="s">
        <v>3</v>
      </c>
      <c r="L356" s="29"/>
      <c r="M356" s="134" t="s">
        <v>3</v>
      </c>
      <c r="N356" s="135" t="s">
        <v>41</v>
      </c>
      <c r="O356" s="136">
        <v>1</v>
      </c>
      <c r="P356" s="136">
        <f t="shared" si="11"/>
        <v>4</v>
      </c>
      <c r="Q356" s="136">
        <v>0</v>
      </c>
      <c r="R356" s="136">
        <f t="shared" si="12"/>
        <v>0</v>
      </c>
      <c r="S356" s="136">
        <v>0</v>
      </c>
      <c r="T356" s="137">
        <f t="shared" si="13"/>
        <v>0</v>
      </c>
      <c r="AR356" s="138" t="s">
        <v>3405</v>
      </c>
      <c r="AT356" s="138" t="s">
        <v>157</v>
      </c>
      <c r="AU356" s="138" t="s">
        <v>78</v>
      </c>
      <c r="AY356" s="17" t="s">
        <v>155</v>
      </c>
      <c r="BE356" s="139">
        <f t="shared" si="14"/>
        <v>0</v>
      </c>
      <c r="BF356" s="139">
        <f t="shared" si="15"/>
        <v>0</v>
      </c>
      <c r="BG356" s="139">
        <f t="shared" si="16"/>
        <v>0</v>
      </c>
      <c r="BH356" s="139">
        <f t="shared" si="17"/>
        <v>0</v>
      </c>
      <c r="BI356" s="139">
        <f t="shared" si="18"/>
        <v>0</v>
      </c>
      <c r="BJ356" s="17" t="s">
        <v>78</v>
      </c>
      <c r="BK356" s="139">
        <f t="shared" si="19"/>
        <v>0</v>
      </c>
      <c r="BL356" s="17" t="s">
        <v>3405</v>
      </c>
      <c r="BM356" s="138" t="s">
        <v>3587</v>
      </c>
    </row>
    <row r="357" spans="2:65" s="1" customFormat="1" ht="21.75" customHeight="1">
      <c r="B357" s="127"/>
      <c r="C357" s="128" t="s">
        <v>1212</v>
      </c>
      <c r="D357" s="128" t="s">
        <v>157</v>
      </c>
      <c r="E357" s="129" t="s">
        <v>3588</v>
      </c>
      <c r="F357" s="130" t="s">
        <v>3589</v>
      </c>
      <c r="G357" s="131" t="s">
        <v>1166</v>
      </c>
      <c r="H357" s="132">
        <v>24</v>
      </c>
      <c r="I357" s="133"/>
      <c r="J357" s="133">
        <f t="shared" si="10"/>
        <v>0</v>
      </c>
      <c r="K357" s="130" t="s">
        <v>3</v>
      </c>
      <c r="L357" s="29"/>
      <c r="M357" s="134" t="s">
        <v>3</v>
      </c>
      <c r="N357" s="135" t="s">
        <v>41</v>
      </c>
      <c r="O357" s="136">
        <v>1</v>
      </c>
      <c r="P357" s="136">
        <f t="shared" si="11"/>
        <v>24</v>
      </c>
      <c r="Q357" s="136">
        <v>0</v>
      </c>
      <c r="R357" s="136">
        <f t="shared" si="12"/>
        <v>0</v>
      </c>
      <c r="S357" s="136">
        <v>0</v>
      </c>
      <c r="T357" s="137">
        <f t="shared" si="13"/>
        <v>0</v>
      </c>
      <c r="AR357" s="138" t="s">
        <v>3405</v>
      </c>
      <c r="AT357" s="138" t="s">
        <v>157</v>
      </c>
      <c r="AU357" s="138" t="s">
        <v>78</v>
      </c>
      <c r="AY357" s="17" t="s">
        <v>155</v>
      </c>
      <c r="BE357" s="139">
        <f t="shared" si="14"/>
        <v>0</v>
      </c>
      <c r="BF357" s="139">
        <f t="shared" si="15"/>
        <v>0</v>
      </c>
      <c r="BG357" s="139">
        <f t="shared" si="16"/>
        <v>0</v>
      </c>
      <c r="BH357" s="139">
        <f t="shared" si="17"/>
        <v>0</v>
      </c>
      <c r="BI357" s="139">
        <f t="shared" si="18"/>
        <v>0</v>
      </c>
      <c r="BJ357" s="17" t="s">
        <v>78</v>
      </c>
      <c r="BK357" s="139">
        <f t="shared" si="19"/>
        <v>0</v>
      </c>
      <c r="BL357" s="17" t="s">
        <v>3405</v>
      </c>
      <c r="BM357" s="138" t="s">
        <v>3590</v>
      </c>
    </row>
    <row r="358" spans="2:65" s="1" customFormat="1" ht="16.5" customHeight="1">
      <c r="B358" s="127"/>
      <c r="C358" s="128" t="s">
        <v>1220</v>
      </c>
      <c r="D358" s="128" t="s">
        <v>157</v>
      </c>
      <c r="E358" s="129" t="s">
        <v>3591</v>
      </c>
      <c r="F358" s="130" t="s">
        <v>3592</v>
      </c>
      <c r="G358" s="131" t="s">
        <v>1166</v>
      </c>
      <c r="H358" s="132">
        <v>24</v>
      </c>
      <c r="I358" s="133"/>
      <c r="J358" s="133">
        <f t="shared" si="10"/>
        <v>0</v>
      </c>
      <c r="K358" s="130" t="s">
        <v>3</v>
      </c>
      <c r="L358" s="29"/>
      <c r="M358" s="134" t="s">
        <v>3</v>
      </c>
      <c r="N358" s="135" t="s">
        <v>41</v>
      </c>
      <c r="O358" s="136">
        <v>1</v>
      </c>
      <c r="P358" s="136">
        <f t="shared" si="11"/>
        <v>24</v>
      </c>
      <c r="Q358" s="136">
        <v>0</v>
      </c>
      <c r="R358" s="136">
        <f t="shared" si="12"/>
        <v>0</v>
      </c>
      <c r="S358" s="136">
        <v>0</v>
      </c>
      <c r="T358" s="137">
        <f t="shared" si="13"/>
        <v>0</v>
      </c>
      <c r="AR358" s="138" t="s">
        <v>3405</v>
      </c>
      <c r="AT358" s="138" t="s">
        <v>157</v>
      </c>
      <c r="AU358" s="138" t="s">
        <v>78</v>
      </c>
      <c r="AY358" s="17" t="s">
        <v>155</v>
      </c>
      <c r="BE358" s="139">
        <f t="shared" si="14"/>
        <v>0</v>
      </c>
      <c r="BF358" s="139">
        <f t="shared" si="15"/>
        <v>0</v>
      </c>
      <c r="BG358" s="139">
        <f t="shared" si="16"/>
        <v>0</v>
      </c>
      <c r="BH358" s="139">
        <f t="shared" si="17"/>
        <v>0</v>
      </c>
      <c r="BI358" s="139">
        <f t="shared" si="18"/>
        <v>0</v>
      </c>
      <c r="BJ358" s="17" t="s">
        <v>78</v>
      </c>
      <c r="BK358" s="139">
        <f t="shared" si="19"/>
        <v>0</v>
      </c>
      <c r="BL358" s="17" t="s">
        <v>3405</v>
      </c>
      <c r="BM358" s="138" t="s">
        <v>3593</v>
      </c>
    </row>
    <row r="359" spans="2:65" s="1" customFormat="1" ht="16.5" customHeight="1">
      <c r="B359" s="127"/>
      <c r="C359" s="128" t="s">
        <v>1226</v>
      </c>
      <c r="D359" s="128" t="s">
        <v>157</v>
      </c>
      <c r="E359" s="129" t="s">
        <v>3594</v>
      </c>
      <c r="F359" s="130" t="s">
        <v>3595</v>
      </c>
      <c r="G359" s="131" t="s">
        <v>1166</v>
      </c>
      <c r="H359" s="132">
        <v>100</v>
      </c>
      <c r="I359" s="133"/>
      <c r="J359" s="133">
        <f t="shared" si="10"/>
        <v>0</v>
      </c>
      <c r="K359" s="130" t="s">
        <v>161</v>
      </c>
      <c r="L359" s="29"/>
      <c r="M359" s="134" t="s">
        <v>3</v>
      </c>
      <c r="N359" s="135" t="s">
        <v>41</v>
      </c>
      <c r="O359" s="136">
        <v>1</v>
      </c>
      <c r="P359" s="136">
        <f t="shared" si="11"/>
        <v>100</v>
      </c>
      <c r="Q359" s="136">
        <v>0</v>
      </c>
      <c r="R359" s="136">
        <f t="shared" si="12"/>
        <v>0</v>
      </c>
      <c r="S359" s="136">
        <v>0</v>
      </c>
      <c r="T359" s="137">
        <f t="shared" si="13"/>
        <v>0</v>
      </c>
      <c r="AR359" s="138" t="s">
        <v>3405</v>
      </c>
      <c r="AT359" s="138" t="s">
        <v>157</v>
      </c>
      <c r="AU359" s="138" t="s">
        <v>78</v>
      </c>
      <c r="AY359" s="17" t="s">
        <v>155</v>
      </c>
      <c r="BE359" s="139">
        <f t="shared" si="14"/>
        <v>0</v>
      </c>
      <c r="BF359" s="139">
        <f t="shared" si="15"/>
        <v>0</v>
      </c>
      <c r="BG359" s="139">
        <f t="shared" si="16"/>
        <v>0</v>
      </c>
      <c r="BH359" s="139">
        <f t="shared" si="17"/>
        <v>0</v>
      </c>
      <c r="BI359" s="139">
        <f t="shared" si="18"/>
        <v>0</v>
      </c>
      <c r="BJ359" s="17" t="s">
        <v>78</v>
      </c>
      <c r="BK359" s="139">
        <f t="shared" si="19"/>
        <v>0</v>
      </c>
      <c r="BL359" s="17" t="s">
        <v>3405</v>
      </c>
      <c r="BM359" s="138" t="s">
        <v>3596</v>
      </c>
    </row>
    <row r="360" spans="2:65" s="1" customFormat="1" ht="11.25">
      <c r="B360" s="29"/>
      <c r="D360" s="140" t="s">
        <v>164</v>
      </c>
      <c r="F360" s="141" t="s">
        <v>3597</v>
      </c>
      <c r="L360" s="29"/>
      <c r="M360" s="142"/>
      <c r="T360" s="50"/>
      <c r="AT360" s="17" t="s">
        <v>164</v>
      </c>
      <c r="AU360" s="17" t="s">
        <v>78</v>
      </c>
    </row>
    <row r="361" spans="2:65" s="1" customFormat="1" ht="97.5">
      <c r="B361" s="29"/>
      <c r="D361" s="144" t="s">
        <v>516</v>
      </c>
      <c r="F361" s="170" t="s">
        <v>3598</v>
      </c>
      <c r="L361" s="29"/>
      <c r="M361" s="142"/>
      <c r="T361" s="50"/>
      <c r="AT361" s="17" t="s">
        <v>516</v>
      </c>
      <c r="AU361" s="17" t="s">
        <v>78</v>
      </c>
    </row>
    <row r="362" spans="2:65" s="11" customFormat="1" ht="25.9" customHeight="1">
      <c r="B362" s="116"/>
      <c r="D362" s="117" t="s">
        <v>69</v>
      </c>
      <c r="E362" s="118" t="s">
        <v>103</v>
      </c>
      <c r="F362" s="118" t="s">
        <v>104</v>
      </c>
      <c r="J362" s="119">
        <f>BK362</f>
        <v>0</v>
      </c>
      <c r="L362" s="116"/>
      <c r="M362" s="120"/>
      <c r="P362" s="121">
        <f>P363+P369+P371+P373+P380+P383</f>
        <v>0</v>
      </c>
      <c r="R362" s="121">
        <f>R363+R369+R371+R373+R380+R383</f>
        <v>0</v>
      </c>
      <c r="T362" s="122">
        <f>T363+T369+T371+T373+T380+T383</f>
        <v>0</v>
      </c>
      <c r="AR362" s="117" t="s">
        <v>187</v>
      </c>
      <c r="AT362" s="123" t="s">
        <v>69</v>
      </c>
      <c r="AU362" s="123" t="s">
        <v>70</v>
      </c>
      <c r="AY362" s="117" t="s">
        <v>155</v>
      </c>
      <c r="BK362" s="124">
        <f>BK363+BK369+BK371+BK373+BK380+BK383</f>
        <v>0</v>
      </c>
    </row>
    <row r="363" spans="2:65" s="11" customFormat="1" ht="22.9" customHeight="1">
      <c r="B363" s="116"/>
      <c r="D363" s="117" t="s">
        <v>69</v>
      </c>
      <c r="E363" s="125" t="s">
        <v>3599</v>
      </c>
      <c r="F363" s="125" t="s">
        <v>3600</v>
      </c>
      <c r="J363" s="126">
        <f>BK363</f>
        <v>0</v>
      </c>
      <c r="L363" s="116"/>
      <c r="M363" s="120"/>
      <c r="P363" s="121">
        <f>SUM(P364:P368)</f>
        <v>0</v>
      </c>
      <c r="R363" s="121">
        <f>SUM(R364:R368)</f>
        <v>0</v>
      </c>
      <c r="T363" s="122">
        <f>SUM(T364:T368)</f>
        <v>0</v>
      </c>
      <c r="AR363" s="117" t="s">
        <v>187</v>
      </c>
      <c r="AT363" s="123" t="s">
        <v>69</v>
      </c>
      <c r="AU363" s="123" t="s">
        <v>78</v>
      </c>
      <c r="AY363" s="117" t="s">
        <v>155</v>
      </c>
      <c r="BK363" s="124">
        <f>SUM(BK364:BK368)</f>
        <v>0</v>
      </c>
    </row>
    <row r="364" spans="2:65" s="1" customFormat="1" ht="16.5" customHeight="1">
      <c r="B364" s="127"/>
      <c r="C364" s="128" t="s">
        <v>1231</v>
      </c>
      <c r="D364" s="128" t="s">
        <v>157</v>
      </c>
      <c r="E364" s="129" t="s">
        <v>3601</v>
      </c>
      <c r="F364" s="130" t="s">
        <v>3602</v>
      </c>
      <c r="G364" s="131" t="s">
        <v>3603</v>
      </c>
      <c r="H364" s="132">
        <v>1</v>
      </c>
      <c r="I364" s="133"/>
      <c r="J364" s="133">
        <f>ROUND(I364*H364,2)</f>
        <v>0</v>
      </c>
      <c r="K364" s="130" t="s">
        <v>3</v>
      </c>
      <c r="L364" s="29"/>
      <c r="M364" s="134" t="s">
        <v>3</v>
      </c>
      <c r="N364" s="135" t="s">
        <v>41</v>
      </c>
      <c r="O364" s="136">
        <v>0</v>
      </c>
      <c r="P364" s="136">
        <f>O364*H364</f>
        <v>0</v>
      </c>
      <c r="Q364" s="136">
        <v>0</v>
      </c>
      <c r="R364" s="136">
        <f>Q364*H364</f>
        <v>0</v>
      </c>
      <c r="S364" s="136">
        <v>0</v>
      </c>
      <c r="T364" s="137">
        <f>S364*H364</f>
        <v>0</v>
      </c>
      <c r="AR364" s="138" t="s">
        <v>3604</v>
      </c>
      <c r="AT364" s="138" t="s">
        <v>157</v>
      </c>
      <c r="AU364" s="138" t="s">
        <v>80</v>
      </c>
      <c r="AY364" s="17" t="s">
        <v>155</v>
      </c>
      <c r="BE364" s="139">
        <f>IF(N364="základní",J364,0)</f>
        <v>0</v>
      </c>
      <c r="BF364" s="139">
        <f>IF(N364="snížená",J364,0)</f>
        <v>0</v>
      </c>
      <c r="BG364" s="139">
        <f>IF(N364="zákl. přenesená",J364,0)</f>
        <v>0</v>
      </c>
      <c r="BH364" s="139">
        <f>IF(N364="sníž. přenesená",J364,0)</f>
        <v>0</v>
      </c>
      <c r="BI364" s="139">
        <f>IF(N364="nulová",J364,0)</f>
        <v>0</v>
      </c>
      <c r="BJ364" s="17" t="s">
        <v>78</v>
      </c>
      <c r="BK364" s="139">
        <f>ROUND(I364*H364,2)</f>
        <v>0</v>
      </c>
      <c r="BL364" s="17" t="s">
        <v>3604</v>
      </c>
      <c r="BM364" s="138" t="s">
        <v>3605</v>
      </c>
    </row>
    <row r="365" spans="2:65" s="1" customFormat="1" ht="16.5" customHeight="1">
      <c r="B365" s="127"/>
      <c r="C365" s="128" t="s">
        <v>1236</v>
      </c>
      <c r="D365" s="128" t="s">
        <v>157</v>
      </c>
      <c r="E365" s="129" t="s">
        <v>3606</v>
      </c>
      <c r="F365" s="130" t="s">
        <v>3607</v>
      </c>
      <c r="G365" s="131" t="s">
        <v>3603</v>
      </c>
      <c r="H365" s="132">
        <v>1</v>
      </c>
      <c r="I365" s="133"/>
      <c r="J365" s="133">
        <f>ROUND(I365*H365,2)</f>
        <v>0</v>
      </c>
      <c r="K365" s="130" t="s">
        <v>3</v>
      </c>
      <c r="L365" s="29"/>
      <c r="M365" s="134" t="s">
        <v>3</v>
      </c>
      <c r="N365" s="135" t="s">
        <v>41</v>
      </c>
      <c r="O365" s="136">
        <v>0</v>
      </c>
      <c r="P365" s="136">
        <f>O365*H365</f>
        <v>0</v>
      </c>
      <c r="Q365" s="136">
        <v>0</v>
      </c>
      <c r="R365" s="136">
        <f>Q365*H365</f>
        <v>0</v>
      </c>
      <c r="S365" s="136">
        <v>0</v>
      </c>
      <c r="T365" s="137">
        <f>S365*H365</f>
        <v>0</v>
      </c>
      <c r="AR365" s="138" t="s">
        <v>3604</v>
      </c>
      <c r="AT365" s="138" t="s">
        <v>157</v>
      </c>
      <c r="AU365" s="138" t="s">
        <v>80</v>
      </c>
      <c r="AY365" s="17" t="s">
        <v>155</v>
      </c>
      <c r="BE365" s="139">
        <f>IF(N365="základní",J365,0)</f>
        <v>0</v>
      </c>
      <c r="BF365" s="139">
        <f>IF(N365="snížená",J365,0)</f>
        <v>0</v>
      </c>
      <c r="BG365" s="139">
        <f>IF(N365="zákl. přenesená",J365,0)</f>
        <v>0</v>
      </c>
      <c r="BH365" s="139">
        <f>IF(N365="sníž. přenesená",J365,0)</f>
        <v>0</v>
      </c>
      <c r="BI365" s="139">
        <f>IF(N365="nulová",J365,0)</f>
        <v>0</v>
      </c>
      <c r="BJ365" s="17" t="s">
        <v>78</v>
      </c>
      <c r="BK365" s="139">
        <f>ROUND(I365*H365,2)</f>
        <v>0</v>
      </c>
      <c r="BL365" s="17" t="s">
        <v>3604</v>
      </c>
      <c r="BM365" s="138" t="s">
        <v>3608</v>
      </c>
    </row>
    <row r="366" spans="2:65" s="1" customFormat="1" ht="16.5" customHeight="1">
      <c r="B366" s="127"/>
      <c r="C366" s="128" t="s">
        <v>1246</v>
      </c>
      <c r="D366" s="128" t="s">
        <v>157</v>
      </c>
      <c r="E366" s="129" t="s">
        <v>3609</v>
      </c>
      <c r="F366" s="130" t="s">
        <v>3610</v>
      </c>
      <c r="G366" s="131" t="s">
        <v>3603</v>
      </c>
      <c r="H366" s="132">
        <v>1</v>
      </c>
      <c r="I366" s="133"/>
      <c r="J366" s="133">
        <f>ROUND(I366*H366,2)</f>
        <v>0</v>
      </c>
      <c r="K366" s="130" t="s">
        <v>3</v>
      </c>
      <c r="L366" s="29"/>
      <c r="M366" s="134" t="s">
        <v>3</v>
      </c>
      <c r="N366" s="135" t="s">
        <v>41</v>
      </c>
      <c r="O366" s="136">
        <v>0</v>
      </c>
      <c r="P366" s="136">
        <f>O366*H366</f>
        <v>0</v>
      </c>
      <c r="Q366" s="136">
        <v>0</v>
      </c>
      <c r="R366" s="136">
        <f>Q366*H366</f>
        <v>0</v>
      </c>
      <c r="S366" s="136">
        <v>0</v>
      </c>
      <c r="T366" s="137">
        <f>S366*H366</f>
        <v>0</v>
      </c>
      <c r="AR366" s="138" t="s">
        <v>3604</v>
      </c>
      <c r="AT366" s="138" t="s">
        <v>157</v>
      </c>
      <c r="AU366" s="138" t="s">
        <v>80</v>
      </c>
      <c r="AY366" s="17" t="s">
        <v>155</v>
      </c>
      <c r="BE366" s="139">
        <f>IF(N366="základní",J366,0)</f>
        <v>0</v>
      </c>
      <c r="BF366" s="139">
        <f>IF(N366="snížená",J366,0)</f>
        <v>0</v>
      </c>
      <c r="BG366" s="139">
        <f>IF(N366="zákl. přenesená",J366,0)</f>
        <v>0</v>
      </c>
      <c r="BH366" s="139">
        <f>IF(N366="sníž. přenesená",J366,0)</f>
        <v>0</v>
      </c>
      <c r="BI366" s="139">
        <f>IF(N366="nulová",J366,0)</f>
        <v>0</v>
      </c>
      <c r="BJ366" s="17" t="s">
        <v>78</v>
      </c>
      <c r="BK366" s="139">
        <f>ROUND(I366*H366,2)</f>
        <v>0</v>
      </c>
      <c r="BL366" s="17" t="s">
        <v>3604</v>
      </c>
      <c r="BM366" s="138" t="s">
        <v>3611</v>
      </c>
    </row>
    <row r="367" spans="2:65" s="1" customFormat="1" ht="16.5" customHeight="1">
      <c r="B367" s="127"/>
      <c r="C367" s="128" t="s">
        <v>1252</v>
      </c>
      <c r="D367" s="128" t="s">
        <v>157</v>
      </c>
      <c r="E367" s="129" t="s">
        <v>3612</v>
      </c>
      <c r="F367" s="130" t="s">
        <v>3613</v>
      </c>
      <c r="G367" s="131" t="s">
        <v>3603</v>
      </c>
      <c r="H367" s="132">
        <v>1</v>
      </c>
      <c r="I367" s="133"/>
      <c r="J367" s="133">
        <f>ROUND(I367*H367,2)</f>
        <v>0</v>
      </c>
      <c r="K367" s="130" t="s">
        <v>3</v>
      </c>
      <c r="L367" s="29"/>
      <c r="M367" s="134" t="s">
        <v>3</v>
      </c>
      <c r="N367" s="135" t="s">
        <v>41</v>
      </c>
      <c r="O367" s="136">
        <v>0</v>
      </c>
      <c r="P367" s="136">
        <f>O367*H367</f>
        <v>0</v>
      </c>
      <c r="Q367" s="136">
        <v>0</v>
      </c>
      <c r="R367" s="136">
        <f>Q367*H367</f>
        <v>0</v>
      </c>
      <c r="S367" s="136">
        <v>0</v>
      </c>
      <c r="T367" s="137">
        <f>S367*H367</f>
        <v>0</v>
      </c>
      <c r="AR367" s="138" t="s">
        <v>3604</v>
      </c>
      <c r="AT367" s="138" t="s">
        <v>157</v>
      </c>
      <c r="AU367" s="138" t="s">
        <v>80</v>
      </c>
      <c r="AY367" s="17" t="s">
        <v>155</v>
      </c>
      <c r="BE367" s="139">
        <f>IF(N367="základní",J367,0)</f>
        <v>0</v>
      </c>
      <c r="BF367" s="139">
        <f>IF(N367="snížená",J367,0)</f>
        <v>0</v>
      </c>
      <c r="BG367" s="139">
        <f>IF(N367="zákl. přenesená",J367,0)</f>
        <v>0</v>
      </c>
      <c r="BH367" s="139">
        <f>IF(N367="sníž. přenesená",J367,0)</f>
        <v>0</v>
      </c>
      <c r="BI367" s="139">
        <f>IF(N367="nulová",J367,0)</f>
        <v>0</v>
      </c>
      <c r="BJ367" s="17" t="s">
        <v>78</v>
      </c>
      <c r="BK367" s="139">
        <f>ROUND(I367*H367,2)</f>
        <v>0</v>
      </c>
      <c r="BL367" s="17" t="s">
        <v>3604</v>
      </c>
      <c r="BM367" s="138" t="s">
        <v>3614</v>
      </c>
    </row>
    <row r="368" spans="2:65" s="1" customFormat="1" ht="16.5" customHeight="1">
      <c r="B368" s="127"/>
      <c r="C368" s="128" t="s">
        <v>1259</v>
      </c>
      <c r="D368" s="128" t="s">
        <v>157</v>
      </c>
      <c r="E368" s="129" t="s">
        <v>3615</v>
      </c>
      <c r="F368" s="130" t="s">
        <v>3616</v>
      </c>
      <c r="G368" s="131" t="s">
        <v>3603</v>
      </c>
      <c r="H368" s="132">
        <v>1</v>
      </c>
      <c r="I368" s="133"/>
      <c r="J368" s="133">
        <f>ROUND(I368*H368,2)</f>
        <v>0</v>
      </c>
      <c r="K368" s="130" t="s">
        <v>3</v>
      </c>
      <c r="L368" s="29"/>
      <c r="M368" s="134" t="s">
        <v>3</v>
      </c>
      <c r="N368" s="135" t="s">
        <v>41</v>
      </c>
      <c r="O368" s="136">
        <v>0</v>
      </c>
      <c r="P368" s="136">
        <f>O368*H368</f>
        <v>0</v>
      </c>
      <c r="Q368" s="136">
        <v>0</v>
      </c>
      <c r="R368" s="136">
        <f>Q368*H368</f>
        <v>0</v>
      </c>
      <c r="S368" s="136">
        <v>0</v>
      </c>
      <c r="T368" s="137">
        <f>S368*H368</f>
        <v>0</v>
      </c>
      <c r="AR368" s="138" t="s">
        <v>3604</v>
      </c>
      <c r="AT368" s="138" t="s">
        <v>157</v>
      </c>
      <c r="AU368" s="138" t="s">
        <v>80</v>
      </c>
      <c r="AY368" s="17" t="s">
        <v>155</v>
      </c>
      <c r="BE368" s="139">
        <f>IF(N368="základní",J368,0)</f>
        <v>0</v>
      </c>
      <c r="BF368" s="139">
        <f>IF(N368="snížená",J368,0)</f>
        <v>0</v>
      </c>
      <c r="BG368" s="139">
        <f>IF(N368="zákl. přenesená",J368,0)</f>
        <v>0</v>
      </c>
      <c r="BH368" s="139">
        <f>IF(N368="sníž. přenesená",J368,0)</f>
        <v>0</v>
      </c>
      <c r="BI368" s="139">
        <f>IF(N368="nulová",J368,0)</f>
        <v>0</v>
      </c>
      <c r="BJ368" s="17" t="s">
        <v>78</v>
      </c>
      <c r="BK368" s="139">
        <f>ROUND(I368*H368,2)</f>
        <v>0</v>
      </c>
      <c r="BL368" s="17" t="s">
        <v>3604</v>
      </c>
      <c r="BM368" s="138" t="s">
        <v>3617</v>
      </c>
    </row>
    <row r="369" spans="2:65" s="11" customFormat="1" ht="22.9" customHeight="1">
      <c r="B369" s="116"/>
      <c r="D369" s="117" t="s">
        <v>69</v>
      </c>
      <c r="E369" s="125" t="s">
        <v>3618</v>
      </c>
      <c r="F369" s="125" t="s">
        <v>3619</v>
      </c>
      <c r="J369" s="126">
        <f>BK369</f>
        <v>0</v>
      </c>
      <c r="L369" s="116"/>
      <c r="M369" s="120"/>
      <c r="P369" s="121">
        <f>P370</f>
        <v>0</v>
      </c>
      <c r="R369" s="121">
        <f>R370</f>
        <v>0</v>
      </c>
      <c r="T369" s="122">
        <f>T370</f>
        <v>0</v>
      </c>
      <c r="AR369" s="117" t="s">
        <v>187</v>
      </c>
      <c r="AT369" s="123" t="s">
        <v>69</v>
      </c>
      <c r="AU369" s="123" t="s">
        <v>78</v>
      </c>
      <c r="AY369" s="117" t="s">
        <v>155</v>
      </c>
      <c r="BK369" s="124">
        <f>BK370</f>
        <v>0</v>
      </c>
    </row>
    <row r="370" spans="2:65" s="1" customFormat="1" ht="16.5" customHeight="1">
      <c r="B370" s="127"/>
      <c r="C370" s="128" t="s">
        <v>1265</v>
      </c>
      <c r="D370" s="128" t="s">
        <v>157</v>
      </c>
      <c r="E370" s="129" t="s">
        <v>3620</v>
      </c>
      <c r="F370" s="130" t="s">
        <v>3621</v>
      </c>
      <c r="G370" s="131" t="s">
        <v>3603</v>
      </c>
      <c r="H370" s="132">
        <v>1</v>
      </c>
      <c r="I370" s="133"/>
      <c r="J370" s="133">
        <f>ROUND(I370*H370,2)</f>
        <v>0</v>
      </c>
      <c r="K370" s="130" t="s">
        <v>3</v>
      </c>
      <c r="L370" s="29"/>
      <c r="M370" s="134" t="s">
        <v>3</v>
      </c>
      <c r="N370" s="135" t="s">
        <v>41</v>
      </c>
      <c r="O370" s="136">
        <v>0</v>
      </c>
      <c r="P370" s="136">
        <f>O370*H370</f>
        <v>0</v>
      </c>
      <c r="Q370" s="136">
        <v>0</v>
      </c>
      <c r="R370" s="136">
        <f>Q370*H370</f>
        <v>0</v>
      </c>
      <c r="S370" s="136">
        <v>0</v>
      </c>
      <c r="T370" s="137">
        <f>S370*H370</f>
        <v>0</v>
      </c>
      <c r="AR370" s="138" t="s">
        <v>3604</v>
      </c>
      <c r="AT370" s="138" t="s">
        <v>157</v>
      </c>
      <c r="AU370" s="138" t="s">
        <v>80</v>
      </c>
      <c r="AY370" s="17" t="s">
        <v>155</v>
      </c>
      <c r="BE370" s="139">
        <f>IF(N370="základní",J370,0)</f>
        <v>0</v>
      </c>
      <c r="BF370" s="139">
        <f>IF(N370="snížená",J370,0)</f>
        <v>0</v>
      </c>
      <c r="BG370" s="139">
        <f>IF(N370="zákl. přenesená",J370,0)</f>
        <v>0</v>
      </c>
      <c r="BH370" s="139">
        <f>IF(N370="sníž. přenesená",J370,0)</f>
        <v>0</v>
      </c>
      <c r="BI370" s="139">
        <f>IF(N370="nulová",J370,0)</f>
        <v>0</v>
      </c>
      <c r="BJ370" s="17" t="s">
        <v>78</v>
      </c>
      <c r="BK370" s="139">
        <f>ROUND(I370*H370,2)</f>
        <v>0</v>
      </c>
      <c r="BL370" s="17" t="s">
        <v>3604</v>
      </c>
      <c r="BM370" s="138" t="s">
        <v>3622</v>
      </c>
    </row>
    <row r="371" spans="2:65" s="11" customFormat="1" ht="22.9" customHeight="1">
      <c r="B371" s="116"/>
      <c r="D371" s="117" t="s">
        <v>69</v>
      </c>
      <c r="E371" s="125" t="s">
        <v>3623</v>
      </c>
      <c r="F371" s="125" t="s">
        <v>3624</v>
      </c>
      <c r="J371" s="126">
        <f>BK371</f>
        <v>0</v>
      </c>
      <c r="L371" s="116"/>
      <c r="M371" s="120"/>
      <c r="P371" s="121">
        <f>P372</f>
        <v>0</v>
      </c>
      <c r="R371" s="121">
        <f>R372</f>
        <v>0</v>
      </c>
      <c r="T371" s="122">
        <f>T372</f>
        <v>0</v>
      </c>
      <c r="AR371" s="117" t="s">
        <v>187</v>
      </c>
      <c r="AT371" s="123" t="s">
        <v>69</v>
      </c>
      <c r="AU371" s="123" t="s">
        <v>78</v>
      </c>
      <c r="AY371" s="117" t="s">
        <v>155</v>
      </c>
      <c r="BK371" s="124">
        <f>BK372</f>
        <v>0</v>
      </c>
    </row>
    <row r="372" spans="2:65" s="1" customFormat="1" ht="16.5" customHeight="1">
      <c r="B372" s="127"/>
      <c r="C372" s="128" t="s">
        <v>1271</v>
      </c>
      <c r="D372" s="128" t="s">
        <v>157</v>
      </c>
      <c r="E372" s="129" t="s">
        <v>3625</v>
      </c>
      <c r="F372" s="130" t="s">
        <v>3626</v>
      </c>
      <c r="G372" s="131" t="s">
        <v>3627</v>
      </c>
      <c r="H372" s="132">
        <v>20</v>
      </c>
      <c r="I372" s="133"/>
      <c r="J372" s="133">
        <f>ROUND(I372*H372,2)</f>
        <v>0</v>
      </c>
      <c r="K372" s="130" t="s">
        <v>3</v>
      </c>
      <c r="L372" s="29"/>
      <c r="M372" s="134" t="s">
        <v>3</v>
      </c>
      <c r="N372" s="135" t="s">
        <v>41</v>
      </c>
      <c r="O372" s="136">
        <v>0</v>
      </c>
      <c r="P372" s="136">
        <f>O372*H372</f>
        <v>0</v>
      </c>
      <c r="Q372" s="136">
        <v>0</v>
      </c>
      <c r="R372" s="136">
        <f>Q372*H372</f>
        <v>0</v>
      </c>
      <c r="S372" s="136">
        <v>0</v>
      </c>
      <c r="T372" s="137">
        <f>S372*H372</f>
        <v>0</v>
      </c>
      <c r="AR372" s="138" t="s">
        <v>3604</v>
      </c>
      <c r="AT372" s="138" t="s">
        <v>157</v>
      </c>
      <c r="AU372" s="138" t="s">
        <v>80</v>
      </c>
      <c r="AY372" s="17" t="s">
        <v>155</v>
      </c>
      <c r="BE372" s="139">
        <f>IF(N372="základní",J372,0)</f>
        <v>0</v>
      </c>
      <c r="BF372" s="139">
        <f>IF(N372="snížená",J372,0)</f>
        <v>0</v>
      </c>
      <c r="BG372" s="139">
        <f>IF(N372="zákl. přenesená",J372,0)</f>
        <v>0</v>
      </c>
      <c r="BH372" s="139">
        <f>IF(N372="sníž. přenesená",J372,0)</f>
        <v>0</v>
      </c>
      <c r="BI372" s="139">
        <f>IF(N372="nulová",J372,0)</f>
        <v>0</v>
      </c>
      <c r="BJ372" s="17" t="s">
        <v>78</v>
      </c>
      <c r="BK372" s="139">
        <f>ROUND(I372*H372,2)</f>
        <v>0</v>
      </c>
      <c r="BL372" s="17" t="s">
        <v>3604</v>
      </c>
      <c r="BM372" s="138" t="s">
        <v>3628</v>
      </c>
    </row>
    <row r="373" spans="2:65" s="11" customFormat="1" ht="22.9" customHeight="1">
      <c r="B373" s="116"/>
      <c r="D373" s="117" t="s">
        <v>69</v>
      </c>
      <c r="E373" s="125" t="s">
        <v>3629</v>
      </c>
      <c r="F373" s="125" t="s">
        <v>3630</v>
      </c>
      <c r="J373" s="126">
        <f>BK373</f>
        <v>0</v>
      </c>
      <c r="L373" s="116"/>
      <c r="M373" s="120"/>
      <c r="P373" s="121">
        <f>SUM(P374:P379)</f>
        <v>0</v>
      </c>
      <c r="R373" s="121">
        <f>SUM(R374:R379)</f>
        <v>0</v>
      </c>
      <c r="T373" s="122">
        <f>SUM(T374:T379)</f>
        <v>0</v>
      </c>
      <c r="AR373" s="117" t="s">
        <v>187</v>
      </c>
      <c r="AT373" s="123" t="s">
        <v>69</v>
      </c>
      <c r="AU373" s="123" t="s">
        <v>78</v>
      </c>
      <c r="AY373" s="117" t="s">
        <v>155</v>
      </c>
      <c r="BK373" s="124">
        <f>SUM(BK374:BK379)</f>
        <v>0</v>
      </c>
    </row>
    <row r="374" spans="2:65" s="1" customFormat="1" ht="21.75" customHeight="1">
      <c r="B374" s="127"/>
      <c r="C374" s="128" t="s">
        <v>1276</v>
      </c>
      <c r="D374" s="128" t="s">
        <v>157</v>
      </c>
      <c r="E374" s="129" t="s">
        <v>3631</v>
      </c>
      <c r="F374" s="130" t="s">
        <v>3632</v>
      </c>
      <c r="G374" s="131" t="s">
        <v>3603</v>
      </c>
      <c r="H374" s="132">
        <v>1</v>
      </c>
      <c r="I374" s="133"/>
      <c r="J374" s="133">
        <f>ROUND(I374*H374,2)</f>
        <v>0</v>
      </c>
      <c r="K374" s="130" t="s">
        <v>3</v>
      </c>
      <c r="L374" s="29"/>
      <c r="M374" s="134" t="s">
        <v>3</v>
      </c>
      <c r="N374" s="135" t="s">
        <v>41</v>
      </c>
      <c r="O374" s="136">
        <v>0</v>
      </c>
      <c r="P374" s="136">
        <f>O374*H374</f>
        <v>0</v>
      </c>
      <c r="Q374" s="136">
        <v>0</v>
      </c>
      <c r="R374" s="136">
        <f>Q374*H374</f>
        <v>0</v>
      </c>
      <c r="S374" s="136">
        <v>0</v>
      </c>
      <c r="T374" s="137">
        <f>S374*H374</f>
        <v>0</v>
      </c>
      <c r="AR374" s="138" t="s">
        <v>3604</v>
      </c>
      <c r="AT374" s="138" t="s">
        <v>157</v>
      </c>
      <c r="AU374" s="138" t="s">
        <v>80</v>
      </c>
      <c r="AY374" s="17" t="s">
        <v>155</v>
      </c>
      <c r="BE374" s="139">
        <f>IF(N374="základní",J374,0)</f>
        <v>0</v>
      </c>
      <c r="BF374" s="139">
        <f>IF(N374="snížená",J374,0)</f>
        <v>0</v>
      </c>
      <c r="BG374" s="139">
        <f>IF(N374="zákl. přenesená",J374,0)</f>
        <v>0</v>
      </c>
      <c r="BH374" s="139">
        <f>IF(N374="sníž. přenesená",J374,0)</f>
        <v>0</v>
      </c>
      <c r="BI374" s="139">
        <f>IF(N374="nulová",J374,0)</f>
        <v>0</v>
      </c>
      <c r="BJ374" s="17" t="s">
        <v>78</v>
      </c>
      <c r="BK374" s="139">
        <f>ROUND(I374*H374,2)</f>
        <v>0</v>
      </c>
      <c r="BL374" s="17" t="s">
        <v>3604</v>
      </c>
      <c r="BM374" s="138" t="s">
        <v>3633</v>
      </c>
    </row>
    <row r="375" spans="2:65" s="1" customFormat="1" ht="16.5" customHeight="1">
      <c r="B375" s="127"/>
      <c r="C375" s="128" t="s">
        <v>1281</v>
      </c>
      <c r="D375" s="128" t="s">
        <v>157</v>
      </c>
      <c r="E375" s="129" t="s">
        <v>3634</v>
      </c>
      <c r="F375" s="130" t="s">
        <v>3635</v>
      </c>
      <c r="G375" s="131" t="s">
        <v>3603</v>
      </c>
      <c r="H375" s="132">
        <v>1</v>
      </c>
      <c r="I375" s="133"/>
      <c r="J375" s="133">
        <f>ROUND(I375*H375,2)</f>
        <v>0</v>
      </c>
      <c r="K375" s="130" t="s">
        <v>3</v>
      </c>
      <c r="L375" s="29"/>
      <c r="M375" s="134" t="s">
        <v>3</v>
      </c>
      <c r="N375" s="135" t="s">
        <v>41</v>
      </c>
      <c r="O375" s="136">
        <v>0</v>
      </c>
      <c r="P375" s="136">
        <f>O375*H375</f>
        <v>0</v>
      </c>
      <c r="Q375" s="136">
        <v>0</v>
      </c>
      <c r="R375" s="136">
        <f>Q375*H375</f>
        <v>0</v>
      </c>
      <c r="S375" s="136">
        <v>0</v>
      </c>
      <c r="T375" s="137">
        <f>S375*H375</f>
        <v>0</v>
      </c>
      <c r="AR375" s="138" t="s">
        <v>3604</v>
      </c>
      <c r="AT375" s="138" t="s">
        <v>157</v>
      </c>
      <c r="AU375" s="138" t="s">
        <v>80</v>
      </c>
      <c r="AY375" s="17" t="s">
        <v>155</v>
      </c>
      <c r="BE375" s="139">
        <f>IF(N375="základní",J375,0)</f>
        <v>0</v>
      </c>
      <c r="BF375" s="139">
        <f>IF(N375="snížená",J375,0)</f>
        <v>0</v>
      </c>
      <c r="BG375" s="139">
        <f>IF(N375="zákl. přenesená",J375,0)</f>
        <v>0</v>
      </c>
      <c r="BH375" s="139">
        <f>IF(N375="sníž. přenesená",J375,0)</f>
        <v>0</v>
      </c>
      <c r="BI375" s="139">
        <f>IF(N375="nulová",J375,0)</f>
        <v>0</v>
      </c>
      <c r="BJ375" s="17" t="s">
        <v>78</v>
      </c>
      <c r="BK375" s="139">
        <f>ROUND(I375*H375,2)</f>
        <v>0</v>
      </c>
      <c r="BL375" s="17" t="s">
        <v>3604</v>
      </c>
      <c r="BM375" s="138" t="s">
        <v>3636</v>
      </c>
    </row>
    <row r="376" spans="2:65" s="1" customFormat="1" ht="24.2" customHeight="1">
      <c r="B376" s="127"/>
      <c r="C376" s="128" t="s">
        <v>1286</v>
      </c>
      <c r="D376" s="128" t="s">
        <v>157</v>
      </c>
      <c r="E376" s="129" t="s">
        <v>3637</v>
      </c>
      <c r="F376" s="130" t="s">
        <v>3638</v>
      </c>
      <c r="G376" s="131" t="s">
        <v>3603</v>
      </c>
      <c r="H376" s="132">
        <v>1</v>
      </c>
      <c r="I376" s="133"/>
      <c r="J376" s="133">
        <f>ROUND(I376*H376,2)</f>
        <v>0</v>
      </c>
      <c r="K376" s="130" t="s">
        <v>3</v>
      </c>
      <c r="L376" s="29"/>
      <c r="M376" s="134" t="s">
        <v>3</v>
      </c>
      <c r="N376" s="135" t="s">
        <v>41</v>
      </c>
      <c r="O376" s="136">
        <v>0</v>
      </c>
      <c r="P376" s="136">
        <f>O376*H376</f>
        <v>0</v>
      </c>
      <c r="Q376" s="136">
        <v>0</v>
      </c>
      <c r="R376" s="136">
        <f>Q376*H376</f>
        <v>0</v>
      </c>
      <c r="S376" s="136">
        <v>0</v>
      </c>
      <c r="T376" s="137">
        <f>S376*H376</f>
        <v>0</v>
      </c>
      <c r="AR376" s="138" t="s">
        <v>3604</v>
      </c>
      <c r="AT376" s="138" t="s">
        <v>157</v>
      </c>
      <c r="AU376" s="138" t="s">
        <v>80</v>
      </c>
      <c r="AY376" s="17" t="s">
        <v>155</v>
      </c>
      <c r="BE376" s="139">
        <f>IF(N376="základní",J376,0)</f>
        <v>0</v>
      </c>
      <c r="BF376" s="139">
        <f>IF(N376="snížená",J376,0)</f>
        <v>0</v>
      </c>
      <c r="BG376" s="139">
        <f>IF(N376="zákl. přenesená",J376,0)</f>
        <v>0</v>
      </c>
      <c r="BH376" s="139">
        <f>IF(N376="sníž. přenesená",J376,0)</f>
        <v>0</v>
      </c>
      <c r="BI376" s="139">
        <f>IF(N376="nulová",J376,0)</f>
        <v>0</v>
      </c>
      <c r="BJ376" s="17" t="s">
        <v>78</v>
      </c>
      <c r="BK376" s="139">
        <f>ROUND(I376*H376,2)</f>
        <v>0</v>
      </c>
      <c r="BL376" s="17" t="s">
        <v>3604</v>
      </c>
      <c r="BM376" s="138" t="s">
        <v>3639</v>
      </c>
    </row>
    <row r="377" spans="2:65" s="1" customFormat="1" ht="16.5" customHeight="1">
      <c r="B377" s="127"/>
      <c r="C377" s="128" t="s">
        <v>1291</v>
      </c>
      <c r="D377" s="128" t="s">
        <v>157</v>
      </c>
      <c r="E377" s="129" t="s">
        <v>3640</v>
      </c>
      <c r="F377" s="130" t="s">
        <v>3641</v>
      </c>
      <c r="G377" s="131" t="s">
        <v>3603</v>
      </c>
      <c r="H377" s="132">
        <v>1</v>
      </c>
      <c r="I377" s="133"/>
      <c r="J377" s="133">
        <f>ROUND(I377*H377,2)</f>
        <v>0</v>
      </c>
      <c r="K377" s="130" t="s">
        <v>3</v>
      </c>
      <c r="L377" s="29"/>
      <c r="M377" s="134" t="s">
        <v>3</v>
      </c>
      <c r="N377" s="135" t="s">
        <v>41</v>
      </c>
      <c r="O377" s="136">
        <v>0</v>
      </c>
      <c r="P377" s="136">
        <f>O377*H377</f>
        <v>0</v>
      </c>
      <c r="Q377" s="136">
        <v>0</v>
      </c>
      <c r="R377" s="136">
        <f>Q377*H377</f>
        <v>0</v>
      </c>
      <c r="S377" s="136">
        <v>0</v>
      </c>
      <c r="T377" s="137">
        <f>S377*H377</f>
        <v>0</v>
      </c>
      <c r="AR377" s="138" t="s">
        <v>3604</v>
      </c>
      <c r="AT377" s="138" t="s">
        <v>157</v>
      </c>
      <c r="AU377" s="138" t="s">
        <v>80</v>
      </c>
      <c r="AY377" s="17" t="s">
        <v>155</v>
      </c>
      <c r="BE377" s="139">
        <f>IF(N377="základní",J377,0)</f>
        <v>0</v>
      </c>
      <c r="BF377" s="139">
        <f>IF(N377="snížená",J377,0)</f>
        <v>0</v>
      </c>
      <c r="BG377" s="139">
        <f>IF(N377="zákl. přenesená",J377,0)</f>
        <v>0</v>
      </c>
      <c r="BH377" s="139">
        <f>IF(N377="sníž. přenesená",J377,0)</f>
        <v>0</v>
      </c>
      <c r="BI377" s="139">
        <f>IF(N377="nulová",J377,0)</f>
        <v>0</v>
      </c>
      <c r="BJ377" s="17" t="s">
        <v>78</v>
      </c>
      <c r="BK377" s="139">
        <f>ROUND(I377*H377,2)</f>
        <v>0</v>
      </c>
      <c r="BL377" s="17" t="s">
        <v>3604</v>
      </c>
      <c r="BM377" s="138" t="s">
        <v>3642</v>
      </c>
    </row>
    <row r="378" spans="2:65" s="1" customFormat="1" ht="16.5" customHeight="1">
      <c r="B378" s="127"/>
      <c r="C378" s="128" t="s">
        <v>1296</v>
      </c>
      <c r="D378" s="128" t="s">
        <v>157</v>
      </c>
      <c r="E378" s="129" t="s">
        <v>3643</v>
      </c>
      <c r="F378" s="130" t="s">
        <v>3644</v>
      </c>
      <c r="G378" s="131" t="s">
        <v>3603</v>
      </c>
      <c r="H378" s="132">
        <v>1</v>
      </c>
      <c r="I378" s="133"/>
      <c r="J378" s="133">
        <f>ROUND(I378*H378,2)</f>
        <v>0</v>
      </c>
      <c r="K378" s="130" t="s">
        <v>3</v>
      </c>
      <c r="L378" s="29"/>
      <c r="M378" s="134" t="s">
        <v>3</v>
      </c>
      <c r="N378" s="135" t="s">
        <v>41</v>
      </c>
      <c r="O378" s="136">
        <v>0</v>
      </c>
      <c r="P378" s="136">
        <f>O378*H378</f>
        <v>0</v>
      </c>
      <c r="Q378" s="136">
        <v>0</v>
      </c>
      <c r="R378" s="136">
        <f>Q378*H378</f>
        <v>0</v>
      </c>
      <c r="S378" s="136">
        <v>0</v>
      </c>
      <c r="T378" s="137">
        <f>S378*H378</f>
        <v>0</v>
      </c>
      <c r="AR378" s="138" t="s">
        <v>3604</v>
      </c>
      <c r="AT378" s="138" t="s">
        <v>157</v>
      </c>
      <c r="AU378" s="138" t="s">
        <v>80</v>
      </c>
      <c r="AY378" s="17" t="s">
        <v>155</v>
      </c>
      <c r="BE378" s="139">
        <f>IF(N378="základní",J378,0)</f>
        <v>0</v>
      </c>
      <c r="BF378" s="139">
        <f>IF(N378="snížená",J378,0)</f>
        <v>0</v>
      </c>
      <c r="BG378" s="139">
        <f>IF(N378="zákl. přenesená",J378,0)</f>
        <v>0</v>
      </c>
      <c r="BH378" s="139">
        <f>IF(N378="sníž. přenesená",J378,0)</f>
        <v>0</v>
      </c>
      <c r="BI378" s="139">
        <f>IF(N378="nulová",J378,0)</f>
        <v>0</v>
      </c>
      <c r="BJ378" s="17" t="s">
        <v>78</v>
      </c>
      <c r="BK378" s="139">
        <f>ROUND(I378*H378,2)</f>
        <v>0</v>
      </c>
      <c r="BL378" s="17" t="s">
        <v>3604</v>
      </c>
      <c r="BM378" s="138" t="s">
        <v>3645</v>
      </c>
    </row>
    <row r="379" spans="2:65" s="11" customFormat="1" ht="20.85" customHeight="1">
      <c r="B379" s="116"/>
      <c r="D379" s="117" t="s">
        <v>69</v>
      </c>
      <c r="E379" s="125" t="s">
        <v>3646</v>
      </c>
      <c r="F379" s="125" t="s">
        <v>3</v>
      </c>
      <c r="J379" s="126">
        <f>BK379</f>
        <v>0</v>
      </c>
      <c r="L379" s="116"/>
      <c r="M379" s="120"/>
      <c r="P379" s="121">
        <v>0</v>
      </c>
      <c r="R379" s="121">
        <v>0</v>
      </c>
      <c r="T379" s="122">
        <v>0</v>
      </c>
      <c r="AR379" s="117" t="s">
        <v>187</v>
      </c>
      <c r="AT379" s="123" t="s">
        <v>69</v>
      </c>
      <c r="AU379" s="123" t="s">
        <v>80</v>
      </c>
      <c r="AY379" s="117" t="s">
        <v>155</v>
      </c>
      <c r="BK379" s="124">
        <v>0</v>
      </c>
    </row>
    <row r="380" spans="2:65" s="11" customFormat="1" ht="22.9" customHeight="1">
      <c r="B380" s="116"/>
      <c r="D380" s="117" t="s">
        <v>69</v>
      </c>
      <c r="E380" s="125" t="s">
        <v>3647</v>
      </c>
      <c r="F380" s="125" t="s">
        <v>3648</v>
      </c>
      <c r="J380" s="126">
        <f>BK380</f>
        <v>0</v>
      </c>
      <c r="L380" s="116"/>
      <c r="M380" s="120"/>
      <c r="P380" s="121">
        <f>SUM(P381:P382)</f>
        <v>0</v>
      </c>
      <c r="R380" s="121">
        <f>SUM(R381:R382)</f>
        <v>0</v>
      </c>
      <c r="T380" s="122">
        <f>SUM(T381:T382)</f>
        <v>0</v>
      </c>
      <c r="AR380" s="117" t="s">
        <v>187</v>
      </c>
      <c r="AT380" s="123" t="s">
        <v>69</v>
      </c>
      <c r="AU380" s="123" t="s">
        <v>78</v>
      </c>
      <c r="AY380" s="117" t="s">
        <v>155</v>
      </c>
      <c r="BK380" s="124">
        <f>SUM(BK381:BK382)</f>
        <v>0</v>
      </c>
    </row>
    <row r="381" spans="2:65" s="1" customFormat="1" ht="16.5" customHeight="1">
      <c r="B381" s="127"/>
      <c r="C381" s="128"/>
      <c r="D381" s="128"/>
      <c r="E381" s="129"/>
      <c r="F381" s="130"/>
      <c r="G381" s="131"/>
      <c r="H381" s="132"/>
      <c r="I381" s="133"/>
      <c r="J381" s="133"/>
      <c r="K381" s="130"/>
      <c r="L381" s="29"/>
      <c r="M381" s="134"/>
      <c r="N381" s="135"/>
      <c r="O381" s="136"/>
      <c r="P381" s="136"/>
      <c r="Q381" s="136"/>
      <c r="R381" s="136"/>
      <c r="S381" s="136"/>
      <c r="T381" s="137"/>
      <c r="AR381" s="138"/>
      <c r="AT381" s="138"/>
      <c r="AU381" s="138"/>
      <c r="AY381" s="17"/>
      <c r="BE381" s="139"/>
      <c r="BF381" s="139"/>
      <c r="BG381" s="139"/>
      <c r="BH381" s="139"/>
      <c r="BI381" s="139"/>
      <c r="BJ381" s="17"/>
      <c r="BK381" s="139"/>
      <c r="BL381" s="17"/>
      <c r="BM381" s="138"/>
    </row>
    <row r="382" spans="2:65" s="1" customFormat="1" ht="11.25">
      <c r="B382" s="29"/>
      <c r="D382" s="144"/>
      <c r="F382" s="170"/>
      <c r="L382" s="29"/>
      <c r="M382" s="142"/>
      <c r="T382" s="50"/>
      <c r="AT382" s="17"/>
      <c r="AU382" s="17"/>
    </row>
    <row r="383" spans="2:65" s="11" customFormat="1" ht="22.9" customHeight="1">
      <c r="B383" s="116"/>
      <c r="D383" s="117" t="s">
        <v>69</v>
      </c>
      <c r="E383" s="125" t="s">
        <v>3649</v>
      </c>
      <c r="F383" s="125" t="s">
        <v>3650</v>
      </c>
      <c r="J383" s="126">
        <f>BK383</f>
        <v>0</v>
      </c>
      <c r="L383" s="116"/>
      <c r="M383" s="120"/>
      <c r="P383" s="121">
        <f>SUM(P384:P384)</f>
        <v>0</v>
      </c>
      <c r="R383" s="121">
        <f>SUM(R384:R384)</f>
        <v>0</v>
      </c>
      <c r="T383" s="122">
        <f>SUM(T384:T384)</f>
        <v>0</v>
      </c>
      <c r="AR383" s="117" t="s">
        <v>187</v>
      </c>
      <c r="AT383" s="123" t="s">
        <v>69</v>
      </c>
      <c r="AU383" s="123" t="s">
        <v>78</v>
      </c>
      <c r="AY383" s="117" t="s">
        <v>155</v>
      </c>
      <c r="BK383" s="124">
        <f>SUM(BK384:BK384)</f>
        <v>0</v>
      </c>
    </row>
    <row r="384" spans="2:65" s="1" customFormat="1" ht="11.25">
      <c r="B384" s="29"/>
      <c r="D384" s="144"/>
      <c r="F384" s="170"/>
      <c r="L384" s="29"/>
      <c r="M384" s="174"/>
      <c r="N384" s="175"/>
      <c r="O384" s="175"/>
      <c r="P384" s="175"/>
      <c r="Q384" s="175"/>
      <c r="R384" s="175"/>
      <c r="S384" s="175"/>
      <c r="T384" s="176"/>
      <c r="AT384" s="17"/>
      <c r="AU384" s="17"/>
    </row>
    <row r="385" spans="2:12" s="1" customFormat="1" ht="6.95" customHeight="1">
      <c r="B385" s="38"/>
      <c r="C385" s="39"/>
      <c r="D385" s="39"/>
      <c r="E385" s="39"/>
      <c r="F385" s="39"/>
      <c r="G385" s="39"/>
      <c r="H385" s="39"/>
      <c r="I385" s="39"/>
      <c r="J385" s="39"/>
      <c r="K385" s="39"/>
      <c r="L385" s="29"/>
    </row>
    <row r="386" spans="2:12" ht="11.25"/>
    <row r="387" spans="2:12" ht="11.25"/>
    <row r="388" spans="2:12" ht="11.25"/>
    <row r="389" spans="2:12" ht="11.25"/>
    <row r="390" spans="2:12" ht="11.25"/>
    <row r="391" spans="2:12" ht="11.25"/>
    <row r="392" spans="2:12" ht="11.25"/>
    <row r="393" spans="2:12" ht="11.25"/>
    <row r="394" spans="2:12" ht="11.25"/>
    <row r="395" spans="2:12" ht="11.25"/>
    <row r="396" spans="2:12" ht="11.25"/>
    <row r="397" spans="2:12" ht="11.25"/>
    <row r="398" spans="2:12" ht="11.25"/>
    <row r="399" spans="2:12" ht="11.25"/>
    <row r="400" spans="2:12" ht="11.25"/>
    <row r="401" ht="11.25"/>
    <row r="402" ht="11.25"/>
    <row r="403" ht="11.25"/>
    <row r="404" ht="11.25"/>
    <row r="405" ht="11.25"/>
  </sheetData>
  <autoFilter ref="C101:K384" xr:uid="{00000000-0009-0000-0000-000005000000}"/>
  <mergeCells count="11">
    <mergeCell ref="L2:V2"/>
    <mergeCell ref="E52:H52"/>
    <mergeCell ref="E54:H54"/>
    <mergeCell ref="E90:H90"/>
    <mergeCell ref="E92:H92"/>
    <mergeCell ref="E94:H94"/>
    <mergeCell ref="E7:H7"/>
    <mergeCell ref="E9:H9"/>
    <mergeCell ref="E11:H11"/>
    <mergeCell ref="E29:H29"/>
    <mergeCell ref="E50:H50"/>
  </mergeCells>
  <hyperlinks>
    <hyperlink ref="F106" r:id="rId1" xr:uid="{00000000-0004-0000-0500-000000000000}"/>
    <hyperlink ref="F110" r:id="rId2" xr:uid="{00000000-0004-0000-0500-000001000000}"/>
    <hyperlink ref="F115" r:id="rId3" xr:uid="{00000000-0004-0000-0500-000002000000}"/>
    <hyperlink ref="F123" r:id="rId4" xr:uid="{00000000-0004-0000-0500-000003000000}"/>
    <hyperlink ref="F128" r:id="rId5" xr:uid="{00000000-0004-0000-0500-000004000000}"/>
    <hyperlink ref="F132" r:id="rId6" xr:uid="{00000000-0004-0000-0500-000005000000}"/>
    <hyperlink ref="F135" r:id="rId7" xr:uid="{00000000-0004-0000-0500-000006000000}"/>
    <hyperlink ref="F138" r:id="rId8" xr:uid="{00000000-0004-0000-0500-000007000000}"/>
    <hyperlink ref="F143" r:id="rId9" xr:uid="{00000000-0004-0000-0500-000008000000}"/>
    <hyperlink ref="F146" r:id="rId10" xr:uid="{00000000-0004-0000-0500-000009000000}"/>
    <hyperlink ref="F149" r:id="rId11" xr:uid="{00000000-0004-0000-0500-00000A000000}"/>
    <hyperlink ref="F152" r:id="rId12" xr:uid="{00000000-0004-0000-0500-00000B000000}"/>
    <hyperlink ref="F156" r:id="rId13" xr:uid="{00000000-0004-0000-0500-00000C000000}"/>
    <hyperlink ref="F160" r:id="rId14" xr:uid="{00000000-0004-0000-0500-00000D000000}"/>
    <hyperlink ref="F163" r:id="rId15" xr:uid="{00000000-0004-0000-0500-00000E000000}"/>
    <hyperlink ref="F166" r:id="rId16" xr:uid="{00000000-0004-0000-0500-00000F000000}"/>
    <hyperlink ref="F169" r:id="rId17" xr:uid="{00000000-0004-0000-0500-000010000000}"/>
    <hyperlink ref="F172" r:id="rId18" xr:uid="{00000000-0004-0000-0500-000011000000}"/>
    <hyperlink ref="F175" r:id="rId19" xr:uid="{00000000-0004-0000-0500-000012000000}"/>
    <hyperlink ref="F178" r:id="rId20" xr:uid="{00000000-0004-0000-0500-000013000000}"/>
    <hyperlink ref="F183" r:id="rId21" xr:uid="{00000000-0004-0000-0500-000014000000}"/>
    <hyperlink ref="F186" r:id="rId22" xr:uid="{00000000-0004-0000-0500-000015000000}"/>
    <hyperlink ref="F189" r:id="rId23" xr:uid="{00000000-0004-0000-0500-000016000000}"/>
    <hyperlink ref="F192" r:id="rId24" xr:uid="{00000000-0004-0000-0500-000017000000}"/>
    <hyperlink ref="F195" r:id="rId25" xr:uid="{00000000-0004-0000-0500-000018000000}"/>
    <hyperlink ref="F200" r:id="rId26" xr:uid="{00000000-0004-0000-0500-000019000000}"/>
    <hyperlink ref="F203" r:id="rId27" xr:uid="{00000000-0004-0000-0500-00001A000000}"/>
    <hyperlink ref="F208" r:id="rId28" xr:uid="{00000000-0004-0000-0500-00001B000000}"/>
    <hyperlink ref="F213" r:id="rId29" xr:uid="{00000000-0004-0000-0500-00001C000000}"/>
    <hyperlink ref="F216" r:id="rId30" xr:uid="{00000000-0004-0000-0500-00001D000000}"/>
    <hyperlink ref="F220" r:id="rId31" xr:uid="{00000000-0004-0000-0500-00001E000000}"/>
    <hyperlink ref="F225" r:id="rId32" xr:uid="{00000000-0004-0000-0500-00001F000000}"/>
    <hyperlink ref="F229" r:id="rId33" xr:uid="{00000000-0004-0000-0500-000020000000}"/>
    <hyperlink ref="F235" r:id="rId34" xr:uid="{00000000-0004-0000-0500-000021000000}"/>
    <hyperlink ref="F244" r:id="rId35" xr:uid="{00000000-0004-0000-0500-000022000000}"/>
    <hyperlink ref="F253" r:id="rId36" xr:uid="{00000000-0004-0000-0500-000023000000}"/>
    <hyperlink ref="F257" r:id="rId37" xr:uid="{00000000-0004-0000-0500-000024000000}"/>
    <hyperlink ref="F263" r:id="rId38" xr:uid="{00000000-0004-0000-0500-000025000000}"/>
    <hyperlink ref="F269" r:id="rId39" xr:uid="{00000000-0004-0000-0500-000026000000}"/>
    <hyperlink ref="F272" r:id="rId40" xr:uid="{00000000-0004-0000-0500-000027000000}"/>
    <hyperlink ref="F275" r:id="rId41" xr:uid="{00000000-0004-0000-0500-000028000000}"/>
    <hyperlink ref="F279" r:id="rId42" xr:uid="{00000000-0004-0000-0500-000029000000}"/>
    <hyperlink ref="F282" r:id="rId43" xr:uid="{00000000-0004-0000-0500-00002A000000}"/>
    <hyperlink ref="F284" r:id="rId44" xr:uid="{00000000-0004-0000-0500-00002B000000}"/>
    <hyperlink ref="F295" r:id="rId45" xr:uid="{00000000-0004-0000-0500-00002C000000}"/>
    <hyperlink ref="F300" r:id="rId46" xr:uid="{00000000-0004-0000-0500-00002D000000}"/>
    <hyperlink ref="F305" r:id="rId47" xr:uid="{00000000-0004-0000-0500-00002E000000}"/>
    <hyperlink ref="F307" r:id="rId48" xr:uid="{00000000-0004-0000-0500-00002F000000}"/>
    <hyperlink ref="F309" r:id="rId49" xr:uid="{00000000-0004-0000-0500-000030000000}"/>
    <hyperlink ref="F311" r:id="rId50" xr:uid="{00000000-0004-0000-0500-000031000000}"/>
    <hyperlink ref="F313" r:id="rId51" xr:uid="{00000000-0004-0000-0500-000032000000}"/>
    <hyperlink ref="F315" r:id="rId52" xr:uid="{00000000-0004-0000-0500-000033000000}"/>
    <hyperlink ref="F317" r:id="rId53" xr:uid="{00000000-0004-0000-0500-000034000000}"/>
    <hyperlink ref="F319" r:id="rId54" xr:uid="{00000000-0004-0000-0500-000035000000}"/>
    <hyperlink ref="F321" r:id="rId55" xr:uid="{00000000-0004-0000-0500-000036000000}"/>
    <hyperlink ref="F360" r:id="rId56" xr:uid="{00000000-0004-0000-0500-000037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5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M229"/>
  <sheetViews>
    <sheetView showGridLines="0" topLeftCell="A43" workbookViewId="0">
      <selection activeCell="W111" sqref="W111"/>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2:46" ht="11.25"/>
    <row r="2" spans="2:46" ht="36.950000000000003" customHeight="1">
      <c r="L2" s="299" t="s">
        <v>6</v>
      </c>
      <c r="M2" s="286"/>
      <c r="N2" s="286"/>
      <c r="O2" s="286"/>
      <c r="P2" s="286"/>
      <c r="Q2" s="286"/>
      <c r="R2" s="286"/>
      <c r="S2" s="286"/>
      <c r="T2" s="286"/>
      <c r="U2" s="286"/>
      <c r="V2" s="286"/>
      <c r="AT2" s="17" t="s">
        <v>99</v>
      </c>
    </row>
    <row r="3" spans="2:46" ht="6.95" customHeight="1">
      <c r="B3" s="18"/>
      <c r="C3" s="19"/>
      <c r="D3" s="19"/>
      <c r="E3" s="19"/>
      <c r="F3" s="19"/>
      <c r="G3" s="19"/>
      <c r="H3" s="19"/>
      <c r="I3" s="19"/>
      <c r="J3" s="19"/>
      <c r="K3" s="19"/>
      <c r="L3" s="20"/>
      <c r="AT3" s="17" t="s">
        <v>80</v>
      </c>
    </row>
    <row r="4" spans="2:46" ht="24.95" customHeight="1">
      <c r="B4" s="20"/>
      <c r="D4" s="21" t="s">
        <v>107</v>
      </c>
      <c r="L4" s="20"/>
      <c r="M4" s="87" t="s">
        <v>11</v>
      </c>
      <c r="AT4" s="17" t="s">
        <v>4</v>
      </c>
    </row>
    <row r="5" spans="2:46" ht="6.95" customHeight="1">
      <c r="B5" s="20"/>
      <c r="L5" s="20"/>
    </row>
    <row r="6" spans="2:46" ht="12" customHeight="1">
      <c r="B6" s="20"/>
      <c r="D6" s="26" t="s">
        <v>15</v>
      </c>
      <c r="L6" s="20"/>
    </row>
    <row r="7" spans="2:46" ht="16.5" customHeight="1">
      <c r="B7" s="20"/>
      <c r="E7" s="300" t="str">
        <f>'Rekapitulace stavby'!K6</f>
        <v>Přístavba odborné učebny pro výuku přípravy pokrmů pro I. II. stupeň ZŠ Dub nad Moravou</v>
      </c>
      <c r="F7" s="301"/>
      <c r="G7" s="301"/>
      <c r="H7" s="301"/>
      <c r="L7" s="20"/>
    </row>
    <row r="8" spans="2:46" ht="12" customHeight="1">
      <c r="B8" s="20"/>
      <c r="D8" s="26" t="s">
        <v>108</v>
      </c>
      <c r="L8" s="20"/>
    </row>
    <row r="9" spans="2:46" s="1" customFormat="1" ht="16.5" customHeight="1">
      <c r="B9" s="29"/>
      <c r="E9" s="300" t="s">
        <v>3048</v>
      </c>
      <c r="F9" s="302"/>
      <c r="G9" s="302"/>
      <c r="H9" s="302"/>
      <c r="L9" s="29"/>
    </row>
    <row r="10" spans="2:46" s="1" customFormat="1" ht="12" customHeight="1">
      <c r="B10" s="29"/>
      <c r="D10" s="26" t="s">
        <v>3049</v>
      </c>
      <c r="L10" s="29"/>
    </row>
    <row r="11" spans="2:46" s="1" customFormat="1" ht="16.5" customHeight="1">
      <c r="B11" s="29"/>
      <c r="E11" s="263" t="s">
        <v>3651</v>
      </c>
      <c r="F11" s="302"/>
      <c r="G11" s="302"/>
      <c r="H11" s="302"/>
      <c r="L11" s="29"/>
    </row>
    <row r="12" spans="2:46" s="1" customFormat="1" ht="11.25">
      <c r="B12" s="29"/>
      <c r="L12" s="29"/>
    </row>
    <row r="13" spans="2:46" s="1" customFormat="1" ht="12" customHeight="1">
      <c r="B13" s="29"/>
      <c r="D13" s="26" t="s">
        <v>17</v>
      </c>
      <c r="F13" s="24" t="s">
        <v>96</v>
      </c>
      <c r="I13" s="26" t="s">
        <v>19</v>
      </c>
      <c r="J13" s="24" t="s">
        <v>3</v>
      </c>
      <c r="L13" s="29"/>
    </row>
    <row r="14" spans="2:46" s="1" customFormat="1" ht="12" customHeight="1">
      <c r="B14" s="29"/>
      <c r="D14" s="26" t="s">
        <v>20</v>
      </c>
      <c r="F14" s="24" t="s">
        <v>3051</v>
      </c>
      <c r="I14" s="26" t="s">
        <v>22</v>
      </c>
      <c r="J14" s="46" t="str">
        <f>'Rekapitulace stavby'!AN8</f>
        <v>7. 9. 2022</v>
      </c>
      <c r="L14" s="29"/>
    </row>
    <row r="15" spans="2:46" s="1" customFormat="1" ht="10.9" customHeight="1">
      <c r="B15" s="29"/>
      <c r="L15" s="29"/>
    </row>
    <row r="16" spans="2:46" s="1" customFormat="1" ht="12" customHeight="1">
      <c r="B16" s="29"/>
      <c r="D16" s="26" t="s">
        <v>24</v>
      </c>
      <c r="I16" s="26" t="s">
        <v>25</v>
      </c>
      <c r="J16" s="24" t="s">
        <v>3052</v>
      </c>
      <c r="L16" s="29"/>
    </row>
    <row r="17" spans="2:12" s="1" customFormat="1" ht="18" customHeight="1">
      <c r="B17" s="29"/>
      <c r="E17" s="24" t="s">
        <v>3053</v>
      </c>
      <c r="I17" s="26" t="s">
        <v>27</v>
      </c>
      <c r="J17" s="24" t="s">
        <v>3</v>
      </c>
      <c r="L17" s="29"/>
    </row>
    <row r="18" spans="2:12" s="1" customFormat="1" ht="6.95" customHeight="1">
      <c r="B18" s="29"/>
      <c r="L18" s="29"/>
    </row>
    <row r="19" spans="2:12" s="1" customFormat="1" ht="12" customHeight="1">
      <c r="B19" s="29"/>
      <c r="D19" s="26" t="s">
        <v>28</v>
      </c>
      <c r="I19" s="26" t="s">
        <v>25</v>
      </c>
      <c r="J19" s="24" t="s">
        <v>3</v>
      </c>
      <c r="L19" s="29"/>
    </row>
    <row r="20" spans="2:12" s="1" customFormat="1" ht="18" customHeight="1">
      <c r="B20" s="29"/>
      <c r="E20" s="24" t="s">
        <v>3054</v>
      </c>
      <c r="I20" s="26" t="s">
        <v>27</v>
      </c>
      <c r="J20" s="24" t="s">
        <v>3</v>
      </c>
      <c r="L20" s="29"/>
    </row>
    <row r="21" spans="2:12" s="1" customFormat="1" ht="6.95" customHeight="1">
      <c r="B21" s="29"/>
      <c r="L21" s="29"/>
    </row>
    <row r="22" spans="2:12" s="1" customFormat="1" ht="12" customHeight="1">
      <c r="B22" s="29"/>
      <c r="D22" s="26" t="s">
        <v>30</v>
      </c>
      <c r="I22" s="26" t="s">
        <v>25</v>
      </c>
      <c r="J22" s="24" t="s">
        <v>3055</v>
      </c>
      <c r="L22" s="29"/>
    </row>
    <row r="23" spans="2:12" s="1" customFormat="1" ht="18" customHeight="1">
      <c r="B23" s="29"/>
      <c r="E23" s="24" t="s">
        <v>3056</v>
      </c>
      <c r="I23" s="26" t="s">
        <v>27</v>
      </c>
      <c r="J23" s="24" t="s">
        <v>3</v>
      </c>
      <c r="L23" s="29"/>
    </row>
    <row r="24" spans="2:12" s="1" customFormat="1" ht="6.95" customHeight="1">
      <c r="B24" s="29"/>
      <c r="L24" s="29"/>
    </row>
    <row r="25" spans="2:12" s="1" customFormat="1" ht="12" customHeight="1">
      <c r="B25" s="29"/>
      <c r="D25" s="26" t="s">
        <v>33</v>
      </c>
      <c r="I25" s="26" t="s">
        <v>25</v>
      </c>
      <c r="J25" s="24" t="s">
        <v>3</v>
      </c>
      <c r="L25" s="29"/>
    </row>
    <row r="26" spans="2:12" s="1" customFormat="1" ht="18" customHeight="1">
      <c r="B26" s="29"/>
      <c r="E26" s="24" t="s">
        <v>29</v>
      </c>
      <c r="I26" s="26" t="s">
        <v>27</v>
      </c>
      <c r="J26" s="24" t="s">
        <v>3</v>
      </c>
      <c r="L26" s="29"/>
    </row>
    <row r="27" spans="2:12" s="1" customFormat="1" ht="6.95" customHeight="1">
      <c r="B27" s="29"/>
      <c r="L27" s="29"/>
    </row>
    <row r="28" spans="2:12" s="1" customFormat="1" ht="12" customHeight="1">
      <c r="B28" s="29"/>
      <c r="D28" s="26" t="s">
        <v>34</v>
      </c>
      <c r="L28" s="29"/>
    </row>
    <row r="29" spans="2:12" s="7" customFormat="1" ht="16.5" customHeight="1">
      <c r="B29" s="88"/>
      <c r="E29" s="288" t="s">
        <v>3</v>
      </c>
      <c r="F29" s="288"/>
      <c r="G29" s="288"/>
      <c r="H29" s="288"/>
      <c r="L29" s="88"/>
    </row>
    <row r="30" spans="2:12" s="1" customFormat="1" ht="6.95" customHeight="1">
      <c r="B30" s="29"/>
      <c r="L30" s="29"/>
    </row>
    <row r="31" spans="2:12" s="1" customFormat="1" ht="6.95" customHeight="1">
      <c r="B31" s="29"/>
      <c r="D31" s="47"/>
      <c r="E31" s="47"/>
      <c r="F31" s="47"/>
      <c r="G31" s="47"/>
      <c r="H31" s="47"/>
      <c r="I31" s="47"/>
      <c r="J31" s="47"/>
      <c r="K31" s="47"/>
      <c r="L31" s="29"/>
    </row>
    <row r="32" spans="2:12" s="1" customFormat="1" ht="25.35" customHeight="1">
      <c r="B32" s="29"/>
      <c r="D32" s="89" t="s">
        <v>36</v>
      </c>
      <c r="J32" s="60">
        <f>ROUND(J101, 2)</f>
        <v>0</v>
      </c>
      <c r="L32" s="29"/>
    </row>
    <row r="33" spans="2:12" s="1" customFormat="1" ht="6.95" customHeight="1">
      <c r="B33" s="29"/>
      <c r="D33" s="47"/>
      <c r="E33" s="47"/>
      <c r="F33" s="47"/>
      <c r="G33" s="47"/>
      <c r="H33" s="47"/>
      <c r="I33" s="47"/>
      <c r="J33" s="47"/>
      <c r="K33" s="47"/>
      <c r="L33" s="29"/>
    </row>
    <row r="34" spans="2:12" s="1" customFormat="1" ht="14.45" customHeight="1">
      <c r="B34" s="29"/>
      <c r="F34" s="32" t="s">
        <v>38</v>
      </c>
      <c r="I34" s="32" t="s">
        <v>37</v>
      </c>
      <c r="J34" s="32" t="s">
        <v>39</v>
      </c>
      <c r="L34" s="29"/>
    </row>
    <row r="35" spans="2:12" s="1" customFormat="1" ht="14.45" customHeight="1">
      <c r="B35" s="29"/>
      <c r="D35" s="49" t="s">
        <v>40</v>
      </c>
      <c r="E35" s="26" t="s">
        <v>41</v>
      </c>
      <c r="F35" s="80">
        <f>ROUND((SUM(BE101:BE212)),  2)</f>
        <v>0</v>
      </c>
      <c r="I35" s="90">
        <v>0.21</v>
      </c>
      <c r="J35" s="80">
        <f>ROUND(((SUM(BE101:BE212))*I35),  2)</f>
        <v>0</v>
      </c>
      <c r="L35" s="29"/>
    </row>
    <row r="36" spans="2:12" s="1" customFormat="1" ht="14.45" customHeight="1">
      <c r="B36" s="29"/>
      <c r="E36" s="26" t="s">
        <v>42</v>
      </c>
      <c r="F36" s="80">
        <f>ROUND((SUM(BF101:BF212)),  2)</f>
        <v>0</v>
      </c>
      <c r="I36" s="90">
        <v>0.15</v>
      </c>
      <c r="J36" s="80">
        <f>ROUND(((SUM(BF101:BF212))*I36),  2)</f>
        <v>0</v>
      </c>
      <c r="L36" s="29"/>
    </row>
    <row r="37" spans="2:12" s="1" customFormat="1" ht="14.45" hidden="1" customHeight="1">
      <c r="B37" s="29"/>
      <c r="E37" s="26" t="s">
        <v>43</v>
      </c>
      <c r="F37" s="80">
        <f>ROUND((SUM(BG101:BG212)),  2)</f>
        <v>0</v>
      </c>
      <c r="I37" s="90">
        <v>0.21</v>
      </c>
      <c r="J37" s="80">
        <f>0</f>
        <v>0</v>
      </c>
      <c r="L37" s="29"/>
    </row>
    <row r="38" spans="2:12" s="1" customFormat="1" ht="14.45" hidden="1" customHeight="1">
      <c r="B38" s="29"/>
      <c r="E38" s="26" t="s">
        <v>44</v>
      </c>
      <c r="F38" s="80">
        <f>ROUND((SUM(BH101:BH212)),  2)</f>
        <v>0</v>
      </c>
      <c r="I38" s="90">
        <v>0.15</v>
      </c>
      <c r="J38" s="80">
        <f>0</f>
        <v>0</v>
      </c>
      <c r="L38" s="29"/>
    </row>
    <row r="39" spans="2:12" s="1" customFormat="1" ht="14.45" hidden="1" customHeight="1">
      <c r="B39" s="29"/>
      <c r="E39" s="26" t="s">
        <v>45</v>
      </c>
      <c r="F39" s="80">
        <f>ROUND((SUM(BI101:BI212)),  2)</f>
        <v>0</v>
      </c>
      <c r="I39" s="90">
        <v>0</v>
      </c>
      <c r="J39" s="80">
        <f>0</f>
        <v>0</v>
      </c>
      <c r="L39" s="29"/>
    </row>
    <row r="40" spans="2:12" s="1" customFormat="1" ht="6.95" customHeight="1">
      <c r="B40" s="29"/>
      <c r="L40" s="29"/>
    </row>
    <row r="41" spans="2:12" s="1" customFormat="1" ht="25.35" customHeight="1">
      <c r="B41" s="29"/>
      <c r="C41" s="91"/>
      <c r="D41" s="92" t="s">
        <v>46</v>
      </c>
      <c r="E41" s="51"/>
      <c r="F41" s="51"/>
      <c r="G41" s="93" t="s">
        <v>47</v>
      </c>
      <c r="H41" s="94" t="s">
        <v>48</v>
      </c>
      <c r="I41" s="51"/>
      <c r="J41" s="95">
        <f>SUM(J32:J39)</f>
        <v>0</v>
      </c>
      <c r="K41" s="96"/>
      <c r="L41" s="29"/>
    </row>
    <row r="42" spans="2:12" s="1" customFormat="1" ht="14.45" customHeight="1">
      <c r="B42" s="38"/>
      <c r="C42" s="39"/>
      <c r="D42" s="39"/>
      <c r="E42" s="39"/>
      <c r="F42" s="39"/>
      <c r="G42" s="39"/>
      <c r="H42" s="39"/>
      <c r="I42" s="39"/>
      <c r="J42" s="39"/>
      <c r="K42" s="39"/>
      <c r="L42" s="29"/>
    </row>
    <row r="46" spans="2:12" s="1" customFormat="1" ht="6.95" customHeight="1">
      <c r="B46" s="40"/>
      <c r="C46" s="41"/>
      <c r="D46" s="41"/>
      <c r="E46" s="41"/>
      <c r="F46" s="41"/>
      <c r="G46" s="41"/>
      <c r="H46" s="41"/>
      <c r="I46" s="41"/>
      <c r="J46" s="41"/>
      <c r="K46" s="41"/>
      <c r="L46" s="29"/>
    </row>
    <row r="47" spans="2:12" s="1" customFormat="1" ht="24.95" customHeight="1">
      <c r="B47" s="29"/>
      <c r="C47" s="21" t="s">
        <v>111</v>
      </c>
      <c r="L47" s="29"/>
    </row>
    <row r="48" spans="2:12" s="1" customFormat="1" ht="6.95" customHeight="1">
      <c r="B48" s="29"/>
      <c r="L48" s="29"/>
    </row>
    <row r="49" spans="2:47" s="1" customFormat="1" ht="12" customHeight="1">
      <c r="B49" s="29"/>
      <c r="C49" s="26" t="s">
        <v>15</v>
      </c>
      <c r="L49" s="29"/>
    </row>
    <row r="50" spans="2:47" s="1" customFormat="1" ht="16.5" customHeight="1">
      <c r="B50" s="29"/>
      <c r="E50" s="300" t="str">
        <f>E7</f>
        <v>Přístavba odborné učebny pro výuku přípravy pokrmů pro I. II. stupeň ZŠ Dub nad Moravou</v>
      </c>
      <c r="F50" s="301"/>
      <c r="G50" s="301"/>
      <c r="H50" s="301"/>
      <c r="L50" s="29"/>
    </row>
    <row r="51" spans="2:47" ht="12" customHeight="1">
      <c r="B51" s="20"/>
      <c r="C51" s="26" t="s">
        <v>108</v>
      </c>
      <c r="L51" s="20"/>
    </row>
    <row r="52" spans="2:47" s="1" customFormat="1" ht="16.5" customHeight="1">
      <c r="B52" s="29"/>
      <c r="E52" s="300" t="s">
        <v>3048</v>
      </c>
      <c r="F52" s="302"/>
      <c r="G52" s="302"/>
      <c r="H52" s="302"/>
      <c r="L52" s="29"/>
    </row>
    <row r="53" spans="2:47" s="1" customFormat="1" ht="12" customHeight="1">
      <c r="B53" s="29"/>
      <c r="C53" s="26" t="s">
        <v>3049</v>
      </c>
      <c r="L53" s="29"/>
    </row>
    <row r="54" spans="2:47" s="1" customFormat="1" ht="16.5" customHeight="1">
      <c r="B54" s="29"/>
      <c r="E54" s="263" t="str">
        <f>E11</f>
        <v>02 - Uzemnění a ochrana před bleskem</v>
      </c>
      <c r="F54" s="302"/>
      <c r="G54" s="302"/>
      <c r="H54" s="302"/>
      <c r="L54" s="29"/>
    </row>
    <row r="55" spans="2:47" s="1" customFormat="1" ht="6.95" customHeight="1">
      <c r="B55" s="29"/>
      <c r="L55" s="29"/>
    </row>
    <row r="56" spans="2:47" s="1" customFormat="1" ht="12" customHeight="1">
      <c r="B56" s="29"/>
      <c r="C56" s="26" t="s">
        <v>20</v>
      </c>
      <c r="F56" s="24" t="str">
        <f>F14</f>
        <v>Dub nad Moravou, k.ú. Dub nad Moravou, parc. č. 17</v>
      </c>
      <c r="I56" s="26" t="s">
        <v>22</v>
      </c>
      <c r="J56" s="46" t="str">
        <f>IF(J14="","",J14)</f>
        <v>7. 9. 2022</v>
      </c>
      <c r="L56" s="29"/>
    </row>
    <row r="57" spans="2:47" s="1" customFormat="1" ht="6.95" customHeight="1">
      <c r="B57" s="29"/>
      <c r="L57" s="29"/>
    </row>
    <row r="58" spans="2:47" s="1" customFormat="1" ht="15.2" customHeight="1">
      <c r="B58" s="29"/>
      <c r="C58" s="26" t="s">
        <v>24</v>
      </c>
      <c r="F58" s="24" t="str">
        <f>E17</f>
        <v>ZŠ a MŠ, p.o., Dub nad Moravou</v>
      </c>
      <c r="I58" s="26" t="s">
        <v>30</v>
      </c>
      <c r="J58" s="27" t="str">
        <f>E23</f>
        <v>Viktor Králík</v>
      </c>
      <c r="L58" s="29"/>
    </row>
    <row r="59" spans="2:47" s="1" customFormat="1" ht="15.2" customHeight="1">
      <c r="B59" s="29"/>
      <c r="C59" s="26" t="s">
        <v>28</v>
      </c>
      <c r="F59" s="24" t="str">
        <f>IF(E20="","",E20)</f>
        <v>Bude vybrán ve výběrovém řízení</v>
      </c>
      <c r="I59" s="26" t="s">
        <v>33</v>
      </c>
      <c r="J59" s="27" t="str">
        <f>E26</f>
        <v xml:space="preserve"> </v>
      </c>
      <c r="L59" s="29"/>
    </row>
    <row r="60" spans="2:47" s="1" customFormat="1" ht="10.35" customHeight="1">
      <c r="B60" s="29"/>
      <c r="L60" s="29"/>
    </row>
    <row r="61" spans="2:47" s="1" customFormat="1" ht="29.25" customHeight="1">
      <c r="B61" s="29"/>
      <c r="C61" s="97" t="s">
        <v>112</v>
      </c>
      <c r="D61" s="91"/>
      <c r="E61" s="91"/>
      <c r="F61" s="91"/>
      <c r="G61" s="91"/>
      <c r="H61" s="91"/>
      <c r="I61" s="91"/>
      <c r="J61" s="98" t="s">
        <v>113</v>
      </c>
      <c r="K61" s="91"/>
      <c r="L61" s="29"/>
    </row>
    <row r="62" spans="2:47" s="1" customFormat="1" ht="10.35" customHeight="1">
      <c r="B62" s="29"/>
      <c r="L62" s="29"/>
    </row>
    <row r="63" spans="2:47" s="1" customFormat="1" ht="22.9" customHeight="1">
      <c r="B63" s="29"/>
      <c r="C63" s="99" t="s">
        <v>68</v>
      </c>
      <c r="J63" s="60">
        <f>J101</f>
        <v>0</v>
      </c>
      <c r="L63" s="29"/>
      <c r="AU63" s="17" t="s">
        <v>114</v>
      </c>
    </row>
    <row r="64" spans="2:47" s="8" customFormat="1" ht="24.95" customHeight="1">
      <c r="B64" s="100"/>
      <c r="D64" s="101" t="s">
        <v>115</v>
      </c>
      <c r="E64" s="102"/>
      <c r="F64" s="102"/>
      <c r="G64" s="102"/>
      <c r="H64" s="102"/>
      <c r="I64" s="102"/>
      <c r="J64" s="103">
        <f>J102</f>
        <v>0</v>
      </c>
      <c r="L64" s="100"/>
    </row>
    <row r="65" spans="2:12" s="9" customFormat="1" ht="19.899999999999999" customHeight="1">
      <c r="B65" s="104"/>
      <c r="D65" s="105" t="s">
        <v>122</v>
      </c>
      <c r="E65" s="106"/>
      <c r="F65" s="106"/>
      <c r="G65" s="106"/>
      <c r="H65" s="106"/>
      <c r="I65" s="106"/>
      <c r="J65" s="107">
        <f>J103</f>
        <v>0</v>
      </c>
      <c r="L65" s="104"/>
    </row>
    <row r="66" spans="2:12" s="8" customFormat="1" ht="24.95" customHeight="1">
      <c r="B66" s="100"/>
      <c r="D66" s="101" t="s">
        <v>125</v>
      </c>
      <c r="E66" s="102"/>
      <c r="F66" s="102"/>
      <c r="G66" s="102"/>
      <c r="H66" s="102"/>
      <c r="I66" s="102"/>
      <c r="J66" s="103">
        <f>J106</f>
        <v>0</v>
      </c>
      <c r="L66" s="100"/>
    </row>
    <row r="67" spans="2:12" s="9" customFormat="1" ht="19.899999999999999" customHeight="1">
      <c r="B67" s="104"/>
      <c r="D67" s="105" t="s">
        <v>3057</v>
      </c>
      <c r="E67" s="106"/>
      <c r="F67" s="106"/>
      <c r="G67" s="106"/>
      <c r="H67" s="106"/>
      <c r="I67" s="106"/>
      <c r="J67" s="107">
        <f>J107</f>
        <v>0</v>
      </c>
      <c r="L67" s="104"/>
    </row>
    <row r="68" spans="2:12" s="9" customFormat="1" ht="19.899999999999999" customHeight="1">
      <c r="B68" s="104"/>
      <c r="D68" s="105" t="s">
        <v>3058</v>
      </c>
      <c r="E68" s="106"/>
      <c r="F68" s="106"/>
      <c r="G68" s="106"/>
      <c r="H68" s="106"/>
      <c r="I68" s="106"/>
      <c r="J68" s="107">
        <f>J111</f>
        <v>0</v>
      </c>
      <c r="L68" s="104"/>
    </row>
    <row r="69" spans="2:12" s="8" customFormat="1" ht="24.95" customHeight="1">
      <c r="B69" s="100"/>
      <c r="D69" s="101" t="s">
        <v>3652</v>
      </c>
      <c r="E69" s="102"/>
      <c r="F69" s="102"/>
      <c r="G69" s="102"/>
      <c r="H69" s="102"/>
      <c r="I69" s="102"/>
      <c r="J69" s="103">
        <f>J164</f>
        <v>0</v>
      </c>
      <c r="L69" s="100"/>
    </row>
    <row r="70" spans="2:12" s="9" customFormat="1" ht="19.899999999999999" customHeight="1">
      <c r="B70" s="104"/>
      <c r="D70" s="105" t="s">
        <v>3653</v>
      </c>
      <c r="E70" s="106"/>
      <c r="F70" s="106"/>
      <c r="G70" s="106"/>
      <c r="H70" s="106"/>
      <c r="I70" s="106"/>
      <c r="J70" s="107">
        <f>J165</f>
        <v>0</v>
      </c>
      <c r="L70" s="104"/>
    </row>
    <row r="71" spans="2:12" s="8" customFormat="1" ht="24.95" customHeight="1">
      <c r="B71" s="100"/>
      <c r="D71" s="101" t="s">
        <v>3064</v>
      </c>
      <c r="E71" s="102"/>
      <c r="F71" s="102"/>
      <c r="G71" s="102"/>
      <c r="H71" s="102"/>
      <c r="I71" s="102"/>
      <c r="J71" s="103">
        <f>J180</f>
        <v>0</v>
      </c>
      <c r="L71" s="100"/>
    </row>
    <row r="72" spans="2:12" s="8" customFormat="1" ht="24.95" customHeight="1">
      <c r="B72" s="100"/>
      <c r="D72" s="101" t="s">
        <v>3065</v>
      </c>
      <c r="E72" s="102"/>
      <c r="F72" s="102"/>
      <c r="G72" s="102"/>
      <c r="H72" s="102"/>
      <c r="I72" s="102"/>
      <c r="J72" s="103">
        <f>J190</f>
        <v>0</v>
      </c>
      <c r="L72" s="100"/>
    </row>
    <row r="73" spans="2:12" s="9" customFormat="1" ht="19.899999999999999" customHeight="1">
      <c r="B73" s="104"/>
      <c r="D73" s="105" t="s">
        <v>3066</v>
      </c>
      <c r="E73" s="106"/>
      <c r="F73" s="106"/>
      <c r="G73" s="106"/>
      <c r="H73" s="106"/>
      <c r="I73" s="106"/>
      <c r="J73" s="107">
        <f>J191</f>
        <v>0</v>
      </c>
      <c r="L73" s="104"/>
    </row>
    <row r="74" spans="2:12" s="9" customFormat="1" ht="19.899999999999999" customHeight="1">
      <c r="B74" s="104"/>
      <c r="D74" s="105" t="s">
        <v>3067</v>
      </c>
      <c r="E74" s="106"/>
      <c r="F74" s="106"/>
      <c r="G74" s="106"/>
      <c r="H74" s="106"/>
      <c r="I74" s="106"/>
      <c r="J74" s="107">
        <f>J200</f>
        <v>0</v>
      </c>
      <c r="L74" s="104"/>
    </row>
    <row r="75" spans="2:12" s="9" customFormat="1" ht="19.899999999999999" customHeight="1">
      <c r="B75" s="104"/>
      <c r="D75" s="105" t="s">
        <v>3068</v>
      </c>
      <c r="E75" s="106"/>
      <c r="F75" s="106"/>
      <c r="G75" s="106"/>
      <c r="H75" s="106"/>
      <c r="I75" s="106"/>
      <c r="J75" s="107">
        <f>J203</f>
        <v>0</v>
      </c>
      <c r="L75" s="104"/>
    </row>
    <row r="76" spans="2:12" s="9" customFormat="1" ht="19.899999999999999" customHeight="1">
      <c r="B76" s="104"/>
      <c r="D76" s="105" t="s">
        <v>3069</v>
      </c>
      <c r="E76" s="106"/>
      <c r="F76" s="106"/>
      <c r="G76" s="106"/>
      <c r="H76" s="106"/>
      <c r="I76" s="106"/>
      <c r="J76" s="107">
        <f>J206</f>
        <v>0</v>
      </c>
      <c r="L76" s="104"/>
    </row>
    <row r="77" spans="2:12" s="9" customFormat="1" ht="14.85" customHeight="1">
      <c r="B77" s="104"/>
      <c r="D77" s="105" t="s">
        <v>3070</v>
      </c>
      <c r="E77" s="106"/>
      <c r="F77" s="106"/>
      <c r="G77" s="106"/>
      <c r="H77" s="106"/>
      <c r="I77" s="106"/>
      <c r="J77" s="107">
        <f>J208</f>
        <v>0</v>
      </c>
      <c r="L77" s="104"/>
    </row>
    <row r="78" spans="2:12" s="9" customFormat="1" ht="19.899999999999999" customHeight="1">
      <c r="B78" s="104"/>
      <c r="D78" s="105" t="s">
        <v>3071</v>
      </c>
      <c r="E78" s="106"/>
      <c r="F78" s="106"/>
      <c r="G78" s="106"/>
      <c r="H78" s="106"/>
      <c r="I78" s="106"/>
      <c r="J78" s="107">
        <f>J209</f>
        <v>0</v>
      </c>
      <c r="L78" s="104"/>
    </row>
    <row r="79" spans="2:12" s="9" customFormat="1" ht="19.899999999999999" customHeight="1">
      <c r="B79" s="104"/>
      <c r="D79" s="105" t="s">
        <v>3072</v>
      </c>
      <c r="E79" s="106"/>
      <c r="F79" s="106"/>
      <c r="G79" s="106"/>
      <c r="H79" s="106"/>
      <c r="I79" s="106"/>
      <c r="J79" s="107">
        <f>J211</f>
        <v>0</v>
      </c>
      <c r="L79" s="104"/>
    </row>
    <row r="80" spans="2:12" s="1" customFormat="1" ht="21.75" customHeight="1">
      <c r="B80" s="29"/>
      <c r="L80" s="29"/>
    </row>
    <row r="81" spans="2:12" s="1" customFormat="1" ht="6.95" customHeight="1">
      <c r="B81" s="38"/>
      <c r="C81" s="39"/>
      <c r="D81" s="39"/>
      <c r="E81" s="39"/>
      <c r="F81" s="39"/>
      <c r="G81" s="39"/>
      <c r="H81" s="39"/>
      <c r="I81" s="39"/>
      <c r="J81" s="39"/>
      <c r="K81" s="39"/>
      <c r="L81" s="29"/>
    </row>
    <row r="85" spans="2:12" s="1" customFormat="1" ht="6.95" customHeight="1">
      <c r="B85" s="40"/>
      <c r="C85" s="41"/>
      <c r="D85" s="41"/>
      <c r="E85" s="41"/>
      <c r="F85" s="41"/>
      <c r="G85" s="41"/>
      <c r="H85" s="41"/>
      <c r="I85" s="41"/>
      <c r="J85" s="41"/>
      <c r="K85" s="41"/>
      <c r="L85" s="29"/>
    </row>
    <row r="86" spans="2:12" s="1" customFormat="1" ht="24.95" customHeight="1">
      <c r="B86" s="29"/>
      <c r="C86" s="21" t="s">
        <v>140</v>
      </c>
      <c r="L86" s="29"/>
    </row>
    <row r="87" spans="2:12" s="1" customFormat="1" ht="6.95" customHeight="1">
      <c r="B87" s="29"/>
      <c r="L87" s="29"/>
    </row>
    <row r="88" spans="2:12" s="1" customFormat="1" ht="12" customHeight="1">
      <c r="B88" s="29"/>
      <c r="C88" s="26" t="s">
        <v>15</v>
      </c>
      <c r="L88" s="29"/>
    </row>
    <row r="89" spans="2:12" s="1" customFormat="1" ht="16.5" customHeight="1">
      <c r="B89" s="29"/>
      <c r="E89" s="300" t="str">
        <f>E7</f>
        <v>Přístavba odborné učebny pro výuku přípravy pokrmů pro I. II. stupeň ZŠ Dub nad Moravou</v>
      </c>
      <c r="F89" s="301"/>
      <c r="G89" s="301"/>
      <c r="H89" s="301"/>
      <c r="L89" s="29"/>
    </row>
    <row r="90" spans="2:12" ht="12" customHeight="1">
      <c r="B90" s="20"/>
      <c r="C90" s="26" t="s">
        <v>108</v>
      </c>
      <c r="L90" s="20"/>
    </row>
    <row r="91" spans="2:12" s="1" customFormat="1" ht="16.5" customHeight="1">
      <c r="B91" s="29"/>
      <c r="E91" s="300" t="s">
        <v>3048</v>
      </c>
      <c r="F91" s="302"/>
      <c r="G91" s="302"/>
      <c r="H91" s="302"/>
      <c r="L91" s="29"/>
    </row>
    <row r="92" spans="2:12" s="1" customFormat="1" ht="12" customHeight="1">
      <c r="B92" s="29"/>
      <c r="C92" s="26" t="s">
        <v>3049</v>
      </c>
      <c r="L92" s="29"/>
    </row>
    <row r="93" spans="2:12" s="1" customFormat="1" ht="16.5" customHeight="1">
      <c r="B93" s="29"/>
      <c r="E93" s="263" t="str">
        <f>E11</f>
        <v>02 - Uzemnění a ochrana před bleskem</v>
      </c>
      <c r="F93" s="302"/>
      <c r="G93" s="302"/>
      <c r="H93" s="302"/>
      <c r="L93" s="29"/>
    </row>
    <row r="94" spans="2:12" s="1" customFormat="1" ht="6.95" customHeight="1">
      <c r="B94" s="29"/>
      <c r="L94" s="29"/>
    </row>
    <row r="95" spans="2:12" s="1" customFormat="1" ht="12" customHeight="1">
      <c r="B95" s="29"/>
      <c r="C95" s="26" t="s">
        <v>20</v>
      </c>
      <c r="F95" s="24" t="str">
        <f>F14</f>
        <v>Dub nad Moravou, k.ú. Dub nad Moravou, parc. č. 17</v>
      </c>
      <c r="I95" s="26" t="s">
        <v>22</v>
      </c>
      <c r="J95" s="46" t="str">
        <f>IF(J14="","",J14)</f>
        <v>7. 9. 2022</v>
      </c>
      <c r="L95" s="29"/>
    </row>
    <row r="96" spans="2:12" s="1" customFormat="1" ht="6.95" customHeight="1">
      <c r="B96" s="29"/>
      <c r="L96" s="29"/>
    </row>
    <row r="97" spans="2:65" s="1" customFormat="1" ht="15.2" customHeight="1">
      <c r="B97" s="29"/>
      <c r="C97" s="26" t="s">
        <v>24</v>
      </c>
      <c r="F97" s="24" t="str">
        <f>E17</f>
        <v>ZŠ a MŠ, p.o., Dub nad Moravou</v>
      </c>
      <c r="I97" s="26" t="s">
        <v>30</v>
      </c>
      <c r="J97" s="27" t="str">
        <f>E23</f>
        <v>Viktor Králík</v>
      </c>
      <c r="L97" s="29"/>
    </row>
    <row r="98" spans="2:65" s="1" customFormat="1" ht="15.2" customHeight="1">
      <c r="B98" s="29"/>
      <c r="C98" s="26" t="s">
        <v>28</v>
      </c>
      <c r="F98" s="24" t="str">
        <f>IF(E20="","",E20)</f>
        <v>Bude vybrán ve výběrovém řízení</v>
      </c>
      <c r="I98" s="26" t="s">
        <v>33</v>
      </c>
      <c r="J98" s="27" t="str">
        <f>E26</f>
        <v xml:space="preserve"> </v>
      </c>
      <c r="L98" s="29"/>
    </row>
    <row r="99" spans="2:65" s="1" customFormat="1" ht="10.35" customHeight="1">
      <c r="B99" s="29"/>
      <c r="L99" s="29"/>
    </row>
    <row r="100" spans="2:65" s="10" customFormat="1" ht="29.25" customHeight="1">
      <c r="B100" s="108"/>
      <c r="C100" s="109" t="s">
        <v>141</v>
      </c>
      <c r="D100" s="110" t="s">
        <v>55</v>
      </c>
      <c r="E100" s="110" t="s">
        <v>51</v>
      </c>
      <c r="F100" s="110" t="s">
        <v>52</v>
      </c>
      <c r="G100" s="110" t="s">
        <v>142</v>
      </c>
      <c r="H100" s="110" t="s">
        <v>143</v>
      </c>
      <c r="I100" s="110" t="s">
        <v>144</v>
      </c>
      <c r="J100" s="110" t="s">
        <v>113</v>
      </c>
      <c r="K100" s="111" t="s">
        <v>145</v>
      </c>
      <c r="L100" s="108"/>
      <c r="M100" s="53" t="s">
        <v>3</v>
      </c>
      <c r="N100" s="54" t="s">
        <v>40</v>
      </c>
      <c r="O100" s="54" t="s">
        <v>146</v>
      </c>
      <c r="P100" s="54" t="s">
        <v>147</v>
      </c>
      <c r="Q100" s="54" t="s">
        <v>148</v>
      </c>
      <c r="R100" s="54" t="s">
        <v>149</v>
      </c>
      <c r="S100" s="54" t="s">
        <v>150</v>
      </c>
      <c r="T100" s="55" t="s">
        <v>151</v>
      </c>
    </row>
    <row r="101" spans="2:65" s="1" customFormat="1" ht="22.9" customHeight="1">
      <c r="B101" s="29"/>
      <c r="C101" s="58" t="s">
        <v>152</v>
      </c>
      <c r="J101" s="112">
        <f>BK101</f>
        <v>0</v>
      </c>
      <c r="L101" s="29"/>
      <c r="M101" s="56"/>
      <c r="N101" s="47"/>
      <c r="O101" s="47"/>
      <c r="P101" s="113">
        <f>P102+P106+P164+P180+P190</f>
        <v>201.84900000000002</v>
      </c>
      <c r="Q101" s="47"/>
      <c r="R101" s="113">
        <f>R102+R106+R164+R180+R190</f>
        <v>0</v>
      </c>
      <c r="S101" s="47"/>
      <c r="T101" s="114">
        <f>T102+T106+T164+T180+T190</f>
        <v>0</v>
      </c>
      <c r="AT101" s="17" t="s">
        <v>69</v>
      </c>
      <c r="AU101" s="17" t="s">
        <v>114</v>
      </c>
      <c r="BK101" s="115">
        <f>BK102+BK106+BK164+BK180+BK190</f>
        <v>0</v>
      </c>
    </row>
    <row r="102" spans="2:65" s="11" customFormat="1" ht="25.9" customHeight="1">
      <c r="B102" s="116"/>
      <c r="D102" s="117" t="s">
        <v>69</v>
      </c>
      <c r="E102" s="118" t="s">
        <v>153</v>
      </c>
      <c r="F102" s="118" t="s">
        <v>154</v>
      </c>
      <c r="J102" s="119">
        <f>BK102</f>
        <v>0</v>
      </c>
      <c r="L102" s="116"/>
      <c r="M102" s="120"/>
      <c r="P102" s="121">
        <f>P103</f>
        <v>20</v>
      </c>
      <c r="R102" s="121">
        <f>R103</f>
        <v>0</v>
      </c>
      <c r="T102" s="122">
        <f>T103</f>
        <v>0</v>
      </c>
      <c r="AR102" s="117" t="s">
        <v>78</v>
      </c>
      <c r="AT102" s="123" t="s">
        <v>69</v>
      </c>
      <c r="AU102" s="123" t="s">
        <v>70</v>
      </c>
      <c r="AY102" s="117" t="s">
        <v>155</v>
      </c>
      <c r="BK102" s="124">
        <f>BK103</f>
        <v>0</v>
      </c>
    </row>
    <row r="103" spans="2:65" s="11" customFormat="1" ht="22.9" customHeight="1">
      <c r="B103" s="116"/>
      <c r="D103" s="117" t="s">
        <v>69</v>
      </c>
      <c r="E103" s="125" t="s">
        <v>219</v>
      </c>
      <c r="F103" s="125" t="s">
        <v>1107</v>
      </c>
      <c r="J103" s="126">
        <f>BK103</f>
        <v>0</v>
      </c>
      <c r="L103" s="116"/>
      <c r="M103" s="120"/>
      <c r="P103" s="121">
        <f>SUM(P104:P105)</f>
        <v>20</v>
      </c>
      <c r="R103" s="121">
        <f>SUM(R104:R105)</f>
        <v>0</v>
      </c>
      <c r="T103" s="122">
        <f>SUM(T104:T105)</f>
        <v>0</v>
      </c>
      <c r="AR103" s="117" t="s">
        <v>78</v>
      </c>
      <c r="AT103" s="123" t="s">
        <v>69</v>
      </c>
      <c r="AU103" s="123" t="s">
        <v>78</v>
      </c>
      <c r="AY103" s="117" t="s">
        <v>155</v>
      </c>
      <c r="BK103" s="124">
        <f>SUM(BK104:BK105)</f>
        <v>0</v>
      </c>
    </row>
    <row r="104" spans="2:65" s="1" customFormat="1" ht="21.75" customHeight="1">
      <c r="B104" s="127"/>
      <c r="C104" s="128" t="s">
        <v>78</v>
      </c>
      <c r="D104" s="128" t="s">
        <v>157</v>
      </c>
      <c r="E104" s="129" t="s">
        <v>3654</v>
      </c>
      <c r="F104" s="130" t="s">
        <v>3655</v>
      </c>
      <c r="G104" s="131" t="s">
        <v>1166</v>
      </c>
      <c r="H104" s="132">
        <v>10</v>
      </c>
      <c r="I104" s="133"/>
      <c r="J104" s="133">
        <f>ROUND(I104*H104,2)</f>
        <v>0</v>
      </c>
      <c r="K104" s="130" t="s">
        <v>161</v>
      </c>
      <c r="L104" s="29"/>
      <c r="M104" s="134" t="s">
        <v>3</v>
      </c>
      <c r="N104" s="135" t="s">
        <v>41</v>
      </c>
      <c r="O104" s="136">
        <v>2</v>
      </c>
      <c r="P104" s="136">
        <f>O104*H104</f>
        <v>20</v>
      </c>
      <c r="Q104" s="136">
        <v>0</v>
      </c>
      <c r="R104" s="136">
        <f>Q104*H104</f>
        <v>0</v>
      </c>
      <c r="S104" s="136">
        <v>0</v>
      </c>
      <c r="T104" s="137">
        <f>S104*H104</f>
        <v>0</v>
      </c>
      <c r="AR104" s="138" t="s">
        <v>162</v>
      </c>
      <c r="AT104" s="138" t="s">
        <v>157</v>
      </c>
      <c r="AU104" s="138" t="s">
        <v>80</v>
      </c>
      <c r="AY104" s="17" t="s">
        <v>155</v>
      </c>
      <c r="BE104" s="139">
        <f>IF(N104="základní",J104,0)</f>
        <v>0</v>
      </c>
      <c r="BF104" s="139">
        <f>IF(N104="snížená",J104,0)</f>
        <v>0</v>
      </c>
      <c r="BG104" s="139">
        <f>IF(N104="zákl. přenesená",J104,0)</f>
        <v>0</v>
      </c>
      <c r="BH104" s="139">
        <f>IF(N104="sníž. přenesená",J104,0)</f>
        <v>0</v>
      </c>
      <c r="BI104" s="139">
        <f>IF(N104="nulová",J104,0)</f>
        <v>0</v>
      </c>
      <c r="BJ104" s="17" t="s">
        <v>78</v>
      </c>
      <c r="BK104" s="139">
        <f>ROUND(I104*H104,2)</f>
        <v>0</v>
      </c>
      <c r="BL104" s="17" t="s">
        <v>162</v>
      </c>
      <c r="BM104" s="138" t="s">
        <v>3656</v>
      </c>
    </row>
    <row r="105" spans="2:65" s="1" customFormat="1" ht="11.25">
      <c r="B105" s="29"/>
      <c r="D105" s="140" t="s">
        <v>164</v>
      </c>
      <c r="F105" s="141" t="s">
        <v>3657</v>
      </c>
      <c r="L105" s="29"/>
      <c r="M105" s="142"/>
      <c r="T105" s="50"/>
      <c r="AT105" s="17" t="s">
        <v>164</v>
      </c>
      <c r="AU105" s="17" t="s">
        <v>80</v>
      </c>
    </row>
    <row r="106" spans="2:65" s="11" customFormat="1" ht="25.9" customHeight="1">
      <c r="B106" s="116"/>
      <c r="D106" s="117" t="s">
        <v>69</v>
      </c>
      <c r="E106" s="118" t="s">
        <v>1364</v>
      </c>
      <c r="F106" s="118" t="s">
        <v>1365</v>
      </c>
      <c r="J106" s="119">
        <f>BK106</f>
        <v>0</v>
      </c>
      <c r="L106" s="116"/>
      <c r="M106" s="120"/>
      <c r="P106" s="121">
        <f>P107+P111</f>
        <v>121.509</v>
      </c>
      <c r="R106" s="121">
        <f>R107+R111</f>
        <v>0</v>
      </c>
      <c r="T106" s="122">
        <f>T107+T111</f>
        <v>0</v>
      </c>
      <c r="AR106" s="117" t="s">
        <v>80</v>
      </c>
      <c r="AT106" s="123" t="s">
        <v>69</v>
      </c>
      <c r="AU106" s="123" t="s">
        <v>70</v>
      </c>
      <c r="AY106" s="117" t="s">
        <v>155</v>
      </c>
      <c r="BK106" s="124">
        <f>BK107+BK111</f>
        <v>0</v>
      </c>
    </row>
    <row r="107" spans="2:65" s="11" customFormat="1" ht="22.9" customHeight="1">
      <c r="B107" s="116"/>
      <c r="D107" s="117" t="s">
        <v>69</v>
      </c>
      <c r="E107" s="125" t="s">
        <v>3073</v>
      </c>
      <c r="F107" s="125" t="s">
        <v>3074</v>
      </c>
      <c r="J107" s="126">
        <f>BK107</f>
        <v>0</v>
      </c>
      <c r="L107" s="116"/>
      <c r="M107" s="120"/>
      <c r="P107" s="121">
        <f>SUM(P108:P110)</f>
        <v>12.398</v>
      </c>
      <c r="R107" s="121">
        <f>SUM(R108:R110)</f>
        <v>0</v>
      </c>
      <c r="T107" s="122">
        <f>SUM(T108:T110)</f>
        <v>0</v>
      </c>
      <c r="AR107" s="117" t="s">
        <v>80</v>
      </c>
      <c r="AT107" s="123" t="s">
        <v>69</v>
      </c>
      <c r="AU107" s="123" t="s">
        <v>78</v>
      </c>
      <c r="AY107" s="117" t="s">
        <v>155</v>
      </c>
      <c r="BK107" s="124">
        <f>SUM(BK108:BK110)</f>
        <v>0</v>
      </c>
    </row>
    <row r="108" spans="2:65" s="1" customFormat="1" ht="24.2" customHeight="1">
      <c r="B108" s="127"/>
      <c r="C108" s="128" t="s">
        <v>80</v>
      </c>
      <c r="D108" s="128" t="s">
        <v>157</v>
      </c>
      <c r="E108" s="129" t="s">
        <v>3658</v>
      </c>
      <c r="F108" s="130" t="s">
        <v>3659</v>
      </c>
      <c r="G108" s="131" t="s">
        <v>320</v>
      </c>
      <c r="H108" s="132">
        <v>1</v>
      </c>
      <c r="I108" s="133"/>
      <c r="J108" s="133">
        <f>ROUND(I108*H108,2)</f>
        <v>0</v>
      </c>
      <c r="K108" s="130" t="s">
        <v>161</v>
      </c>
      <c r="L108" s="29"/>
      <c r="M108" s="134" t="s">
        <v>3</v>
      </c>
      <c r="N108" s="135" t="s">
        <v>41</v>
      </c>
      <c r="O108" s="136">
        <v>12.398</v>
      </c>
      <c r="P108" s="136">
        <f>O108*H108</f>
        <v>12.398</v>
      </c>
      <c r="Q108" s="136">
        <v>0</v>
      </c>
      <c r="R108" s="136">
        <f>Q108*H108</f>
        <v>0</v>
      </c>
      <c r="S108" s="136">
        <v>0</v>
      </c>
      <c r="T108" s="137">
        <f>S108*H108</f>
        <v>0</v>
      </c>
      <c r="AR108" s="138" t="s">
        <v>264</v>
      </c>
      <c r="AT108" s="138" t="s">
        <v>157</v>
      </c>
      <c r="AU108" s="138" t="s">
        <v>80</v>
      </c>
      <c r="AY108" s="17" t="s">
        <v>155</v>
      </c>
      <c r="BE108" s="139">
        <f>IF(N108="základní",J108,0)</f>
        <v>0</v>
      </c>
      <c r="BF108" s="139">
        <f>IF(N108="snížená",J108,0)</f>
        <v>0</v>
      </c>
      <c r="BG108" s="139">
        <f>IF(N108="zákl. přenesená",J108,0)</f>
        <v>0</v>
      </c>
      <c r="BH108" s="139">
        <f>IF(N108="sníž. přenesená",J108,0)</f>
        <v>0</v>
      </c>
      <c r="BI108" s="139">
        <f>IF(N108="nulová",J108,0)</f>
        <v>0</v>
      </c>
      <c r="BJ108" s="17" t="s">
        <v>78</v>
      </c>
      <c r="BK108" s="139">
        <f>ROUND(I108*H108,2)</f>
        <v>0</v>
      </c>
      <c r="BL108" s="17" t="s">
        <v>264</v>
      </c>
      <c r="BM108" s="138" t="s">
        <v>3660</v>
      </c>
    </row>
    <row r="109" spans="2:65" s="1" customFormat="1" ht="11.25">
      <c r="B109" s="29"/>
      <c r="D109" s="140" t="s">
        <v>164</v>
      </c>
      <c r="F109" s="141" t="s">
        <v>3661</v>
      </c>
      <c r="L109" s="29"/>
      <c r="M109" s="142"/>
      <c r="T109" s="50"/>
      <c r="AT109" s="17" t="s">
        <v>164</v>
      </c>
      <c r="AU109" s="17" t="s">
        <v>80</v>
      </c>
    </row>
    <row r="110" spans="2:65" s="1" customFormat="1" ht="19.5">
      <c r="B110" s="29"/>
      <c r="D110" s="144" t="s">
        <v>516</v>
      </c>
      <c r="F110" s="170" t="s">
        <v>3662</v>
      </c>
      <c r="L110" s="29"/>
      <c r="M110" s="142"/>
      <c r="T110" s="50"/>
      <c r="AT110" s="17" t="s">
        <v>516</v>
      </c>
      <c r="AU110" s="17" t="s">
        <v>80</v>
      </c>
    </row>
    <row r="111" spans="2:65" s="11" customFormat="1" ht="22.9" customHeight="1">
      <c r="B111" s="116"/>
      <c r="D111" s="117" t="s">
        <v>69</v>
      </c>
      <c r="E111" s="125" t="s">
        <v>3080</v>
      </c>
      <c r="F111" s="125" t="s">
        <v>3081</v>
      </c>
      <c r="J111" s="126">
        <f>BK111</f>
        <v>0</v>
      </c>
      <c r="L111" s="116"/>
      <c r="M111" s="120"/>
      <c r="P111" s="121">
        <f>SUM(P112:P163)</f>
        <v>109.111</v>
      </c>
      <c r="R111" s="121">
        <f>SUM(R112:R163)</f>
        <v>0</v>
      </c>
      <c r="T111" s="122">
        <f>SUM(T112:T163)</f>
        <v>0</v>
      </c>
      <c r="AR111" s="117" t="s">
        <v>80</v>
      </c>
      <c r="AT111" s="123" t="s">
        <v>69</v>
      </c>
      <c r="AU111" s="123" t="s">
        <v>78</v>
      </c>
      <c r="AY111" s="117" t="s">
        <v>155</v>
      </c>
      <c r="BK111" s="124">
        <f>SUM(BK112:BK163)</f>
        <v>0</v>
      </c>
    </row>
    <row r="112" spans="2:65" s="1" customFormat="1" ht="24.2" customHeight="1">
      <c r="B112" s="127"/>
      <c r="C112" s="128" t="s">
        <v>175</v>
      </c>
      <c r="D112" s="128" t="s">
        <v>157</v>
      </c>
      <c r="E112" s="129" t="s">
        <v>3663</v>
      </c>
      <c r="F112" s="130" t="s">
        <v>3664</v>
      </c>
      <c r="G112" s="131" t="s">
        <v>178</v>
      </c>
      <c r="H112" s="132">
        <v>60</v>
      </c>
      <c r="I112" s="133"/>
      <c r="J112" s="133">
        <f>ROUND(I112*H112,2)</f>
        <v>0</v>
      </c>
      <c r="K112" s="130" t="s">
        <v>161</v>
      </c>
      <c r="L112" s="29"/>
      <c r="M112" s="134" t="s">
        <v>3</v>
      </c>
      <c r="N112" s="135" t="s">
        <v>41</v>
      </c>
      <c r="O112" s="136">
        <v>0.14000000000000001</v>
      </c>
      <c r="P112" s="136">
        <f>O112*H112</f>
        <v>8.4</v>
      </c>
      <c r="Q112" s="136">
        <v>0</v>
      </c>
      <c r="R112" s="136">
        <f>Q112*H112</f>
        <v>0</v>
      </c>
      <c r="S112" s="136">
        <v>0</v>
      </c>
      <c r="T112" s="137">
        <f>S112*H112</f>
        <v>0</v>
      </c>
      <c r="AR112" s="138" t="s">
        <v>264</v>
      </c>
      <c r="AT112" s="138" t="s">
        <v>157</v>
      </c>
      <c r="AU112" s="138" t="s">
        <v>80</v>
      </c>
      <c r="AY112" s="17" t="s">
        <v>155</v>
      </c>
      <c r="BE112" s="139">
        <f>IF(N112="základní",J112,0)</f>
        <v>0</v>
      </c>
      <c r="BF112" s="139">
        <f>IF(N112="snížená",J112,0)</f>
        <v>0</v>
      </c>
      <c r="BG112" s="139">
        <f>IF(N112="zákl. přenesená",J112,0)</f>
        <v>0</v>
      </c>
      <c r="BH112" s="139">
        <f>IF(N112="sníž. přenesená",J112,0)</f>
        <v>0</v>
      </c>
      <c r="BI112" s="139">
        <f>IF(N112="nulová",J112,0)</f>
        <v>0</v>
      </c>
      <c r="BJ112" s="17" t="s">
        <v>78</v>
      </c>
      <c r="BK112" s="139">
        <f>ROUND(I112*H112,2)</f>
        <v>0</v>
      </c>
      <c r="BL112" s="17" t="s">
        <v>264</v>
      </c>
      <c r="BM112" s="138" t="s">
        <v>3665</v>
      </c>
    </row>
    <row r="113" spans="2:65" s="1" customFormat="1" ht="11.25">
      <c r="B113" s="29"/>
      <c r="D113" s="140" t="s">
        <v>164</v>
      </c>
      <c r="F113" s="141" t="s">
        <v>3666</v>
      </c>
      <c r="L113" s="29"/>
      <c r="M113" s="142"/>
      <c r="T113" s="50"/>
      <c r="AT113" s="17" t="s">
        <v>164</v>
      </c>
      <c r="AU113" s="17" t="s">
        <v>80</v>
      </c>
    </row>
    <row r="114" spans="2:65" s="1" customFormat="1" ht="16.5" customHeight="1">
      <c r="B114" s="127"/>
      <c r="C114" s="161" t="s">
        <v>162</v>
      </c>
      <c r="D114" s="161" t="s">
        <v>248</v>
      </c>
      <c r="E114" s="162" t="s">
        <v>3667</v>
      </c>
      <c r="F114" s="163" t="s">
        <v>3668</v>
      </c>
      <c r="G114" s="164" t="s">
        <v>251</v>
      </c>
      <c r="H114" s="165">
        <v>57</v>
      </c>
      <c r="I114" s="166"/>
      <c r="J114" s="166">
        <f>ROUND(I114*H114,2)</f>
        <v>0</v>
      </c>
      <c r="K114" s="163" t="s">
        <v>3</v>
      </c>
      <c r="L114" s="167"/>
      <c r="M114" s="168" t="s">
        <v>3</v>
      </c>
      <c r="N114" s="169" t="s">
        <v>41</v>
      </c>
      <c r="O114" s="136">
        <v>0</v>
      </c>
      <c r="P114" s="136">
        <f>O114*H114</f>
        <v>0</v>
      </c>
      <c r="Q114" s="136">
        <v>0</v>
      </c>
      <c r="R114" s="136">
        <f>Q114*H114</f>
        <v>0</v>
      </c>
      <c r="S114" s="136">
        <v>0</v>
      </c>
      <c r="T114" s="137">
        <f>S114*H114</f>
        <v>0</v>
      </c>
      <c r="AR114" s="138" t="s">
        <v>391</v>
      </c>
      <c r="AT114" s="138" t="s">
        <v>248</v>
      </c>
      <c r="AU114" s="138" t="s">
        <v>80</v>
      </c>
      <c r="AY114" s="17" t="s">
        <v>155</v>
      </c>
      <c r="BE114" s="139">
        <f>IF(N114="základní",J114,0)</f>
        <v>0</v>
      </c>
      <c r="BF114" s="139">
        <f>IF(N114="snížená",J114,0)</f>
        <v>0</v>
      </c>
      <c r="BG114" s="139">
        <f>IF(N114="zákl. přenesená",J114,0)</f>
        <v>0</v>
      </c>
      <c r="BH114" s="139">
        <f>IF(N114="sníž. přenesená",J114,0)</f>
        <v>0</v>
      </c>
      <c r="BI114" s="139">
        <f>IF(N114="nulová",J114,0)</f>
        <v>0</v>
      </c>
      <c r="BJ114" s="17" t="s">
        <v>78</v>
      </c>
      <c r="BK114" s="139">
        <f>ROUND(I114*H114,2)</f>
        <v>0</v>
      </c>
      <c r="BL114" s="17" t="s">
        <v>264</v>
      </c>
      <c r="BM114" s="138" t="s">
        <v>3669</v>
      </c>
    </row>
    <row r="115" spans="2:65" s="13" customFormat="1" ht="11.25">
      <c r="B115" s="149"/>
      <c r="D115" s="144" t="s">
        <v>166</v>
      </c>
      <c r="E115" s="150" t="s">
        <v>3</v>
      </c>
      <c r="F115" s="151" t="s">
        <v>3670</v>
      </c>
      <c r="H115" s="152">
        <v>57</v>
      </c>
      <c r="L115" s="149"/>
      <c r="M115" s="153"/>
      <c r="T115" s="154"/>
      <c r="AT115" s="150" t="s">
        <v>166</v>
      </c>
      <c r="AU115" s="150" t="s">
        <v>80</v>
      </c>
      <c r="AV115" s="13" t="s">
        <v>80</v>
      </c>
      <c r="AW115" s="13" t="s">
        <v>32</v>
      </c>
      <c r="AX115" s="13" t="s">
        <v>78</v>
      </c>
      <c r="AY115" s="150" t="s">
        <v>155</v>
      </c>
    </row>
    <row r="116" spans="2:65" s="1" customFormat="1" ht="24.2" customHeight="1">
      <c r="B116" s="127"/>
      <c r="C116" s="128" t="s">
        <v>187</v>
      </c>
      <c r="D116" s="128" t="s">
        <v>157</v>
      </c>
      <c r="E116" s="129" t="s">
        <v>3671</v>
      </c>
      <c r="F116" s="130" t="s">
        <v>3672</v>
      </c>
      <c r="G116" s="131" t="s">
        <v>178</v>
      </c>
      <c r="H116" s="132">
        <v>20</v>
      </c>
      <c r="I116" s="133"/>
      <c r="J116" s="133">
        <f>ROUND(I116*H116,2)</f>
        <v>0</v>
      </c>
      <c r="K116" s="130" t="s">
        <v>161</v>
      </c>
      <c r="L116" s="29"/>
      <c r="M116" s="134" t="s">
        <v>3</v>
      </c>
      <c r="N116" s="135" t="s">
        <v>41</v>
      </c>
      <c r="O116" s="136">
        <v>0.123</v>
      </c>
      <c r="P116" s="136">
        <f>O116*H116</f>
        <v>2.46</v>
      </c>
      <c r="Q116" s="136">
        <v>0</v>
      </c>
      <c r="R116" s="136">
        <f>Q116*H116</f>
        <v>0</v>
      </c>
      <c r="S116" s="136">
        <v>0</v>
      </c>
      <c r="T116" s="137">
        <f>S116*H116</f>
        <v>0</v>
      </c>
      <c r="AR116" s="138" t="s">
        <v>264</v>
      </c>
      <c r="AT116" s="138" t="s">
        <v>157</v>
      </c>
      <c r="AU116" s="138" t="s">
        <v>80</v>
      </c>
      <c r="AY116" s="17" t="s">
        <v>155</v>
      </c>
      <c r="BE116" s="139">
        <f>IF(N116="základní",J116,0)</f>
        <v>0</v>
      </c>
      <c r="BF116" s="139">
        <f>IF(N116="snížená",J116,0)</f>
        <v>0</v>
      </c>
      <c r="BG116" s="139">
        <f>IF(N116="zákl. přenesená",J116,0)</f>
        <v>0</v>
      </c>
      <c r="BH116" s="139">
        <f>IF(N116="sníž. přenesená",J116,0)</f>
        <v>0</v>
      </c>
      <c r="BI116" s="139">
        <f>IF(N116="nulová",J116,0)</f>
        <v>0</v>
      </c>
      <c r="BJ116" s="17" t="s">
        <v>78</v>
      </c>
      <c r="BK116" s="139">
        <f>ROUND(I116*H116,2)</f>
        <v>0</v>
      </c>
      <c r="BL116" s="17" t="s">
        <v>264</v>
      </c>
      <c r="BM116" s="138" t="s">
        <v>3673</v>
      </c>
    </row>
    <row r="117" spans="2:65" s="1" customFormat="1" ht="11.25">
      <c r="B117" s="29"/>
      <c r="D117" s="140" t="s">
        <v>164</v>
      </c>
      <c r="F117" s="141" t="s">
        <v>3674</v>
      </c>
      <c r="L117" s="29"/>
      <c r="M117" s="142"/>
      <c r="T117" s="50"/>
      <c r="AT117" s="17" t="s">
        <v>164</v>
      </c>
      <c r="AU117" s="17" t="s">
        <v>80</v>
      </c>
    </row>
    <row r="118" spans="2:65" s="1" customFormat="1" ht="16.5" customHeight="1">
      <c r="B118" s="127"/>
      <c r="C118" s="161" t="s">
        <v>195</v>
      </c>
      <c r="D118" s="161" t="s">
        <v>248</v>
      </c>
      <c r="E118" s="162" t="s">
        <v>3675</v>
      </c>
      <c r="F118" s="163" t="s">
        <v>3676</v>
      </c>
      <c r="G118" s="164" t="s">
        <v>178</v>
      </c>
      <c r="H118" s="165">
        <v>20</v>
      </c>
      <c r="I118" s="166"/>
      <c r="J118" s="166">
        <f>ROUND(I118*H118,2)</f>
        <v>0</v>
      </c>
      <c r="K118" s="163" t="s">
        <v>3</v>
      </c>
      <c r="L118" s="167"/>
      <c r="M118" s="168" t="s">
        <v>3</v>
      </c>
      <c r="N118" s="169" t="s">
        <v>41</v>
      </c>
      <c r="O118" s="136">
        <v>0</v>
      </c>
      <c r="P118" s="136">
        <f>O118*H118</f>
        <v>0</v>
      </c>
      <c r="Q118" s="136">
        <v>0</v>
      </c>
      <c r="R118" s="136">
        <f>Q118*H118</f>
        <v>0</v>
      </c>
      <c r="S118" s="136">
        <v>0</v>
      </c>
      <c r="T118" s="137">
        <f>S118*H118</f>
        <v>0</v>
      </c>
      <c r="AR118" s="138" t="s">
        <v>391</v>
      </c>
      <c r="AT118" s="138" t="s">
        <v>248</v>
      </c>
      <c r="AU118" s="138" t="s">
        <v>80</v>
      </c>
      <c r="AY118" s="17" t="s">
        <v>155</v>
      </c>
      <c r="BE118" s="139">
        <f>IF(N118="základní",J118,0)</f>
        <v>0</v>
      </c>
      <c r="BF118" s="139">
        <f>IF(N118="snížená",J118,0)</f>
        <v>0</v>
      </c>
      <c r="BG118" s="139">
        <f>IF(N118="zákl. přenesená",J118,0)</f>
        <v>0</v>
      </c>
      <c r="BH118" s="139">
        <f>IF(N118="sníž. přenesená",J118,0)</f>
        <v>0</v>
      </c>
      <c r="BI118" s="139">
        <f>IF(N118="nulová",J118,0)</f>
        <v>0</v>
      </c>
      <c r="BJ118" s="17" t="s">
        <v>78</v>
      </c>
      <c r="BK118" s="139">
        <f>ROUND(I118*H118,2)</f>
        <v>0</v>
      </c>
      <c r="BL118" s="17" t="s">
        <v>264</v>
      </c>
      <c r="BM118" s="138" t="s">
        <v>3677</v>
      </c>
    </row>
    <row r="119" spans="2:65" s="1" customFormat="1" ht="16.5" customHeight="1">
      <c r="B119" s="127"/>
      <c r="C119" s="128" t="s">
        <v>206</v>
      </c>
      <c r="D119" s="128" t="s">
        <v>157</v>
      </c>
      <c r="E119" s="129" t="s">
        <v>3678</v>
      </c>
      <c r="F119" s="130" t="s">
        <v>3679</v>
      </c>
      <c r="G119" s="131" t="s">
        <v>178</v>
      </c>
      <c r="H119" s="132">
        <v>95</v>
      </c>
      <c r="I119" s="133"/>
      <c r="J119" s="133">
        <f>ROUND(I119*H119,2)</f>
        <v>0</v>
      </c>
      <c r="K119" s="130" t="s">
        <v>161</v>
      </c>
      <c r="L119" s="29"/>
      <c r="M119" s="134" t="s">
        <v>3</v>
      </c>
      <c r="N119" s="135" t="s">
        <v>41</v>
      </c>
      <c r="O119" s="136">
        <v>0.497</v>
      </c>
      <c r="P119" s="136">
        <f>O119*H119</f>
        <v>47.214999999999996</v>
      </c>
      <c r="Q119" s="136">
        <v>0</v>
      </c>
      <c r="R119" s="136">
        <f>Q119*H119</f>
        <v>0</v>
      </c>
      <c r="S119" s="136">
        <v>0</v>
      </c>
      <c r="T119" s="137">
        <f>S119*H119</f>
        <v>0</v>
      </c>
      <c r="AR119" s="138" t="s">
        <v>264</v>
      </c>
      <c r="AT119" s="138" t="s">
        <v>157</v>
      </c>
      <c r="AU119" s="138" t="s">
        <v>80</v>
      </c>
      <c r="AY119" s="17" t="s">
        <v>155</v>
      </c>
      <c r="BE119" s="139">
        <f>IF(N119="základní",J119,0)</f>
        <v>0</v>
      </c>
      <c r="BF119" s="139">
        <f>IF(N119="snížená",J119,0)</f>
        <v>0</v>
      </c>
      <c r="BG119" s="139">
        <f>IF(N119="zákl. přenesená",J119,0)</f>
        <v>0</v>
      </c>
      <c r="BH119" s="139">
        <f>IF(N119="sníž. přenesená",J119,0)</f>
        <v>0</v>
      </c>
      <c r="BI119" s="139">
        <f>IF(N119="nulová",J119,0)</f>
        <v>0</v>
      </c>
      <c r="BJ119" s="17" t="s">
        <v>78</v>
      </c>
      <c r="BK119" s="139">
        <f>ROUND(I119*H119,2)</f>
        <v>0</v>
      </c>
      <c r="BL119" s="17" t="s">
        <v>264</v>
      </c>
      <c r="BM119" s="138" t="s">
        <v>3680</v>
      </c>
    </row>
    <row r="120" spans="2:65" s="1" customFormat="1" ht="11.25">
      <c r="B120" s="29"/>
      <c r="D120" s="140" t="s">
        <v>164</v>
      </c>
      <c r="F120" s="141" t="s">
        <v>3681</v>
      </c>
      <c r="L120" s="29"/>
      <c r="M120" s="142"/>
      <c r="T120" s="50"/>
      <c r="AT120" s="17" t="s">
        <v>164</v>
      </c>
      <c r="AU120" s="17" t="s">
        <v>80</v>
      </c>
    </row>
    <row r="121" spans="2:65" s="1" customFormat="1" ht="16.5" customHeight="1">
      <c r="B121" s="127"/>
      <c r="C121" s="161" t="s">
        <v>212</v>
      </c>
      <c r="D121" s="161" t="s">
        <v>248</v>
      </c>
      <c r="E121" s="162" t="s">
        <v>3682</v>
      </c>
      <c r="F121" s="163" t="s">
        <v>3683</v>
      </c>
      <c r="G121" s="164" t="s">
        <v>251</v>
      </c>
      <c r="H121" s="165">
        <v>12.824999999999999</v>
      </c>
      <c r="I121" s="166"/>
      <c r="J121" s="166">
        <f>ROUND(I121*H121,2)</f>
        <v>0</v>
      </c>
      <c r="K121" s="163" t="s">
        <v>3</v>
      </c>
      <c r="L121" s="167"/>
      <c r="M121" s="168" t="s">
        <v>3</v>
      </c>
      <c r="N121" s="169" t="s">
        <v>41</v>
      </c>
      <c r="O121" s="136">
        <v>0</v>
      </c>
      <c r="P121" s="136">
        <f>O121*H121</f>
        <v>0</v>
      </c>
      <c r="Q121" s="136">
        <v>0</v>
      </c>
      <c r="R121" s="136">
        <f>Q121*H121</f>
        <v>0</v>
      </c>
      <c r="S121" s="136">
        <v>0</v>
      </c>
      <c r="T121" s="137">
        <f>S121*H121</f>
        <v>0</v>
      </c>
      <c r="AR121" s="138" t="s">
        <v>391</v>
      </c>
      <c r="AT121" s="138" t="s">
        <v>248</v>
      </c>
      <c r="AU121" s="138" t="s">
        <v>80</v>
      </c>
      <c r="AY121" s="17" t="s">
        <v>155</v>
      </c>
      <c r="BE121" s="139">
        <f>IF(N121="základní",J121,0)</f>
        <v>0</v>
      </c>
      <c r="BF121" s="139">
        <f>IF(N121="snížená",J121,0)</f>
        <v>0</v>
      </c>
      <c r="BG121" s="139">
        <f>IF(N121="zákl. přenesená",J121,0)</f>
        <v>0</v>
      </c>
      <c r="BH121" s="139">
        <f>IF(N121="sníž. přenesená",J121,0)</f>
        <v>0</v>
      </c>
      <c r="BI121" s="139">
        <f>IF(N121="nulová",J121,0)</f>
        <v>0</v>
      </c>
      <c r="BJ121" s="17" t="s">
        <v>78</v>
      </c>
      <c r="BK121" s="139">
        <f>ROUND(I121*H121,2)</f>
        <v>0</v>
      </c>
      <c r="BL121" s="17" t="s">
        <v>264</v>
      </c>
      <c r="BM121" s="138" t="s">
        <v>3684</v>
      </c>
    </row>
    <row r="122" spans="2:65" s="13" customFormat="1" ht="11.25">
      <c r="B122" s="149"/>
      <c r="D122" s="144" t="s">
        <v>166</v>
      </c>
      <c r="E122" s="150" t="s">
        <v>3</v>
      </c>
      <c r="F122" s="151" t="s">
        <v>3685</v>
      </c>
      <c r="H122" s="152">
        <v>12.824999999999999</v>
      </c>
      <c r="L122" s="149"/>
      <c r="M122" s="153"/>
      <c r="T122" s="154"/>
      <c r="AT122" s="150" t="s">
        <v>166</v>
      </c>
      <c r="AU122" s="150" t="s">
        <v>80</v>
      </c>
      <c r="AV122" s="13" t="s">
        <v>80</v>
      </c>
      <c r="AW122" s="13" t="s">
        <v>32</v>
      </c>
      <c r="AX122" s="13" t="s">
        <v>78</v>
      </c>
      <c r="AY122" s="150" t="s">
        <v>155</v>
      </c>
    </row>
    <row r="123" spans="2:65" s="1" customFormat="1" ht="16.5" customHeight="1">
      <c r="B123" s="127"/>
      <c r="C123" s="161" t="s">
        <v>219</v>
      </c>
      <c r="D123" s="161" t="s">
        <v>248</v>
      </c>
      <c r="E123" s="162" t="s">
        <v>3686</v>
      </c>
      <c r="F123" s="163" t="s">
        <v>3687</v>
      </c>
      <c r="G123" s="164" t="s">
        <v>2464</v>
      </c>
      <c r="H123" s="165">
        <v>30</v>
      </c>
      <c r="I123" s="166"/>
      <c r="J123" s="166">
        <f>ROUND(I123*H123,2)</f>
        <v>0</v>
      </c>
      <c r="K123" s="163" t="s">
        <v>3</v>
      </c>
      <c r="L123" s="167"/>
      <c r="M123" s="168" t="s">
        <v>3</v>
      </c>
      <c r="N123" s="169" t="s">
        <v>41</v>
      </c>
      <c r="O123" s="136">
        <v>0</v>
      </c>
      <c r="P123" s="136">
        <f>O123*H123</f>
        <v>0</v>
      </c>
      <c r="Q123" s="136">
        <v>0</v>
      </c>
      <c r="R123" s="136">
        <f>Q123*H123</f>
        <v>0</v>
      </c>
      <c r="S123" s="136">
        <v>0</v>
      </c>
      <c r="T123" s="137">
        <f>S123*H123</f>
        <v>0</v>
      </c>
      <c r="AR123" s="138" t="s">
        <v>391</v>
      </c>
      <c r="AT123" s="138" t="s">
        <v>248</v>
      </c>
      <c r="AU123" s="138" t="s">
        <v>80</v>
      </c>
      <c r="AY123" s="17" t="s">
        <v>155</v>
      </c>
      <c r="BE123" s="139">
        <f>IF(N123="základní",J123,0)</f>
        <v>0</v>
      </c>
      <c r="BF123" s="139">
        <f>IF(N123="snížená",J123,0)</f>
        <v>0</v>
      </c>
      <c r="BG123" s="139">
        <f>IF(N123="zákl. přenesená",J123,0)</f>
        <v>0</v>
      </c>
      <c r="BH123" s="139">
        <f>IF(N123="sníž. přenesená",J123,0)</f>
        <v>0</v>
      </c>
      <c r="BI123" s="139">
        <f>IF(N123="nulová",J123,0)</f>
        <v>0</v>
      </c>
      <c r="BJ123" s="17" t="s">
        <v>78</v>
      </c>
      <c r="BK123" s="139">
        <f>ROUND(I123*H123,2)</f>
        <v>0</v>
      </c>
      <c r="BL123" s="17" t="s">
        <v>264</v>
      </c>
      <c r="BM123" s="138" t="s">
        <v>3688</v>
      </c>
    </row>
    <row r="124" spans="2:65" s="1" customFormat="1" ht="16.5" customHeight="1">
      <c r="B124" s="127"/>
      <c r="C124" s="161" t="s">
        <v>228</v>
      </c>
      <c r="D124" s="161" t="s">
        <v>248</v>
      </c>
      <c r="E124" s="162" t="s">
        <v>3689</v>
      </c>
      <c r="F124" s="163" t="s">
        <v>3690</v>
      </c>
      <c r="G124" s="164" t="s">
        <v>2464</v>
      </c>
      <c r="H124" s="165">
        <v>22</v>
      </c>
      <c r="I124" s="166"/>
      <c r="J124" s="166">
        <f>ROUND(I124*H124,2)</f>
        <v>0</v>
      </c>
      <c r="K124" s="163" t="s">
        <v>3</v>
      </c>
      <c r="L124" s="167"/>
      <c r="M124" s="168" t="s">
        <v>3</v>
      </c>
      <c r="N124" s="169" t="s">
        <v>41</v>
      </c>
      <c r="O124" s="136">
        <v>0</v>
      </c>
      <c r="P124" s="136">
        <f>O124*H124</f>
        <v>0</v>
      </c>
      <c r="Q124" s="136">
        <v>0</v>
      </c>
      <c r="R124" s="136">
        <f>Q124*H124</f>
        <v>0</v>
      </c>
      <c r="S124" s="136">
        <v>0</v>
      </c>
      <c r="T124" s="137">
        <f>S124*H124</f>
        <v>0</v>
      </c>
      <c r="AR124" s="138" t="s">
        <v>391</v>
      </c>
      <c r="AT124" s="138" t="s">
        <v>248</v>
      </c>
      <c r="AU124" s="138" t="s">
        <v>80</v>
      </c>
      <c r="AY124" s="17" t="s">
        <v>155</v>
      </c>
      <c r="BE124" s="139">
        <f>IF(N124="základní",J124,0)</f>
        <v>0</v>
      </c>
      <c r="BF124" s="139">
        <f>IF(N124="snížená",J124,0)</f>
        <v>0</v>
      </c>
      <c r="BG124" s="139">
        <f>IF(N124="zákl. přenesená",J124,0)</f>
        <v>0</v>
      </c>
      <c r="BH124" s="139">
        <f>IF(N124="sníž. přenesená",J124,0)</f>
        <v>0</v>
      </c>
      <c r="BI124" s="139">
        <f>IF(N124="nulová",J124,0)</f>
        <v>0</v>
      </c>
      <c r="BJ124" s="17" t="s">
        <v>78</v>
      </c>
      <c r="BK124" s="139">
        <f>ROUND(I124*H124,2)</f>
        <v>0</v>
      </c>
      <c r="BL124" s="17" t="s">
        <v>264</v>
      </c>
      <c r="BM124" s="138" t="s">
        <v>3691</v>
      </c>
    </row>
    <row r="125" spans="2:65" s="1" customFormat="1" ht="16.5" customHeight="1">
      <c r="B125" s="127"/>
      <c r="C125" s="161" t="s">
        <v>235</v>
      </c>
      <c r="D125" s="161" t="s">
        <v>248</v>
      </c>
      <c r="E125" s="162" t="s">
        <v>3692</v>
      </c>
      <c r="F125" s="163" t="s">
        <v>3693</v>
      </c>
      <c r="G125" s="164" t="s">
        <v>2464</v>
      </c>
      <c r="H125" s="165">
        <v>20</v>
      </c>
      <c r="I125" s="166"/>
      <c r="J125" s="166">
        <f>ROUND(I125*H125,2)</f>
        <v>0</v>
      </c>
      <c r="K125" s="163" t="s">
        <v>3</v>
      </c>
      <c r="L125" s="167"/>
      <c r="M125" s="168" t="s">
        <v>3</v>
      </c>
      <c r="N125" s="169" t="s">
        <v>41</v>
      </c>
      <c r="O125" s="136">
        <v>0</v>
      </c>
      <c r="P125" s="136">
        <f>O125*H125</f>
        <v>0</v>
      </c>
      <c r="Q125" s="136">
        <v>0</v>
      </c>
      <c r="R125" s="136">
        <f>Q125*H125</f>
        <v>0</v>
      </c>
      <c r="S125" s="136">
        <v>0</v>
      </c>
      <c r="T125" s="137">
        <f>S125*H125</f>
        <v>0</v>
      </c>
      <c r="AR125" s="138" t="s">
        <v>391</v>
      </c>
      <c r="AT125" s="138" t="s">
        <v>248</v>
      </c>
      <c r="AU125" s="138" t="s">
        <v>80</v>
      </c>
      <c r="AY125" s="17" t="s">
        <v>155</v>
      </c>
      <c r="BE125" s="139">
        <f>IF(N125="základní",J125,0)</f>
        <v>0</v>
      </c>
      <c r="BF125" s="139">
        <f>IF(N125="snížená",J125,0)</f>
        <v>0</v>
      </c>
      <c r="BG125" s="139">
        <f>IF(N125="zákl. přenesená",J125,0)</f>
        <v>0</v>
      </c>
      <c r="BH125" s="139">
        <f>IF(N125="sníž. přenesená",J125,0)</f>
        <v>0</v>
      </c>
      <c r="BI125" s="139">
        <f>IF(N125="nulová",J125,0)</f>
        <v>0</v>
      </c>
      <c r="BJ125" s="17" t="s">
        <v>78</v>
      </c>
      <c r="BK125" s="139">
        <f>ROUND(I125*H125,2)</f>
        <v>0</v>
      </c>
      <c r="BL125" s="17" t="s">
        <v>264</v>
      </c>
      <c r="BM125" s="138" t="s">
        <v>3694</v>
      </c>
    </row>
    <row r="126" spans="2:65" s="1" customFormat="1" ht="16.5" customHeight="1">
      <c r="B126" s="127"/>
      <c r="C126" s="128" t="s">
        <v>242</v>
      </c>
      <c r="D126" s="128" t="s">
        <v>157</v>
      </c>
      <c r="E126" s="129" t="s">
        <v>3695</v>
      </c>
      <c r="F126" s="130" t="s">
        <v>3696</v>
      </c>
      <c r="G126" s="131" t="s">
        <v>178</v>
      </c>
      <c r="H126" s="132">
        <v>19</v>
      </c>
      <c r="I126" s="133"/>
      <c r="J126" s="133">
        <f>ROUND(I126*H126,2)</f>
        <v>0</v>
      </c>
      <c r="K126" s="130" t="s">
        <v>161</v>
      </c>
      <c r="L126" s="29"/>
      <c r="M126" s="134" t="s">
        <v>3</v>
      </c>
      <c r="N126" s="135" t="s">
        <v>41</v>
      </c>
      <c r="O126" s="136">
        <v>0.54400000000000004</v>
      </c>
      <c r="P126" s="136">
        <f>O126*H126</f>
        <v>10.336</v>
      </c>
      <c r="Q126" s="136">
        <v>0</v>
      </c>
      <c r="R126" s="136">
        <f>Q126*H126</f>
        <v>0</v>
      </c>
      <c r="S126" s="136">
        <v>0</v>
      </c>
      <c r="T126" s="137">
        <f>S126*H126</f>
        <v>0</v>
      </c>
      <c r="AR126" s="138" t="s">
        <v>264</v>
      </c>
      <c r="AT126" s="138" t="s">
        <v>157</v>
      </c>
      <c r="AU126" s="138" t="s">
        <v>80</v>
      </c>
      <c r="AY126" s="17" t="s">
        <v>155</v>
      </c>
      <c r="BE126" s="139">
        <f>IF(N126="základní",J126,0)</f>
        <v>0</v>
      </c>
      <c r="BF126" s="139">
        <f>IF(N126="snížená",J126,0)</f>
        <v>0</v>
      </c>
      <c r="BG126" s="139">
        <f>IF(N126="zákl. přenesená",J126,0)</f>
        <v>0</v>
      </c>
      <c r="BH126" s="139">
        <f>IF(N126="sníž. přenesená",J126,0)</f>
        <v>0</v>
      </c>
      <c r="BI126" s="139">
        <f>IF(N126="nulová",J126,0)</f>
        <v>0</v>
      </c>
      <c r="BJ126" s="17" t="s">
        <v>78</v>
      </c>
      <c r="BK126" s="139">
        <f>ROUND(I126*H126,2)</f>
        <v>0</v>
      </c>
      <c r="BL126" s="17" t="s">
        <v>264</v>
      </c>
      <c r="BM126" s="138" t="s">
        <v>3697</v>
      </c>
    </row>
    <row r="127" spans="2:65" s="1" customFormat="1" ht="11.25">
      <c r="B127" s="29"/>
      <c r="D127" s="140" t="s">
        <v>164</v>
      </c>
      <c r="F127" s="141" t="s">
        <v>3698</v>
      </c>
      <c r="L127" s="29"/>
      <c r="M127" s="142"/>
      <c r="T127" s="50"/>
      <c r="AT127" s="17" t="s">
        <v>164</v>
      </c>
      <c r="AU127" s="17" t="s">
        <v>80</v>
      </c>
    </row>
    <row r="128" spans="2:65" s="13" customFormat="1" ht="11.25">
      <c r="B128" s="149"/>
      <c r="D128" s="144" t="s">
        <v>166</v>
      </c>
      <c r="E128" s="150" t="s">
        <v>3</v>
      </c>
      <c r="F128" s="151" t="s">
        <v>3699</v>
      </c>
      <c r="H128" s="152">
        <v>19</v>
      </c>
      <c r="L128" s="149"/>
      <c r="M128" s="153"/>
      <c r="T128" s="154"/>
      <c r="AT128" s="150" t="s">
        <v>166</v>
      </c>
      <c r="AU128" s="150" t="s">
        <v>80</v>
      </c>
      <c r="AV128" s="13" t="s">
        <v>80</v>
      </c>
      <c r="AW128" s="13" t="s">
        <v>32</v>
      </c>
      <c r="AX128" s="13" t="s">
        <v>78</v>
      </c>
      <c r="AY128" s="150" t="s">
        <v>155</v>
      </c>
    </row>
    <row r="129" spans="2:65" s="1" customFormat="1" ht="16.5" customHeight="1">
      <c r="B129" s="127"/>
      <c r="C129" s="161" t="s">
        <v>247</v>
      </c>
      <c r="D129" s="161" t="s">
        <v>248</v>
      </c>
      <c r="E129" s="162" t="s">
        <v>3700</v>
      </c>
      <c r="F129" s="163" t="s">
        <v>3701</v>
      </c>
      <c r="G129" s="164" t="s">
        <v>2464</v>
      </c>
      <c r="H129" s="165">
        <v>4</v>
      </c>
      <c r="I129" s="166"/>
      <c r="J129" s="166">
        <f>ROUND(I129*H129,2)</f>
        <v>0</v>
      </c>
      <c r="K129" s="163" t="s">
        <v>3</v>
      </c>
      <c r="L129" s="167"/>
      <c r="M129" s="168" t="s">
        <v>3</v>
      </c>
      <c r="N129" s="169" t="s">
        <v>41</v>
      </c>
      <c r="O129" s="136">
        <v>0</v>
      </c>
      <c r="P129" s="136">
        <f>O129*H129</f>
        <v>0</v>
      </c>
      <c r="Q129" s="136">
        <v>0</v>
      </c>
      <c r="R129" s="136">
        <f>Q129*H129</f>
        <v>0</v>
      </c>
      <c r="S129" s="136">
        <v>0</v>
      </c>
      <c r="T129" s="137">
        <f>S129*H129</f>
        <v>0</v>
      </c>
      <c r="AR129" s="138" t="s">
        <v>391</v>
      </c>
      <c r="AT129" s="138" t="s">
        <v>248</v>
      </c>
      <c r="AU129" s="138" t="s">
        <v>80</v>
      </c>
      <c r="AY129" s="17" t="s">
        <v>155</v>
      </c>
      <c r="BE129" s="139">
        <f>IF(N129="základní",J129,0)</f>
        <v>0</v>
      </c>
      <c r="BF129" s="139">
        <f>IF(N129="snížená",J129,0)</f>
        <v>0</v>
      </c>
      <c r="BG129" s="139">
        <f>IF(N129="zákl. přenesená",J129,0)</f>
        <v>0</v>
      </c>
      <c r="BH129" s="139">
        <f>IF(N129="sníž. přenesená",J129,0)</f>
        <v>0</v>
      </c>
      <c r="BI129" s="139">
        <f>IF(N129="nulová",J129,0)</f>
        <v>0</v>
      </c>
      <c r="BJ129" s="17" t="s">
        <v>78</v>
      </c>
      <c r="BK129" s="139">
        <f>ROUND(I129*H129,2)</f>
        <v>0</v>
      </c>
      <c r="BL129" s="17" t="s">
        <v>264</v>
      </c>
      <c r="BM129" s="138" t="s">
        <v>3702</v>
      </c>
    </row>
    <row r="130" spans="2:65" s="1" customFormat="1" ht="16.5" customHeight="1">
      <c r="B130" s="127"/>
      <c r="C130" s="161" t="s">
        <v>254</v>
      </c>
      <c r="D130" s="161" t="s">
        <v>248</v>
      </c>
      <c r="E130" s="162" t="s">
        <v>3703</v>
      </c>
      <c r="F130" s="163" t="s">
        <v>3704</v>
      </c>
      <c r="G130" s="164" t="s">
        <v>2464</v>
      </c>
      <c r="H130" s="165">
        <v>1</v>
      </c>
      <c r="I130" s="166"/>
      <c r="J130" s="166">
        <f>ROUND(I130*H130,2)</f>
        <v>0</v>
      </c>
      <c r="K130" s="163" t="s">
        <v>3</v>
      </c>
      <c r="L130" s="167"/>
      <c r="M130" s="168" t="s">
        <v>3</v>
      </c>
      <c r="N130" s="169" t="s">
        <v>41</v>
      </c>
      <c r="O130" s="136">
        <v>0</v>
      </c>
      <c r="P130" s="136">
        <f>O130*H130</f>
        <v>0</v>
      </c>
      <c r="Q130" s="136">
        <v>0</v>
      </c>
      <c r="R130" s="136">
        <f>Q130*H130</f>
        <v>0</v>
      </c>
      <c r="S130" s="136">
        <v>0</v>
      </c>
      <c r="T130" s="137">
        <f>S130*H130</f>
        <v>0</v>
      </c>
      <c r="AR130" s="138" t="s">
        <v>391</v>
      </c>
      <c r="AT130" s="138" t="s">
        <v>248</v>
      </c>
      <c r="AU130" s="138" t="s">
        <v>80</v>
      </c>
      <c r="AY130" s="17" t="s">
        <v>155</v>
      </c>
      <c r="BE130" s="139">
        <f>IF(N130="základní",J130,0)</f>
        <v>0</v>
      </c>
      <c r="BF130" s="139">
        <f>IF(N130="snížená",J130,0)</f>
        <v>0</v>
      </c>
      <c r="BG130" s="139">
        <f>IF(N130="zákl. přenesená",J130,0)</f>
        <v>0</v>
      </c>
      <c r="BH130" s="139">
        <f>IF(N130="sníž. přenesená",J130,0)</f>
        <v>0</v>
      </c>
      <c r="BI130" s="139">
        <f>IF(N130="nulová",J130,0)</f>
        <v>0</v>
      </c>
      <c r="BJ130" s="17" t="s">
        <v>78</v>
      </c>
      <c r="BK130" s="139">
        <f>ROUND(I130*H130,2)</f>
        <v>0</v>
      </c>
      <c r="BL130" s="17" t="s">
        <v>264</v>
      </c>
      <c r="BM130" s="138" t="s">
        <v>3705</v>
      </c>
    </row>
    <row r="131" spans="2:65" s="1" customFormat="1" ht="16.5" customHeight="1">
      <c r="B131" s="127"/>
      <c r="C131" s="161" t="s">
        <v>9</v>
      </c>
      <c r="D131" s="161" t="s">
        <v>248</v>
      </c>
      <c r="E131" s="162" t="s">
        <v>3706</v>
      </c>
      <c r="F131" s="163" t="s">
        <v>3707</v>
      </c>
      <c r="G131" s="164" t="s">
        <v>2464</v>
      </c>
      <c r="H131" s="165">
        <v>22</v>
      </c>
      <c r="I131" s="166"/>
      <c r="J131" s="166">
        <f>ROUND(I131*H131,2)</f>
        <v>0</v>
      </c>
      <c r="K131" s="163" t="s">
        <v>3</v>
      </c>
      <c r="L131" s="167"/>
      <c r="M131" s="168" t="s">
        <v>3</v>
      </c>
      <c r="N131" s="169" t="s">
        <v>41</v>
      </c>
      <c r="O131" s="136">
        <v>0</v>
      </c>
      <c r="P131" s="136">
        <f>O131*H131</f>
        <v>0</v>
      </c>
      <c r="Q131" s="136">
        <v>0</v>
      </c>
      <c r="R131" s="136">
        <f>Q131*H131</f>
        <v>0</v>
      </c>
      <c r="S131" s="136">
        <v>0</v>
      </c>
      <c r="T131" s="137">
        <f>S131*H131</f>
        <v>0</v>
      </c>
      <c r="AR131" s="138" t="s">
        <v>391</v>
      </c>
      <c r="AT131" s="138" t="s">
        <v>248</v>
      </c>
      <c r="AU131" s="138" t="s">
        <v>80</v>
      </c>
      <c r="AY131" s="17" t="s">
        <v>155</v>
      </c>
      <c r="BE131" s="139">
        <f>IF(N131="základní",J131,0)</f>
        <v>0</v>
      </c>
      <c r="BF131" s="139">
        <f>IF(N131="snížená",J131,0)</f>
        <v>0</v>
      </c>
      <c r="BG131" s="139">
        <f>IF(N131="zákl. přenesená",J131,0)</f>
        <v>0</v>
      </c>
      <c r="BH131" s="139">
        <f>IF(N131="sníž. přenesená",J131,0)</f>
        <v>0</v>
      </c>
      <c r="BI131" s="139">
        <f>IF(N131="nulová",J131,0)</f>
        <v>0</v>
      </c>
      <c r="BJ131" s="17" t="s">
        <v>78</v>
      </c>
      <c r="BK131" s="139">
        <f>ROUND(I131*H131,2)</f>
        <v>0</v>
      </c>
      <c r="BL131" s="17" t="s">
        <v>264</v>
      </c>
      <c r="BM131" s="138" t="s">
        <v>3708</v>
      </c>
    </row>
    <row r="132" spans="2:65" s="1" customFormat="1" ht="16.5" customHeight="1">
      <c r="B132" s="127"/>
      <c r="C132" s="128" t="s">
        <v>264</v>
      </c>
      <c r="D132" s="128" t="s">
        <v>157</v>
      </c>
      <c r="E132" s="129" t="s">
        <v>3364</v>
      </c>
      <c r="F132" s="130" t="s">
        <v>3365</v>
      </c>
      <c r="G132" s="131" t="s">
        <v>320</v>
      </c>
      <c r="H132" s="132">
        <v>21</v>
      </c>
      <c r="I132" s="133"/>
      <c r="J132" s="133">
        <f>ROUND(I132*H132,2)</f>
        <v>0</v>
      </c>
      <c r="K132" s="130" t="s">
        <v>161</v>
      </c>
      <c r="L132" s="29"/>
      <c r="M132" s="134" t="s">
        <v>3</v>
      </c>
      <c r="N132" s="135" t="s">
        <v>41</v>
      </c>
      <c r="O132" s="136">
        <v>0.252</v>
      </c>
      <c r="P132" s="136">
        <f>O132*H132</f>
        <v>5.2919999999999998</v>
      </c>
      <c r="Q132" s="136">
        <v>0</v>
      </c>
      <c r="R132" s="136">
        <f>Q132*H132</f>
        <v>0</v>
      </c>
      <c r="S132" s="136">
        <v>0</v>
      </c>
      <c r="T132" s="137">
        <f>S132*H132</f>
        <v>0</v>
      </c>
      <c r="AR132" s="138" t="s">
        <v>264</v>
      </c>
      <c r="AT132" s="138" t="s">
        <v>157</v>
      </c>
      <c r="AU132" s="138" t="s">
        <v>80</v>
      </c>
      <c r="AY132" s="17" t="s">
        <v>155</v>
      </c>
      <c r="BE132" s="139">
        <f>IF(N132="základní",J132,0)</f>
        <v>0</v>
      </c>
      <c r="BF132" s="139">
        <f>IF(N132="snížená",J132,0)</f>
        <v>0</v>
      </c>
      <c r="BG132" s="139">
        <f>IF(N132="zákl. přenesená",J132,0)</f>
        <v>0</v>
      </c>
      <c r="BH132" s="139">
        <f>IF(N132="sníž. přenesená",J132,0)</f>
        <v>0</v>
      </c>
      <c r="BI132" s="139">
        <f>IF(N132="nulová",J132,0)</f>
        <v>0</v>
      </c>
      <c r="BJ132" s="17" t="s">
        <v>78</v>
      </c>
      <c r="BK132" s="139">
        <f>ROUND(I132*H132,2)</f>
        <v>0</v>
      </c>
      <c r="BL132" s="17" t="s">
        <v>264</v>
      </c>
      <c r="BM132" s="138" t="s">
        <v>3709</v>
      </c>
    </row>
    <row r="133" spans="2:65" s="1" customFormat="1" ht="11.25">
      <c r="B133" s="29"/>
      <c r="D133" s="140" t="s">
        <v>164</v>
      </c>
      <c r="F133" s="141" t="s">
        <v>3367</v>
      </c>
      <c r="L133" s="29"/>
      <c r="M133" s="142"/>
      <c r="T133" s="50"/>
      <c r="AT133" s="17" t="s">
        <v>164</v>
      </c>
      <c r="AU133" s="17" t="s">
        <v>80</v>
      </c>
    </row>
    <row r="134" spans="2:65" s="13" customFormat="1" ht="11.25">
      <c r="B134" s="149"/>
      <c r="D134" s="144" t="s">
        <v>166</v>
      </c>
      <c r="E134" s="150" t="s">
        <v>3</v>
      </c>
      <c r="F134" s="151" t="s">
        <v>3710</v>
      </c>
      <c r="H134" s="152">
        <v>21</v>
      </c>
      <c r="L134" s="149"/>
      <c r="M134" s="153"/>
      <c r="T134" s="154"/>
      <c r="AT134" s="150" t="s">
        <v>166</v>
      </c>
      <c r="AU134" s="150" t="s">
        <v>80</v>
      </c>
      <c r="AV134" s="13" t="s">
        <v>80</v>
      </c>
      <c r="AW134" s="13" t="s">
        <v>32</v>
      </c>
      <c r="AX134" s="13" t="s">
        <v>78</v>
      </c>
      <c r="AY134" s="150" t="s">
        <v>155</v>
      </c>
    </row>
    <row r="135" spans="2:65" s="1" customFormat="1" ht="16.5" customHeight="1">
      <c r="B135" s="127"/>
      <c r="C135" s="161" t="s">
        <v>276</v>
      </c>
      <c r="D135" s="161" t="s">
        <v>248</v>
      </c>
      <c r="E135" s="162" t="s">
        <v>3711</v>
      </c>
      <c r="F135" s="163" t="s">
        <v>3712</v>
      </c>
      <c r="G135" s="164" t="s">
        <v>2464</v>
      </c>
      <c r="H135" s="165">
        <v>5</v>
      </c>
      <c r="I135" s="166"/>
      <c r="J135" s="166">
        <f>ROUND(I135*H135,2)</f>
        <v>0</v>
      </c>
      <c r="K135" s="163" t="s">
        <v>3</v>
      </c>
      <c r="L135" s="167"/>
      <c r="M135" s="168" t="s">
        <v>3</v>
      </c>
      <c r="N135" s="169" t="s">
        <v>41</v>
      </c>
      <c r="O135" s="136">
        <v>0</v>
      </c>
      <c r="P135" s="136">
        <f>O135*H135</f>
        <v>0</v>
      </c>
      <c r="Q135" s="136">
        <v>0</v>
      </c>
      <c r="R135" s="136">
        <f>Q135*H135</f>
        <v>0</v>
      </c>
      <c r="S135" s="136">
        <v>0</v>
      </c>
      <c r="T135" s="137">
        <f>S135*H135</f>
        <v>0</v>
      </c>
      <c r="AR135" s="138" t="s">
        <v>391</v>
      </c>
      <c r="AT135" s="138" t="s">
        <v>248</v>
      </c>
      <c r="AU135" s="138" t="s">
        <v>80</v>
      </c>
      <c r="AY135" s="17" t="s">
        <v>155</v>
      </c>
      <c r="BE135" s="139">
        <f>IF(N135="základní",J135,0)</f>
        <v>0</v>
      </c>
      <c r="BF135" s="139">
        <f>IF(N135="snížená",J135,0)</f>
        <v>0</v>
      </c>
      <c r="BG135" s="139">
        <f>IF(N135="zákl. přenesená",J135,0)</f>
        <v>0</v>
      </c>
      <c r="BH135" s="139">
        <f>IF(N135="sníž. přenesená",J135,0)</f>
        <v>0</v>
      </c>
      <c r="BI135" s="139">
        <f>IF(N135="nulová",J135,0)</f>
        <v>0</v>
      </c>
      <c r="BJ135" s="17" t="s">
        <v>78</v>
      </c>
      <c r="BK135" s="139">
        <f>ROUND(I135*H135,2)</f>
        <v>0</v>
      </c>
      <c r="BL135" s="17" t="s">
        <v>264</v>
      </c>
      <c r="BM135" s="138" t="s">
        <v>3713</v>
      </c>
    </row>
    <row r="136" spans="2:65" s="1" customFormat="1" ht="16.5" customHeight="1">
      <c r="B136" s="127"/>
      <c r="C136" s="161" t="s">
        <v>287</v>
      </c>
      <c r="D136" s="161" t="s">
        <v>248</v>
      </c>
      <c r="E136" s="162" t="s">
        <v>3714</v>
      </c>
      <c r="F136" s="163" t="s">
        <v>3715</v>
      </c>
      <c r="G136" s="164" t="s">
        <v>2464</v>
      </c>
      <c r="H136" s="165">
        <v>10</v>
      </c>
      <c r="I136" s="166"/>
      <c r="J136" s="166">
        <f>ROUND(I136*H136,2)</f>
        <v>0</v>
      </c>
      <c r="K136" s="163" t="s">
        <v>3</v>
      </c>
      <c r="L136" s="167"/>
      <c r="M136" s="168" t="s">
        <v>3</v>
      </c>
      <c r="N136" s="169" t="s">
        <v>41</v>
      </c>
      <c r="O136" s="136">
        <v>0</v>
      </c>
      <c r="P136" s="136">
        <f>O136*H136</f>
        <v>0</v>
      </c>
      <c r="Q136" s="136">
        <v>0</v>
      </c>
      <c r="R136" s="136">
        <f>Q136*H136</f>
        <v>0</v>
      </c>
      <c r="S136" s="136">
        <v>0</v>
      </c>
      <c r="T136" s="137">
        <f>S136*H136</f>
        <v>0</v>
      </c>
      <c r="AR136" s="138" t="s">
        <v>391</v>
      </c>
      <c r="AT136" s="138" t="s">
        <v>248</v>
      </c>
      <c r="AU136" s="138" t="s">
        <v>80</v>
      </c>
      <c r="AY136" s="17" t="s">
        <v>155</v>
      </c>
      <c r="BE136" s="139">
        <f>IF(N136="základní",J136,0)</f>
        <v>0</v>
      </c>
      <c r="BF136" s="139">
        <f>IF(N136="snížená",J136,0)</f>
        <v>0</v>
      </c>
      <c r="BG136" s="139">
        <f>IF(N136="zákl. přenesená",J136,0)</f>
        <v>0</v>
      </c>
      <c r="BH136" s="139">
        <f>IF(N136="sníž. přenesená",J136,0)</f>
        <v>0</v>
      </c>
      <c r="BI136" s="139">
        <f>IF(N136="nulová",J136,0)</f>
        <v>0</v>
      </c>
      <c r="BJ136" s="17" t="s">
        <v>78</v>
      </c>
      <c r="BK136" s="139">
        <f>ROUND(I136*H136,2)</f>
        <v>0</v>
      </c>
      <c r="BL136" s="17" t="s">
        <v>264</v>
      </c>
      <c r="BM136" s="138" t="s">
        <v>3716</v>
      </c>
    </row>
    <row r="137" spans="2:65" s="1" customFormat="1" ht="16.5" customHeight="1">
      <c r="B137" s="127"/>
      <c r="C137" s="161" t="s">
        <v>292</v>
      </c>
      <c r="D137" s="161" t="s">
        <v>248</v>
      </c>
      <c r="E137" s="162" t="s">
        <v>3717</v>
      </c>
      <c r="F137" s="163" t="s">
        <v>3718</v>
      </c>
      <c r="G137" s="164" t="s">
        <v>2464</v>
      </c>
      <c r="H137" s="165">
        <v>6</v>
      </c>
      <c r="I137" s="166"/>
      <c r="J137" s="166">
        <f>ROUND(I137*H137,2)</f>
        <v>0</v>
      </c>
      <c r="K137" s="163" t="s">
        <v>3</v>
      </c>
      <c r="L137" s="167"/>
      <c r="M137" s="168" t="s">
        <v>3</v>
      </c>
      <c r="N137" s="169" t="s">
        <v>41</v>
      </c>
      <c r="O137" s="136">
        <v>0</v>
      </c>
      <c r="P137" s="136">
        <f>O137*H137</f>
        <v>0</v>
      </c>
      <c r="Q137" s="136">
        <v>0</v>
      </c>
      <c r="R137" s="136">
        <f>Q137*H137</f>
        <v>0</v>
      </c>
      <c r="S137" s="136">
        <v>0</v>
      </c>
      <c r="T137" s="137">
        <f>S137*H137</f>
        <v>0</v>
      </c>
      <c r="AR137" s="138" t="s">
        <v>391</v>
      </c>
      <c r="AT137" s="138" t="s">
        <v>248</v>
      </c>
      <c r="AU137" s="138" t="s">
        <v>80</v>
      </c>
      <c r="AY137" s="17" t="s">
        <v>155</v>
      </c>
      <c r="BE137" s="139">
        <f>IF(N137="základní",J137,0)</f>
        <v>0</v>
      </c>
      <c r="BF137" s="139">
        <f>IF(N137="snížená",J137,0)</f>
        <v>0</v>
      </c>
      <c r="BG137" s="139">
        <f>IF(N137="zákl. přenesená",J137,0)</f>
        <v>0</v>
      </c>
      <c r="BH137" s="139">
        <f>IF(N137="sníž. přenesená",J137,0)</f>
        <v>0</v>
      </c>
      <c r="BI137" s="139">
        <f>IF(N137="nulová",J137,0)</f>
        <v>0</v>
      </c>
      <c r="BJ137" s="17" t="s">
        <v>78</v>
      </c>
      <c r="BK137" s="139">
        <f>ROUND(I137*H137,2)</f>
        <v>0</v>
      </c>
      <c r="BL137" s="17" t="s">
        <v>264</v>
      </c>
      <c r="BM137" s="138" t="s">
        <v>3719</v>
      </c>
    </row>
    <row r="138" spans="2:65" s="1" customFormat="1" ht="16.5" customHeight="1">
      <c r="B138" s="127"/>
      <c r="C138" s="128" t="s">
        <v>298</v>
      </c>
      <c r="D138" s="128" t="s">
        <v>157</v>
      </c>
      <c r="E138" s="129" t="s">
        <v>3720</v>
      </c>
      <c r="F138" s="130" t="s">
        <v>3721</v>
      </c>
      <c r="G138" s="131" t="s">
        <v>320</v>
      </c>
      <c r="H138" s="132">
        <v>15</v>
      </c>
      <c r="I138" s="133"/>
      <c r="J138" s="133">
        <f>ROUND(I138*H138,2)</f>
        <v>0</v>
      </c>
      <c r="K138" s="130" t="s">
        <v>161</v>
      </c>
      <c r="L138" s="29"/>
      <c r="M138" s="134" t="s">
        <v>3</v>
      </c>
      <c r="N138" s="135" t="s">
        <v>41</v>
      </c>
      <c r="O138" s="136">
        <v>0.35199999999999998</v>
      </c>
      <c r="P138" s="136">
        <f>O138*H138</f>
        <v>5.2799999999999994</v>
      </c>
      <c r="Q138" s="136">
        <v>0</v>
      </c>
      <c r="R138" s="136">
        <f>Q138*H138</f>
        <v>0</v>
      </c>
      <c r="S138" s="136">
        <v>0</v>
      </c>
      <c r="T138" s="137">
        <f>S138*H138</f>
        <v>0</v>
      </c>
      <c r="AR138" s="138" t="s">
        <v>264</v>
      </c>
      <c r="AT138" s="138" t="s">
        <v>157</v>
      </c>
      <c r="AU138" s="138" t="s">
        <v>80</v>
      </c>
      <c r="AY138" s="17" t="s">
        <v>155</v>
      </c>
      <c r="BE138" s="139">
        <f>IF(N138="základní",J138,0)</f>
        <v>0</v>
      </c>
      <c r="BF138" s="139">
        <f>IF(N138="snížená",J138,0)</f>
        <v>0</v>
      </c>
      <c r="BG138" s="139">
        <f>IF(N138="zákl. přenesená",J138,0)</f>
        <v>0</v>
      </c>
      <c r="BH138" s="139">
        <f>IF(N138="sníž. přenesená",J138,0)</f>
        <v>0</v>
      </c>
      <c r="BI138" s="139">
        <f>IF(N138="nulová",J138,0)</f>
        <v>0</v>
      </c>
      <c r="BJ138" s="17" t="s">
        <v>78</v>
      </c>
      <c r="BK138" s="139">
        <f>ROUND(I138*H138,2)</f>
        <v>0</v>
      </c>
      <c r="BL138" s="17" t="s">
        <v>264</v>
      </c>
      <c r="BM138" s="138" t="s">
        <v>3722</v>
      </c>
    </row>
    <row r="139" spans="2:65" s="1" customFormat="1" ht="11.25">
      <c r="B139" s="29"/>
      <c r="D139" s="140" t="s">
        <v>164</v>
      </c>
      <c r="F139" s="141" t="s">
        <v>3723</v>
      </c>
      <c r="L139" s="29"/>
      <c r="M139" s="142"/>
      <c r="T139" s="50"/>
      <c r="AT139" s="17" t="s">
        <v>164</v>
      </c>
      <c r="AU139" s="17" t="s">
        <v>80</v>
      </c>
    </row>
    <row r="140" spans="2:65" s="1" customFormat="1" ht="16.5" customHeight="1">
      <c r="B140" s="127"/>
      <c r="C140" s="161" t="s">
        <v>8</v>
      </c>
      <c r="D140" s="161" t="s">
        <v>248</v>
      </c>
      <c r="E140" s="162" t="s">
        <v>3724</v>
      </c>
      <c r="F140" s="163" t="s">
        <v>3725</v>
      </c>
      <c r="G140" s="164" t="s">
        <v>2464</v>
      </c>
      <c r="H140" s="165">
        <v>15</v>
      </c>
      <c r="I140" s="166"/>
      <c r="J140" s="166">
        <f>ROUND(I140*H140,2)</f>
        <v>0</v>
      </c>
      <c r="K140" s="163" t="s">
        <v>3</v>
      </c>
      <c r="L140" s="167"/>
      <c r="M140" s="168" t="s">
        <v>3</v>
      </c>
      <c r="N140" s="169" t="s">
        <v>41</v>
      </c>
      <c r="O140" s="136">
        <v>0</v>
      </c>
      <c r="P140" s="136">
        <f>O140*H140</f>
        <v>0</v>
      </c>
      <c r="Q140" s="136">
        <v>0</v>
      </c>
      <c r="R140" s="136">
        <f>Q140*H140</f>
        <v>0</v>
      </c>
      <c r="S140" s="136">
        <v>0</v>
      </c>
      <c r="T140" s="137">
        <f>S140*H140</f>
        <v>0</v>
      </c>
      <c r="AR140" s="138" t="s">
        <v>391</v>
      </c>
      <c r="AT140" s="138" t="s">
        <v>248</v>
      </c>
      <c r="AU140" s="138" t="s">
        <v>80</v>
      </c>
      <c r="AY140" s="17" t="s">
        <v>155</v>
      </c>
      <c r="BE140" s="139">
        <f>IF(N140="základní",J140,0)</f>
        <v>0</v>
      </c>
      <c r="BF140" s="139">
        <f>IF(N140="snížená",J140,0)</f>
        <v>0</v>
      </c>
      <c r="BG140" s="139">
        <f>IF(N140="zákl. přenesená",J140,0)</f>
        <v>0</v>
      </c>
      <c r="BH140" s="139">
        <f>IF(N140="sníž. přenesená",J140,0)</f>
        <v>0</v>
      </c>
      <c r="BI140" s="139">
        <f>IF(N140="nulová",J140,0)</f>
        <v>0</v>
      </c>
      <c r="BJ140" s="17" t="s">
        <v>78</v>
      </c>
      <c r="BK140" s="139">
        <f>ROUND(I140*H140,2)</f>
        <v>0</v>
      </c>
      <c r="BL140" s="17" t="s">
        <v>264</v>
      </c>
      <c r="BM140" s="138" t="s">
        <v>3726</v>
      </c>
    </row>
    <row r="141" spans="2:65" s="1" customFormat="1" ht="16.5" customHeight="1">
      <c r="B141" s="127"/>
      <c r="C141" s="128" t="s">
        <v>310</v>
      </c>
      <c r="D141" s="128" t="s">
        <v>157</v>
      </c>
      <c r="E141" s="129" t="s">
        <v>3727</v>
      </c>
      <c r="F141" s="130" t="s">
        <v>3728</v>
      </c>
      <c r="G141" s="131" t="s">
        <v>320</v>
      </c>
      <c r="H141" s="132">
        <v>20</v>
      </c>
      <c r="I141" s="133"/>
      <c r="J141" s="133">
        <f>ROUND(I141*H141,2)</f>
        <v>0</v>
      </c>
      <c r="K141" s="130" t="s">
        <v>161</v>
      </c>
      <c r="L141" s="29"/>
      <c r="M141" s="134" t="s">
        <v>3</v>
      </c>
      <c r="N141" s="135" t="s">
        <v>41</v>
      </c>
      <c r="O141" s="136">
        <v>0.28399999999999997</v>
      </c>
      <c r="P141" s="136">
        <f>O141*H141</f>
        <v>5.68</v>
      </c>
      <c r="Q141" s="136">
        <v>0</v>
      </c>
      <c r="R141" s="136">
        <f>Q141*H141</f>
        <v>0</v>
      </c>
      <c r="S141" s="136">
        <v>0</v>
      </c>
      <c r="T141" s="137">
        <f>S141*H141</f>
        <v>0</v>
      </c>
      <c r="AR141" s="138" t="s">
        <v>264</v>
      </c>
      <c r="AT141" s="138" t="s">
        <v>157</v>
      </c>
      <c r="AU141" s="138" t="s">
        <v>80</v>
      </c>
      <c r="AY141" s="17" t="s">
        <v>155</v>
      </c>
      <c r="BE141" s="139">
        <f>IF(N141="základní",J141,0)</f>
        <v>0</v>
      </c>
      <c r="BF141" s="139">
        <f>IF(N141="snížená",J141,0)</f>
        <v>0</v>
      </c>
      <c r="BG141" s="139">
        <f>IF(N141="zákl. přenesená",J141,0)</f>
        <v>0</v>
      </c>
      <c r="BH141" s="139">
        <f>IF(N141="sníž. přenesená",J141,0)</f>
        <v>0</v>
      </c>
      <c r="BI141" s="139">
        <f>IF(N141="nulová",J141,0)</f>
        <v>0</v>
      </c>
      <c r="BJ141" s="17" t="s">
        <v>78</v>
      </c>
      <c r="BK141" s="139">
        <f>ROUND(I141*H141,2)</f>
        <v>0</v>
      </c>
      <c r="BL141" s="17" t="s">
        <v>264</v>
      </c>
      <c r="BM141" s="138" t="s">
        <v>3729</v>
      </c>
    </row>
    <row r="142" spans="2:65" s="1" customFormat="1" ht="11.25">
      <c r="B142" s="29"/>
      <c r="D142" s="140" t="s">
        <v>164</v>
      </c>
      <c r="F142" s="141" t="s">
        <v>3730</v>
      </c>
      <c r="L142" s="29"/>
      <c r="M142" s="142"/>
      <c r="T142" s="50"/>
      <c r="AT142" s="17" t="s">
        <v>164</v>
      </c>
      <c r="AU142" s="17" t="s">
        <v>80</v>
      </c>
    </row>
    <row r="143" spans="2:65" s="1" customFormat="1" ht="16.5" customHeight="1">
      <c r="B143" s="127"/>
      <c r="C143" s="128" t="s">
        <v>317</v>
      </c>
      <c r="D143" s="128" t="s">
        <v>157</v>
      </c>
      <c r="E143" s="129" t="s">
        <v>3731</v>
      </c>
      <c r="F143" s="130" t="s">
        <v>3732</v>
      </c>
      <c r="G143" s="131" t="s">
        <v>320</v>
      </c>
      <c r="H143" s="132">
        <v>8</v>
      </c>
      <c r="I143" s="133"/>
      <c r="J143" s="133">
        <f>ROUND(I143*H143,2)</f>
        <v>0</v>
      </c>
      <c r="K143" s="130" t="s">
        <v>161</v>
      </c>
      <c r="L143" s="29"/>
      <c r="M143" s="134" t="s">
        <v>3</v>
      </c>
      <c r="N143" s="135" t="s">
        <v>41</v>
      </c>
      <c r="O143" s="136">
        <v>0.18</v>
      </c>
      <c r="P143" s="136">
        <f>O143*H143</f>
        <v>1.44</v>
      </c>
      <c r="Q143" s="136">
        <v>0</v>
      </c>
      <c r="R143" s="136">
        <f>Q143*H143</f>
        <v>0</v>
      </c>
      <c r="S143" s="136">
        <v>0</v>
      </c>
      <c r="T143" s="137">
        <f>S143*H143</f>
        <v>0</v>
      </c>
      <c r="AR143" s="138" t="s">
        <v>264</v>
      </c>
      <c r="AT143" s="138" t="s">
        <v>157</v>
      </c>
      <c r="AU143" s="138" t="s">
        <v>80</v>
      </c>
      <c r="AY143" s="17" t="s">
        <v>155</v>
      </c>
      <c r="BE143" s="139">
        <f>IF(N143="základní",J143,0)</f>
        <v>0</v>
      </c>
      <c r="BF143" s="139">
        <f>IF(N143="snížená",J143,0)</f>
        <v>0</v>
      </c>
      <c r="BG143" s="139">
        <f>IF(N143="zákl. přenesená",J143,0)</f>
        <v>0</v>
      </c>
      <c r="BH143" s="139">
        <f>IF(N143="sníž. přenesená",J143,0)</f>
        <v>0</v>
      </c>
      <c r="BI143" s="139">
        <f>IF(N143="nulová",J143,0)</f>
        <v>0</v>
      </c>
      <c r="BJ143" s="17" t="s">
        <v>78</v>
      </c>
      <c r="BK143" s="139">
        <f>ROUND(I143*H143,2)</f>
        <v>0</v>
      </c>
      <c r="BL143" s="17" t="s">
        <v>264</v>
      </c>
      <c r="BM143" s="138" t="s">
        <v>3733</v>
      </c>
    </row>
    <row r="144" spans="2:65" s="1" customFormat="1" ht="11.25">
      <c r="B144" s="29"/>
      <c r="D144" s="140" t="s">
        <v>164</v>
      </c>
      <c r="F144" s="141" t="s">
        <v>3734</v>
      </c>
      <c r="L144" s="29"/>
      <c r="M144" s="142"/>
      <c r="T144" s="50"/>
      <c r="AT144" s="17" t="s">
        <v>164</v>
      </c>
      <c r="AU144" s="17" t="s">
        <v>80</v>
      </c>
    </row>
    <row r="145" spans="2:65" s="1" customFormat="1" ht="16.5" customHeight="1">
      <c r="B145" s="127"/>
      <c r="C145" s="161" t="s">
        <v>324</v>
      </c>
      <c r="D145" s="161" t="s">
        <v>248</v>
      </c>
      <c r="E145" s="162" t="s">
        <v>3735</v>
      </c>
      <c r="F145" s="163" t="s">
        <v>3736</v>
      </c>
      <c r="G145" s="164" t="s">
        <v>2464</v>
      </c>
      <c r="H145" s="165">
        <v>8</v>
      </c>
      <c r="I145" s="166"/>
      <c r="J145" s="166">
        <f t="shared" ref="J145:J150" si="0">ROUND(I145*H145,2)</f>
        <v>0</v>
      </c>
      <c r="K145" s="163" t="s">
        <v>3</v>
      </c>
      <c r="L145" s="167"/>
      <c r="M145" s="168" t="s">
        <v>3</v>
      </c>
      <c r="N145" s="169" t="s">
        <v>41</v>
      </c>
      <c r="O145" s="136">
        <v>0</v>
      </c>
      <c r="P145" s="136">
        <f t="shared" ref="P145:P150" si="1">O145*H145</f>
        <v>0</v>
      </c>
      <c r="Q145" s="136">
        <v>0</v>
      </c>
      <c r="R145" s="136">
        <f t="shared" ref="R145:R150" si="2">Q145*H145</f>
        <v>0</v>
      </c>
      <c r="S145" s="136">
        <v>0</v>
      </c>
      <c r="T145" s="137">
        <f t="shared" ref="T145:T150" si="3">S145*H145</f>
        <v>0</v>
      </c>
      <c r="AR145" s="138" t="s">
        <v>391</v>
      </c>
      <c r="AT145" s="138" t="s">
        <v>248</v>
      </c>
      <c r="AU145" s="138" t="s">
        <v>80</v>
      </c>
      <c r="AY145" s="17" t="s">
        <v>155</v>
      </c>
      <c r="BE145" s="139">
        <f t="shared" ref="BE145:BE150" si="4">IF(N145="základní",J145,0)</f>
        <v>0</v>
      </c>
      <c r="BF145" s="139">
        <f t="shared" ref="BF145:BF150" si="5">IF(N145="snížená",J145,0)</f>
        <v>0</v>
      </c>
      <c r="BG145" s="139">
        <f t="shared" ref="BG145:BG150" si="6">IF(N145="zákl. přenesená",J145,0)</f>
        <v>0</v>
      </c>
      <c r="BH145" s="139">
        <f t="shared" ref="BH145:BH150" si="7">IF(N145="sníž. přenesená",J145,0)</f>
        <v>0</v>
      </c>
      <c r="BI145" s="139">
        <f t="shared" ref="BI145:BI150" si="8">IF(N145="nulová",J145,0)</f>
        <v>0</v>
      </c>
      <c r="BJ145" s="17" t="s">
        <v>78</v>
      </c>
      <c r="BK145" s="139">
        <f t="shared" ref="BK145:BK150" si="9">ROUND(I145*H145,2)</f>
        <v>0</v>
      </c>
      <c r="BL145" s="17" t="s">
        <v>264</v>
      </c>
      <c r="BM145" s="138" t="s">
        <v>3737</v>
      </c>
    </row>
    <row r="146" spans="2:65" s="1" customFormat="1" ht="16.5" customHeight="1">
      <c r="B146" s="127"/>
      <c r="C146" s="128" t="s">
        <v>331</v>
      </c>
      <c r="D146" s="128" t="s">
        <v>157</v>
      </c>
      <c r="E146" s="129" t="s">
        <v>3738</v>
      </c>
      <c r="F146" s="130" t="s">
        <v>3739</v>
      </c>
      <c r="G146" s="131" t="s">
        <v>320</v>
      </c>
      <c r="H146" s="132">
        <v>15</v>
      </c>
      <c r="I146" s="133"/>
      <c r="J146" s="133">
        <f t="shared" si="0"/>
        <v>0</v>
      </c>
      <c r="K146" s="130" t="s">
        <v>3</v>
      </c>
      <c r="L146" s="29"/>
      <c r="M146" s="134" t="s">
        <v>3</v>
      </c>
      <c r="N146" s="135" t="s">
        <v>41</v>
      </c>
      <c r="O146" s="136">
        <v>0.2</v>
      </c>
      <c r="P146" s="136">
        <f t="shared" si="1"/>
        <v>3</v>
      </c>
      <c r="Q146" s="136">
        <v>0</v>
      </c>
      <c r="R146" s="136">
        <f t="shared" si="2"/>
        <v>0</v>
      </c>
      <c r="S146" s="136">
        <v>0</v>
      </c>
      <c r="T146" s="137">
        <f t="shared" si="3"/>
        <v>0</v>
      </c>
      <c r="AR146" s="138" t="s">
        <v>264</v>
      </c>
      <c r="AT146" s="138" t="s">
        <v>157</v>
      </c>
      <c r="AU146" s="138" t="s">
        <v>80</v>
      </c>
      <c r="AY146" s="17" t="s">
        <v>155</v>
      </c>
      <c r="BE146" s="139">
        <f t="shared" si="4"/>
        <v>0</v>
      </c>
      <c r="BF146" s="139">
        <f t="shared" si="5"/>
        <v>0</v>
      </c>
      <c r="BG146" s="139">
        <f t="shared" si="6"/>
        <v>0</v>
      </c>
      <c r="BH146" s="139">
        <f t="shared" si="7"/>
        <v>0</v>
      </c>
      <c r="BI146" s="139">
        <f t="shared" si="8"/>
        <v>0</v>
      </c>
      <c r="BJ146" s="17" t="s">
        <v>78</v>
      </c>
      <c r="BK146" s="139">
        <f t="shared" si="9"/>
        <v>0</v>
      </c>
      <c r="BL146" s="17" t="s">
        <v>264</v>
      </c>
      <c r="BM146" s="138" t="s">
        <v>3740</v>
      </c>
    </row>
    <row r="147" spans="2:65" s="1" customFormat="1" ht="16.5" customHeight="1">
      <c r="B147" s="127"/>
      <c r="C147" s="161" t="s">
        <v>338</v>
      </c>
      <c r="D147" s="161" t="s">
        <v>248</v>
      </c>
      <c r="E147" s="162" t="s">
        <v>3741</v>
      </c>
      <c r="F147" s="163" t="s">
        <v>3742</v>
      </c>
      <c r="G147" s="164" t="s">
        <v>320</v>
      </c>
      <c r="H147" s="165">
        <v>1.5</v>
      </c>
      <c r="I147" s="166"/>
      <c r="J147" s="166">
        <f t="shared" si="0"/>
        <v>0</v>
      </c>
      <c r="K147" s="163" t="s">
        <v>3</v>
      </c>
      <c r="L147" s="167"/>
      <c r="M147" s="168" t="s">
        <v>3</v>
      </c>
      <c r="N147" s="169" t="s">
        <v>41</v>
      </c>
      <c r="O147" s="136">
        <v>0</v>
      </c>
      <c r="P147" s="136">
        <f t="shared" si="1"/>
        <v>0</v>
      </c>
      <c r="Q147" s="136">
        <v>0</v>
      </c>
      <c r="R147" s="136">
        <f t="shared" si="2"/>
        <v>0</v>
      </c>
      <c r="S147" s="136">
        <v>0</v>
      </c>
      <c r="T147" s="137">
        <f t="shared" si="3"/>
        <v>0</v>
      </c>
      <c r="AR147" s="138" t="s">
        <v>391</v>
      </c>
      <c r="AT147" s="138" t="s">
        <v>248</v>
      </c>
      <c r="AU147" s="138" t="s">
        <v>80</v>
      </c>
      <c r="AY147" s="17" t="s">
        <v>155</v>
      </c>
      <c r="BE147" s="139">
        <f t="shared" si="4"/>
        <v>0</v>
      </c>
      <c r="BF147" s="139">
        <f t="shared" si="5"/>
        <v>0</v>
      </c>
      <c r="BG147" s="139">
        <f t="shared" si="6"/>
        <v>0</v>
      </c>
      <c r="BH147" s="139">
        <f t="shared" si="7"/>
        <v>0</v>
      </c>
      <c r="BI147" s="139">
        <f t="shared" si="8"/>
        <v>0</v>
      </c>
      <c r="BJ147" s="17" t="s">
        <v>78</v>
      </c>
      <c r="BK147" s="139">
        <f t="shared" si="9"/>
        <v>0</v>
      </c>
      <c r="BL147" s="17" t="s">
        <v>264</v>
      </c>
      <c r="BM147" s="138" t="s">
        <v>3743</v>
      </c>
    </row>
    <row r="148" spans="2:65" s="1" customFormat="1" ht="16.5" customHeight="1">
      <c r="B148" s="127"/>
      <c r="C148" s="128" t="s">
        <v>344</v>
      </c>
      <c r="D148" s="128" t="s">
        <v>157</v>
      </c>
      <c r="E148" s="129" t="s">
        <v>3744</v>
      </c>
      <c r="F148" s="130" t="s">
        <v>3745</v>
      </c>
      <c r="G148" s="131" t="s">
        <v>320</v>
      </c>
      <c r="H148" s="132">
        <v>8</v>
      </c>
      <c r="I148" s="133"/>
      <c r="J148" s="133">
        <f t="shared" si="0"/>
        <v>0</v>
      </c>
      <c r="K148" s="130" t="s">
        <v>3</v>
      </c>
      <c r="L148" s="29"/>
      <c r="M148" s="134" t="s">
        <v>3</v>
      </c>
      <c r="N148" s="135" t="s">
        <v>41</v>
      </c>
      <c r="O148" s="136">
        <v>0.2</v>
      </c>
      <c r="P148" s="136">
        <f t="shared" si="1"/>
        <v>1.6</v>
      </c>
      <c r="Q148" s="136">
        <v>0</v>
      </c>
      <c r="R148" s="136">
        <f t="shared" si="2"/>
        <v>0</v>
      </c>
      <c r="S148" s="136">
        <v>0</v>
      </c>
      <c r="T148" s="137">
        <f t="shared" si="3"/>
        <v>0</v>
      </c>
      <c r="AR148" s="138" t="s">
        <v>264</v>
      </c>
      <c r="AT148" s="138" t="s">
        <v>157</v>
      </c>
      <c r="AU148" s="138" t="s">
        <v>80</v>
      </c>
      <c r="AY148" s="17" t="s">
        <v>155</v>
      </c>
      <c r="BE148" s="139">
        <f t="shared" si="4"/>
        <v>0</v>
      </c>
      <c r="BF148" s="139">
        <f t="shared" si="5"/>
        <v>0</v>
      </c>
      <c r="BG148" s="139">
        <f t="shared" si="6"/>
        <v>0</v>
      </c>
      <c r="BH148" s="139">
        <f t="shared" si="7"/>
        <v>0</v>
      </c>
      <c r="BI148" s="139">
        <f t="shared" si="8"/>
        <v>0</v>
      </c>
      <c r="BJ148" s="17" t="s">
        <v>78</v>
      </c>
      <c r="BK148" s="139">
        <f t="shared" si="9"/>
        <v>0</v>
      </c>
      <c r="BL148" s="17" t="s">
        <v>264</v>
      </c>
      <c r="BM148" s="138" t="s">
        <v>3746</v>
      </c>
    </row>
    <row r="149" spans="2:65" s="1" customFormat="1" ht="16.5" customHeight="1">
      <c r="B149" s="127"/>
      <c r="C149" s="161" t="s">
        <v>350</v>
      </c>
      <c r="D149" s="161" t="s">
        <v>248</v>
      </c>
      <c r="E149" s="162" t="s">
        <v>3747</v>
      </c>
      <c r="F149" s="163" t="s">
        <v>3748</v>
      </c>
      <c r="G149" s="164" t="s">
        <v>2464</v>
      </c>
      <c r="H149" s="165">
        <v>8</v>
      </c>
      <c r="I149" s="166"/>
      <c r="J149" s="166">
        <f t="shared" si="0"/>
        <v>0</v>
      </c>
      <c r="K149" s="163" t="s">
        <v>3</v>
      </c>
      <c r="L149" s="167"/>
      <c r="M149" s="168" t="s">
        <v>3</v>
      </c>
      <c r="N149" s="169" t="s">
        <v>41</v>
      </c>
      <c r="O149" s="136">
        <v>0</v>
      </c>
      <c r="P149" s="136">
        <f t="shared" si="1"/>
        <v>0</v>
      </c>
      <c r="Q149" s="136">
        <v>0</v>
      </c>
      <c r="R149" s="136">
        <f t="shared" si="2"/>
        <v>0</v>
      </c>
      <c r="S149" s="136">
        <v>0</v>
      </c>
      <c r="T149" s="137">
        <f t="shared" si="3"/>
        <v>0</v>
      </c>
      <c r="AR149" s="138" t="s">
        <v>391</v>
      </c>
      <c r="AT149" s="138" t="s">
        <v>248</v>
      </c>
      <c r="AU149" s="138" t="s">
        <v>80</v>
      </c>
      <c r="AY149" s="17" t="s">
        <v>155</v>
      </c>
      <c r="BE149" s="139">
        <f t="shared" si="4"/>
        <v>0</v>
      </c>
      <c r="BF149" s="139">
        <f t="shared" si="5"/>
        <v>0</v>
      </c>
      <c r="BG149" s="139">
        <f t="shared" si="6"/>
        <v>0</v>
      </c>
      <c r="BH149" s="139">
        <f t="shared" si="7"/>
        <v>0</v>
      </c>
      <c r="BI149" s="139">
        <f t="shared" si="8"/>
        <v>0</v>
      </c>
      <c r="BJ149" s="17" t="s">
        <v>78</v>
      </c>
      <c r="BK149" s="139">
        <f t="shared" si="9"/>
        <v>0</v>
      </c>
      <c r="BL149" s="17" t="s">
        <v>264</v>
      </c>
      <c r="BM149" s="138" t="s">
        <v>3749</v>
      </c>
    </row>
    <row r="150" spans="2:65" s="1" customFormat="1" ht="16.5" customHeight="1">
      <c r="B150" s="127"/>
      <c r="C150" s="128" t="s">
        <v>358</v>
      </c>
      <c r="D150" s="128" t="s">
        <v>157</v>
      </c>
      <c r="E150" s="129" t="s">
        <v>3750</v>
      </c>
      <c r="F150" s="130" t="s">
        <v>3751</v>
      </c>
      <c r="G150" s="131" t="s">
        <v>320</v>
      </c>
      <c r="H150" s="132">
        <v>3</v>
      </c>
      <c r="I150" s="133"/>
      <c r="J150" s="133">
        <f t="shared" si="0"/>
        <v>0</v>
      </c>
      <c r="K150" s="130" t="s">
        <v>161</v>
      </c>
      <c r="L150" s="29"/>
      <c r="M150" s="134" t="s">
        <v>3</v>
      </c>
      <c r="N150" s="135" t="s">
        <v>41</v>
      </c>
      <c r="O150" s="136">
        <v>0.80200000000000005</v>
      </c>
      <c r="P150" s="136">
        <f t="shared" si="1"/>
        <v>2.4060000000000001</v>
      </c>
      <c r="Q150" s="136">
        <v>0</v>
      </c>
      <c r="R150" s="136">
        <f t="shared" si="2"/>
        <v>0</v>
      </c>
      <c r="S150" s="136">
        <v>0</v>
      </c>
      <c r="T150" s="137">
        <f t="shared" si="3"/>
        <v>0</v>
      </c>
      <c r="AR150" s="138" t="s">
        <v>264</v>
      </c>
      <c r="AT150" s="138" t="s">
        <v>157</v>
      </c>
      <c r="AU150" s="138" t="s">
        <v>80</v>
      </c>
      <c r="AY150" s="17" t="s">
        <v>155</v>
      </c>
      <c r="BE150" s="139">
        <f t="shared" si="4"/>
        <v>0</v>
      </c>
      <c r="BF150" s="139">
        <f t="shared" si="5"/>
        <v>0</v>
      </c>
      <c r="BG150" s="139">
        <f t="shared" si="6"/>
        <v>0</v>
      </c>
      <c r="BH150" s="139">
        <f t="shared" si="7"/>
        <v>0</v>
      </c>
      <c r="BI150" s="139">
        <f t="shared" si="8"/>
        <v>0</v>
      </c>
      <c r="BJ150" s="17" t="s">
        <v>78</v>
      </c>
      <c r="BK150" s="139">
        <f t="shared" si="9"/>
        <v>0</v>
      </c>
      <c r="BL150" s="17" t="s">
        <v>264</v>
      </c>
      <c r="BM150" s="138" t="s">
        <v>3752</v>
      </c>
    </row>
    <row r="151" spans="2:65" s="1" customFormat="1" ht="11.25">
      <c r="B151" s="29"/>
      <c r="D151" s="140" t="s">
        <v>164</v>
      </c>
      <c r="F151" s="141" t="s">
        <v>3753</v>
      </c>
      <c r="L151" s="29"/>
      <c r="M151" s="142"/>
      <c r="T151" s="50"/>
      <c r="AT151" s="17" t="s">
        <v>164</v>
      </c>
      <c r="AU151" s="17" t="s">
        <v>80</v>
      </c>
    </row>
    <row r="152" spans="2:65" s="1" customFormat="1" ht="16.5" customHeight="1">
      <c r="B152" s="127"/>
      <c r="C152" s="161" t="s">
        <v>370</v>
      </c>
      <c r="D152" s="161" t="s">
        <v>248</v>
      </c>
      <c r="E152" s="162" t="s">
        <v>3754</v>
      </c>
      <c r="F152" s="163" t="s">
        <v>3755</v>
      </c>
      <c r="G152" s="164" t="s">
        <v>2464</v>
      </c>
      <c r="H152" s="165">
        <v>3</v>
      </c>
      <c r="I152" s="166"/>
      <c r="J152" s="166">
        <f>ROUND(I152*H152,2)</f>
        <v>0</v>
      </c>
      <c r="K152" s="163" t="s">
        <v>3</v>
      </c>
      <c r="L152" s="167"/>
      <c r="M152" s="168" t="s">
        <v>3</v>
      </c>
      <c r="N152" s="169" t="s">
        <v>41</v>
      </c>
      <c r="O152" s="136">
        <v>0</v>
      </c>
      <c r="P152" s="136">
        <f>O152*H152</f>
        <v>0</v>
      </c>
      <c r="Q152" s="136">
        <v>0</v>
      </c>
      <c r="R152" s="136">
        <f>Q152*H152</f>
        <v>0</v>
      </c>
      <c r="S152" s="136">
        <v>0</v>
      </c>
      <c r="T152" s="137">
        <f>S152*H152</f>
        <v>0</v>
      </c>
      <c r="AR152" s="138" t="s">
        <v>391</v>
      </c>
      <c r="AT152" s="138" t="s">
        <v>248</v>
      </c>
      <c r="AU152" s="138" t="s">
        <v>80</v>
      </c>
      <c r="AY152" s="17" t="s">
        <v>155</v>
      </c>
      <c r="BE152" s="139">
        <f>IF(N152="základní",J152,0)</f>
        <v>0</v>
      </c>
      <c r="BF152" s="139">
        <f>IF(N152="snížená",J152,0)</f>
        <v>0</v>
      </c>
      <c r="BG152" s="139">
        <f>IF(N152="zákl. přenesená",J152,0)</f>
        <v>0</v>
      </c>
      <c r="BH152" s="139">
        <f>IF(N152="sníž. přenesená",J152,0)</f>
        <v>0</v>
      </c>
      <c r="BI152" s="139">
        <f>IF(N152="nulová",J152,0)</f>
        <v>0</v>
      </c>
      <c r="BJ152" s="17" t="s">
        <v>78</v>
      </c>
      <c r="BK152" s="139">
        <f>ROUND(I152*H152,2)</f>
        <v>0</v>
      </c>
      <c r="BL152" s="17" t="s">
        <v>264</v>
      </c>
      <c r="BM152" s="138" t="s">
        <v>3756</v>
      </c>
    </row>
    <row r="153" spans="2:65" s="1" customFormat="1" ht="16.5" customHeight="1">
      <c r="B153" s="127"/>
      <c r="C153" s="161" t="s">
        <v>385</v>
      </c>
      <c r="D153" s="161" t="s">
        <v>248</v>
      </c>
      <c r="E153" s="162" t="s">
        <v>3757</v>
      </c>
      <c r="F153" s="163" t="s">
        <v>3758</v>
      </c>
      <c r="G153" s="164" t="s">
        <v>2464</v>
      </c>
      <c r="H153" s="165">
        <v>3</v>
      </c>
      <c r="I153" s="166"/>
      <c r="J153" s="166">
        <f>ROUND(I153*H153,2)</f>
        <v>0</v>
      </c>
      <c r="K153" s="163" t="s">
        <v>3</v>
      </c>
      <c r="L153" s="167"/>
      <c r="M153" s="168" t="s">
        <v>3</v>
      </c>
      <c r="N153" s="169" t="s">
        <v>41</v>
      </c>
      <c r="O153" s="136">
        <v>0</v>
      </c>
      <c r="P153" s="136">
        <f>O153*H153</f>
        <v>0</v>
      </c>
      <c r="Q153" s="136">
        <v>0</v>
      </c>
      <c r="R153" s="136">
        <f>Q153*H153</f>
        <v>0</v>
      </c>
      <c r="S153" s="136">
        <v>0</v>
      </c>
      <c r="T153" s="137">
        <f>S153*H153</f>
        <v>0</v>
      </c>
      <c r="AR153" s="138" t="s">
        <v>391</v>
      </c>
      <c r="AT153" s="138" t="s">
        <v>248</v>
      </c>
      <c r="AU153" s="138" t="s">
        <v>80</v>
      </c>
      <c r="AY153" s="17" t="s">
        <v>155</v>
      </c>
      <c r="BE153" s="139">
        <f>IF(N153="základní",J153,0)</f>
        <v>0</v>
      </c>
      <c r="BF153" s="139">
        <f>IF(N153="snížená",J153,0)</f>
        <v>0</v>
      </c>
      <c r="BG153" s="139">
        <f>IF(N153="zákl. přenesená",J153,0)</f>
        <v>0</v>
      </c>
      <c r="BH153" s="139">
        <f>IF(N153="sníž. přenesená",J153,0)</f>
        <v>0</v>
      </c>
      <c r="BI153" s="139">
        <f>IF(N153="nulová",J153,0)</f>
        <v>0</v>
      </c>
      <c r="BJ153" s="17" t="s">
        <v>78</v>
      </c>
      <c r="BK153" s="139">
        <f>ROUND(I153*H153,2)</f>
        <v>0</v>
      </c>
      <c r="BL153" s="17" t="s">
        <v>264</v>
      </c>
      <c r="BM153" s="138" t="s">
        <v>3759</v>
      </c>
    </row>
    <row r="154" spans="2:65" s="1" customFormat="1" ht="16.5" customHeight="1">
      <c r="B154" s="127"/>
      <c r="C154" s="161" t="s">
        <v>391</v>
      </c>
      <c r="D154" s="161" t="s">
        <v>248</v>
      </c>
      <c r="E154" s="162" t="s">
        <v>3760</v>
      </c>
      <c r="F154" s="163" t="s">
        <v>3761</v>
      </c>
      <c r="G154" s="164" t="s">
        <v>2464</v>
      </c>
      <c r="H154" s="165">
        <v>3</v>
      </c>
      <c r="I154" s="166"/>
      <c r="J154" s="166">
        <f>ROUND(I154*H154,2)</f>
        <v>0</v>
      </c>
      <c r="K154" s="163" t="s">
        <v>3</v>
      </c>
      <c r="L154" s="167"/>
      <c r="M154" s="168" t="s">
        <v>3</v>
      </c>
      <c r="N154" s="169" t="s">
        <v>41</v>
      </c>
      <c r="O154" s="136">
        <v>0</v>
      </c>
      <c r="P154" s="136">
        <f>O154*H154</f>
        <v>0</v>
      </c>
      <c r="Q154" s="136">
        <v>0</v>
      </c>
      <c r="R154" s="136">
        <f>Q154*H154</f>
        <v>0</v>
      </c>
      <c r="S154" s="136">
        <v>0</v>
      </c>
      <c r="T154" s="137">
        <f>S154*H154</f>
        <v>0</v>
      </c>
      <c r="AR154" s="138" t="s">
        <v>391</v>
      </c>
      <c r="AT154" s="138" t="s">
        <v>248</v>
      </c>
      <c r="AU154" s="138" t="s">
        <v>80</v>
      </c>
      <c r="AY154" s="17" t="s">
        <v>155</v>
      </c>
      <c r="BE154" s="139">
        <f>IF(N154="základní",J154,0)</f>
        <v>0</v>
      </c>
      <c r="BF154" s="139">
        <f>IF(N154="snížená",J154,0)</f>
        <v>0</v>
      </c>
      <c r="BG154" s="139">
        <f>IF(N154="zákl. přenesená",J154,0)</f>
        <v>0</v>
      </c>
      <c r="BH154" s="139">
        <f>IF(N154="sníž. přenesená",J154,0)</f>
        <v>0</v>
      </c>
      <c r="BI154" s="139">
        <f>IF(N154="nulová",J154,0)</f>
        <v>0</v>
      </c>
      <c r="BJ154" s="17" t="s">
        <v>78</v>
      </c>
      <c r="BK154" s="139">
        <f>ROUND(I154*H154,2)</f>
        <v>0</v>
      </c>
      <c r="BL154" s="17" t="s">
        <v>264</v>
      </c>
      <c r="BM154" s="138" t="s">
        <v>3762</v>
      </c>
    </row>
    <row r="155" spans="2:65" s="1" customFormat="1" ht="16.5" customHeight="1">
      <c r="B155" s="127"/>
      <c r="C155" s="128" t="s">
        <v>400</v>
      </c>
      <c r="D155" s="128" t="s">
        <v>157</v>
      </c>
      <c r="E155" s="129" t="s">
        <v>3763</v>
      </c>
      <c r="F155" s="130" t="s">
        <v>3764</v>
      </c>
      <c r="G155" s="131" t="s">
        <v>320</v>
      </c>
      <c r="H155" s="132">
        <v>1</v>
      </c>
      <c r="I155" s="133"/>
      <c r="J155" s="133">
        <f>ROUND(I155*H155,2)</f>
        <v>0</v>
      </c>
      <c r="K155" s="130" t="s">
        <v>161</v>
      </c>
      <c r="L155" s="29"/>
      <c r="M155" s="134" t="s">
        <v>3</v>
      </c>
      <c r="N155" s="135" t="s">
        <v>41</v>
      </c>
      <c r="O155" s="136">
        <v>6.4050000000000002</v>
      </c>
      <c r="P155" s="136">
        <f>O155*H155</f>
        <v>6.4050000000000002</v>
      </c>
      <c r="Q155" s="136">
        <v>0</v>
      </c>
      <c r="R155" s="136">
        <f>Q155*H155</f>
        <v>0</v>
      </c>
      <c r="S155" s="136">
        <v>0</v>
      </c>
      <c r="T155" s="137">
        <f>S155*H155</f>
        <v>0</v>
      </c>
      <c r="AR155" s="138" t="s">
        <v>264</v>
      </c>
      <c r="AT155" s="138" t="s">
        <v>157</v>
      </c>
      <c r="AU155" s="138" t="s">
        <v>80</v>
      </c>
      <c r="AY155" s="17" t="s">
        <v>155</v>
      </c>
      <c r="BE155" s="139">
        <f>IF(N155="základní",J155,0)</f>
        <v>0</v>
      </c>
      <c r="BF155" s="139">
        <f>IF(N155="snížená",J155,0)</f>
        <v>0</v>
      </c>
      <c r="BG155" s="139">
        <f>IF(N155="zákl. přenesená",J155,0)</f>
        <v>0</v>
      </c>
      <c r="BH155" s="139">
        <f>IF(N155="sníž. přenesená",J155,0)</f>
        <v>0</v>
      </c>
      <c r="BI155" s="139">
        <f>IF(N155="nulová",J155,0)</f>
        <v>0</v>
      </c>
      <c r="BJ155" s="17" t="s">
        <v>78</v>
      </c>
      <c r="BK155" s="139">
        <f>ROUND(I155*H155,2)</f>
        <v>0</v>
      </c>
      <c r="BL155" s="17" t="s">
        <v>264</v>
      </c>
      <c r="BM155" s="138" t="s">
        <v>3765</v>
      </c>
    </row>
    <row r="156" spans="2:65" s="1" customFormat="1" ht="11.25">
      <c r="B156" s="29"/>
      <c r="D156" s="140" t="s">
        <v>164</v>
      </c>
      <c r="F156" s="141" t="s">
        <v>3766</v>
      </c>
      <c r="L156" s="29"/>
      <c r="M156" s="142"/>
      <c r="T156" s="50"/>
      <c r="AT156" s="17" t="s">
        <v>164</v>
      </c>
      <c r="AU156" s="17" t="s">
        <v>80</v>
      </c>
    </row>
    <row r="157" spans="2:65" s="1" customFormat="1" ht="16.5" customHeight="1">
      <c r="B157" s="127"/>
      <c r="C157" s="128" t="s">
        <v>407</v>
      </c>
      <c r="D157" s="128" t="s">
        <v>157</v>
      </c>
      <c r="E157" s="129" t="s">
        <v>3767</v>
      </c>
      <c r="F157" s="130" t="s">
        <v>3768</v>
      </c>
      <c r="G157" s="131" t="s">
        <v>320</v>
      </c>
      <c r="H157" s="132">
        <v>1</v>
      </c>
      <c r="I157" s="133"/>
      <c r="J157" s="133">
        <f>ROUND(I157*H157,2)</f>
        <v>0</v>
      </c>
      <c r="K157" s="130" t="s">
        <v>161</v>
      </c>
      <c r="L157" s="29"/>
      <c r="M157" s="134" t="s">
        <v>3</v>
      </c>
      <c r="N157" s="135" t="s">
        <v>41</v>
      </c>
      <c r="O157" s="136">
        <v>9.5969999999999995</v>
      </c>
      <c r="P157" s="136">
        <f>O157*H157</f>
        <v>9.5969999999999995</v>
      </c>
      <c r="Q157" s="136">
        <v>0</v>
      </c>
      <c r="R157" s="136">
        <f>Q157*H157</f>
        <v>0</v>
      </c>
      <c r="S157" s="136">
        <v>0</v>
      </c>
      <c r="T157" s="137">
        <f>S157*H157</f>
        <v>0</v>
      </c>
      <c r="AR157" s="138" t="s">
        <v>264</v>
      </c>
      <c r="AT157" s="138" t="s">
        <v>157</v>
      </c>
      <c r="AU157" s="138" t="s">
        <v>80</v>
      </c>
      <c r="AY157" s="17" t="s">
        <v>155</v>
      </c>
      <c r="BE157" s="139">
        <f>IF(N157="základní",J157,0)</f>
        <v>0</v>
      </c>
      <c r="BF157" s="139">
        <f>IF(N157="snížená",J157,0)</f>
        <v>0</v>
      </c>
      <c r="BG157" s="139">
        <f>IF(N157="zákl. přenesená",J157,0)</f>
        <v>0</v>
      </c>
      <c r="BH157" s="139">
        <f>IF(N157="sníž. přenesená",J157,0)</f>
        <v>0</v>
      </c>
      <c r="BI157" s="139">
        <f>IF(N157="nulová",J157,0)</f>
        <v>0</v>
      </c>
      <c r="BJ157" s="17" t="s">
        <v>78</v>
      </c>
      <c r="BK157" s="139">
        <f>ROUND(I157*H157,2)</f>
        <v>0</v>
      </c>
      <c r="BL157" s="17" t="s">
        <v>264</v>
      </c>
      <c r="BM157" s="138" t="s">
        <v>3769</v>
      </c>
    </row>
    <row r="158" spans="2:65" s="1" customFormat="1" ht="11.25">
      <c r="B158" s="29"/>
      <c r="D158" s="140" t="s">
        <v>164</v>
      </c>
      <c r="F158" s="141" t="s">
        <v>3770</v>
      </c>
      <c r="L158" s="29"/>
      <c r="M158" s="142"/>
      <c r="T158" s="50"/>
      <c r="AT158" s="17" t="s">
        <v>164</v>
      </c>
      <c r="AU158" s="17" t="s">
        <v>80</v>
      </c>
    </row>
    <row r="159" spans="2:65" s="1" customFormat="1" ht="24.2" customHeight="1">
      <c r="B159" s="127"/>
      <c r="C159" s="128" t="s">
        <v>413</v>
      </c>
      <c r="D159" s="128" t="s">
        <v>157</v>
      </c>
      <c r="E159" s="129" t="s">
        <v>3771</v>
      </c>
      <c r="F159" s="130" t="s">
        <v>3772</v>
      </c>
      <c r="G159" s="131" t="s">
        <v>1438</v>
      </c>
      <c r="H159" s="132">
        <v>981.15</v>
      </c>
      <c r="I159" s="133"/>
      <c r="J159" s="133">
        <f>ROUND(I159*H159,2)</f>
        <v>0</v>
      </c>
      <c r="K159" s="130" t="s">
        <v>161</v>
      </c>
      <c r="L159" s="29"/>
      <c r="M159" s="134" t="s">
        <v>3</v>
      </c>
      <c r="N159" s="135" t="s">
        <v>41</v>
      </c>
      <c r="O159" s="136">
        <v>0</v>
      </c>
      <c r="P159" s="136">
        <f>O159*H159</f>
        <v>0</v>
      </c>
      <c r="Q159" s="136">
        <v>0</v>
      </c>
      <c r="R159" s="136">
        <f>Q159*H159</f>
        <v>0</v>
      </c>
      <c r="S159" s="136">
        <v>0</v>
      </c>
      <c r="T159" s="137">
        <f>S159*H159</f>
        <v>0</v>
      </c>
      <c r="AR159" s="138" t="s">
        <v>264</v>
      </c>
      <c r="AT159" s="138" t="s">
        <v>157</v>
      </c>
      <c r="AU159" s="138" t="s">
        <v>80</v>
      </c>
      <c r="AY159" s="17" t="s">
        <v>155</v>
      </c>
      <c r="BE159" s="139">
        <f>IF(N159="základní",J159,0)</f>
        <v>0</v>
      </c>
      <c r="BF159" s="139">
        <f>IF(N159="snížená",J159,0)</f>
        <v>0</v>
      </c>
      <c r="BG159" s="139">
        <f>IF(N159="zákl. přenesená",J159,0)</f>
        <v>0</v>
      </c>
      <c r="BH159" s="139">
        <f>IF(N159="sníž. přenesená",J159,0)</f>
        <v>0</v>
      </c>
      <c r="BI159" s="139">
        <f>IF(N159="nulová",J159,0)</f>
        <v>0</v>
      </c>
      <c r="BJ159" s="17" t="s">
        <v>78</v>
      </c>
      <c r="BK159" s="139">
        <f>ROUND(I159*H159,2)</f>
        <v>0</v>
      </c>
      <c r="BL159" s="17" t="s">
        <v>264</v>
      </c>
      <c r="BM159" s="138" t="s">
        <v>3773</v>
      </c>
    </row>
    <row r="160" spans="2:65" s="1" customFormat="1" ht="11.25">
      <c r="B160" s="29"/>
      <c r="D160" s="140" t="s">
        <v>164</v>
      </c>
      <c r="F160" s="141" t="s">
        <v>3774</v>
      </c>
      <c r="L160" s="29"/>
      <c r="M160" s="142"/>
      <c r="T160" s="50"/>
      <c r="AT160" s="17" t="s">
        <v>164</v>
      </c>
      <c r="AU160" s="17" t="s">
        <v>80</v>
      </c>
    </row>
    <row r="161" spans="2:65" s="1" customFormat="1" ht="24.2" customHeight="1">
      <c r="B161" s="127"/>
      <c r="C161" s="128" t="s">
        <v>420</v>
      </c>
      <c r="D161" s="128" t="s">
        <v>157</v>
      </c>
      <c r="E161" s="129" t="s">
        <v>3408</v>
      </c>
      <c r="F161" s="130" t="s">
        <v>3409</v>
      </c>
      <c r="G161" s="131" t="s">
        <v>1438</v>
      </c>
      <c r="H161" s="132">
        <v>981.15</v>
      </c>
      <c r="I161" s="133"/>
      <c r="J161" s="133">
        <f>ROUND(I161*H161,2)</f>
        <v>0</v>
      </c>
      <c r="K161" s="130" t="s">
        <v>161</v>
      </c>
      <c r="L161" s="29"/>
      <c r="M161" s="134" t="s">
        <v>3</v>
      </c>
      <c r="N161" s="135" t="s">
        <v>41</v>
      </c>
      <c r="O161" s="136">
        <v>0</v>
      </c>
      <c r="P161" s="136">
        <f>O161*H161</f>
        <v>0</v>
      </c>
      <c r="Q161" s="136">
        <v>0</v>
      </c>
      <c r="R161" s="136">
        <f>Q161*H161</f>
        <v>0</v>
      </c>
      <c r="S161" s="136">
        <v>0</v>
      </c>
      <c r="T161" s="137">
        <f>S161*H161</f>
        <v>0</v>
      </c>
      <c r="AR161" s="138" t="s">
        <v>264</v>
      </c>
      <c r="AT161" s="138" t="s">
        <v>157</v>
      </c>
      <c r="AU161" s="138" t="s">
        <v>80</v>
      </c>
      <c r="AY161" s="17" t="s">
        <v>155</v>
      </c>
      <c r="BE161" s="139">
        <f>IF(N161="základní",J161,0)</f>
        <v>0</v>
      </c>
      <c r="BF161" s="139">
        <f>IF(N161="snížená",J161,0)</f>
        <v>0</v>
      </c>
      <c r="BG161" s="139">
        <f>IF(N161="zákl. přenesená",J161,0)</f>
        <v>0</v>
      </c>
      <c r="BH161" s="139">
        <f>IF(N161="sníž. přenesená",J161,0)</f>
        <v>0</v>
      </c>
      <c r="BI161" s="139">
        <f>IF(N161="nulová",J161,0)</f>
        <v>0</v>
      </c>
      <c r="BJ161" s="17" t="s">
        <v>78</v>
      </c>
      <c r="BK161" s="139">
        <f>ROUND(I161*H161,2)</f>
        <v>0</v>
      </c>
      <c r="BL161" s="17" t="s">
        <v>264</v>
      </c>
      <c r="BM161" s="138" t="s">
        <v>3775</v>
      </c>
    </row>
    <row r="162" spans="2:65" s="1" customFormat="1" ht="11.25">
      <c r="B162" s="29"/>
      <c r="D162" s="140" t="s">
        <v>164</v>
      </c>
      <c r="F162" s="141" t="s">
        <v>3411</v>
      </c>
      <c r="L162" s="29"/>
      <c r="M162" s="142"/>
      <c r="T162" s="50"/>
      <c r="AT162" s="17" t="s">
        <v>164</v>
      </c>
      <c r="AU162" s="17" t="s">
        <v>80</v>
      </c>
    </row>
    <row r="163" spans="2:65" s="1" customFormat="1" ht="16.5" customHeight="1">
      <c r="B163" s="127"/>
      <c r="C163" s="128" t="s">
        <v>426</v>
      </c>
      <c r="D163" s="128" t="s">
        <v>157</v>
      </c>
      <c r="E163" s="129" t="s">
        <v>3412</v>
      </c>
      <c r="F163" s="130" t="s">
        <v>3413</v>
      </c>
      <c r="G163" s="131" t="s">
        <v>1438</v>
      </c>
      <c r="H163" s="132">
        <v>510.16899999999998</v>
      </c>
      <c r="I163" s="133"/>
      <c r="J163" s="133">
        <f>ROUND(I163*H163,2)</f>
        <v>0</v>
      </c>
      <c r="K163" s="130" t="s">
        <v>3</v>
      </c>
      <c r="L163" s="29"/>
      <c r="M163" s="134" t="s">
        <v>3</v>
      </c>
      <c r="N163" s="135" t="s">
        <v>41</v>
      </c>
      <c r="O163" s="136">
        <v>0</v>
      </c>
      <c r="P163" s="136">
        <f>O163*H163</f>
        <v>0</v>
      </c>
      <c r="Q163" s="136">
        <v>0</v>
      </c>
      <c r="R163" s="136">
        <f>Q163*H163</f>
        <v>0</v>
      </c>
      <c r="S163" s="136">
        <v>0</v>
      </c>
      <c r="T163" s="137">
        <f>S163*H163</f>
        <v>0</v>
      </c>
      <c r="AR163" s="138" t="s">
        <v>264</v>
      </c>
      <c r="AT163" s="138" t="s">
        <v>157</v>
      </c>
      <c r="AU163" s="138" t="s">
        <v>80</v>
      </c>
      <c r="AY163" s="17" t="s">
        <v>155</v>
      </c>
      <c r="BE163" s="139">
        <f>IF(N163="základní",J163,0)</f>
        <v>0</v>
      </c>
      <c r="BF163" s="139">
        <f>IF(N163="snížená",J163,0)</f>
        <v>0</v>
      </c>
      <c r="BG163" s="139">
        <f>IF(N163="zákl. přenesená",J163,0)</f>
        <v>0</v>
      </c>
      <c r="BH163" s="139">
        <f>IF(N163="sníž. přenesená",J163,0)</f>
        <v>0</v>
      </c>
      <c r="BI163" s="139">
        <f>IF(N163="nulová",J163,0)</f>
        <v>0</v>
      </c>
      <c r="BJ163" s="17" t="s">
        <v>78</v>
      </c>
      <c r="BK163" s="139">
        <f>ROUND(I163*H163,2)</f>
        <v>0</v>
      </c>
      <c r="BL163" s="17" t="s">
        <v>264</v>
      </c>
      <c r="BM163" s="138" t="s">
        <v>3776</v>
      </c>
    </row>
    <row r="164" spans="2:65" s="11" customFormat="1" ht="25.9" customHeight="1">
      <c r="B164" s="116"/>
      <c r="D164" s="117" t="s">
        <v>69</v>
      </c>
      <c r="E164" s="118" t="s">
        <v>248</v>
      </c>
      <c r="F164" s="118" t="s">
        <v>3777</v>
      </c>
      <c r="J164" s="119">
        <f>BK164</f>
        <v>0</v>
      </c>
      <c r="L164" s="116"/>
      <c r="M164" s="120"/>
      <c r="P164" s="121">
        <f>P165</f>
        <v>20.340000000000003</v>
      </c>
      <c r="R164" s="121">
        <f>R165</f>
        <v>0</v>
      </c>
      <c r="T164" s="122">
        <f>T165</f>
        <v>0</v>
      </c>
      <c r="AR164" s="117" t="s">
        <v>175</v>
      </c>
      <c r="AT164" s="123" t="s">
        <v>69</v>
      </c>
      <c r="AU164" s="123" t="s">
        <v>70</v>
      </c>
      <c r="AY164" s="117" t="s">
        <v>155</v>
      </c>
      <c r="BK164" s="124">
        <f>BK165</f>
        <v>0</v>
      </c>
    </row>
    <row r="165" spans="2:65" s="11" customFormat="1" ht="22.9" customHeight="1">
      <c r="B165" s="116"/>
      <c r="D165" s="117" t="s">
        <v>69</v>
      </c>
      <c r="E165" s="125" t="s">
        <v>3778</v>
      </c>
      <c r="F165" s="125" t="s">
        <v>3779</v>
      </c>
      <c r="J165" s="126">
        <f>BK165</f>
        <v>0</v>
      </c>
      <c r="L165" s="116"/>
      <c r="M165" s="120"/>
      <c r="P165" s="121">
        <f>SUM(P166:P179)</f>
        <v>20.340000000000003</v>
      </c>
      <c r="R165" s="121">
        <f>SUM(R166:R179)</f>
        <v>0</v>
      </c>
      <c r="T165" s="122">
        <f>SUM(T166:T179)</f>
        <v>0</v>
      </c>
      <c r="AR165" s="117" t="s">
        <v>175</v>
      </c>
      <c r="AT165" s="123" t="s">
        <v>69</v>
      </c>
      <c r="AU165" s="123" t="s">
        <v>78</v>
      </c>
      <c r="AY165" s="117" t="s">
        <v>155</v>
      </c>
      <c r="BK165" s="124">
        <f>SUM(BK166:BK179)</f>
        <v>0</v>
      </c>
    </row>
    <row r="166" spans="2:65" s="1" customFormat="1" ht="24.2" customHeight="1">
      <c r="B166" s="127"/>
      <c r="C166" s="128" t="s">
        <v>432</v>
      </c>
      <c r="D166" s="128" t="s">
        <v>157</v>
      </c>
      <c r="E166" s="129" t="s">
        <v>3780</v>
      </c>
      <c r="F166" s="130" t="s">
        <v>3781</v>
      </c>
      <c r="G166" s="131" t="s">
        <v>160</v>
      </c>
      <c r="H166" s="132">
        <v>15</v>
      </c>
      <c r="I166" s="133"/>
      <c r="J166" s="133">
        <f>ROUND(I166*H166,2)</f>
        <v>0</v>
      </c>
      <c r="K166" s="130" t="s">
        <v>161</v>
      </c>
      <c r="L166" s="29"/>
      <c r="M166" s="134" t="s">
        <v>3</v>
      </c>
      <c r="N166" s="135" t="s">
        <v>41</v>
      </c>
      <c r="O166" s="136">
        <v>0.17</v>
      </c>
      <c r="P166" s="136">
        <f>O166*H166</f>
        <v>2.5500000000000003</v>
      </c>
      <c r="Q166" s="136">
        <v>0</v>
      </c>
      <c r="R166" s="136">
        <f>Q166*H166</f>
        <v>0</v>
      </c>
      <c r="S166" s="136">
        <v>0</v>
      </c>
      <c r="T166" s="137">
        <f>S166*H166</f>
        <v>0</v>
      </c>
      <c r="AR166" s="138" t="s">
        <v>646</v>
      </c>
      <c r="AT166" s="138" t="s">
        <v>157</v>
      </c>
      <c r="AU166" s="138" t="s">
        <v>80</v>
      </c>
      <c r="AY166" s="17" t="s">
        <v>155</v>
      </c>
      <c r="BE166" s="139">
        <f>IF(N166="základní",J166,0)</f>
        <v>0</v>
      </c>
      <c r="BF166" s="139">
        <f>IF(N166="snížená",J166,0)</f>
        <v>0</v>
      </c>
      <c r="BG166" s="139">
        <f>IF(N166="zákl. přenesená",J166,0)</f>
        <v>0</v>
      </c>
      <c r="BH166" s="139">
        <f>IF(N166="sníž. přenesená",J166,0)</f>
        <v>0</v>
      </c>
      <c r="BI166" s="139">
        <f>IF(N166="nulová",J166,0)</f>
        <v>0</v>
      </c>
      <c r="BJ166" s="17" t="s">
        <v>78</v>
      </c>
      <c r="BK166" s="139">
        <f>ROUND(I166*H166,2)</f>
        <v>0</v>
      </c>
      <c r="BL166" s="17" t="s">
        <v>646</v>
      </c>
      <c r="BM166" s="138" t="s">
        <v>3782</v>
      </c>
    </row>
    <row r="167" spans="2:65" s="1" customFormat="1" ht="11.25">
      <c r="B167" s="29"/>
      <c r="D167" s="140" t="s">
        <v>164</v>
      </c>
      <c r="F167" s="141" t="s">
        <v>3783</v>
      </c>
      <c r="L167" s="29"/>
      <c r="M167" s="142"/>
      <c r="T167" s="50"/>
      <c r="AT167" s="17" t="s">
        <v>164</v>
      </c>
      <c r="AU167" s="17" t="s">
        <v>80</v>
      </c>
    </row>
    <row r="168" spans="2:65" s="1" customFormat="1" ht="33" customHeight="1">
      <c r="B168" s="127"/>
      <c r="C168" s="128" t="s">
        <v>438</v>
      </c>
      <c r="D168" s="128" t="s">
        <v>157</v>
      </c>
      <c r="E168" s="129" t="s">
        <v>3784</v>
      </c>
      <c r="F168" s="130" t="s">
        <v>3785</v>
      </c>
      <c r="G168" s="131" t="s">
        <v>190</v>
      </c>
      <c r="H168" s="132">
        <v>2</v>
      </c>
      <c r="I168" s="133"/>
      <c r="J168" s="133">
        <f>ROUND(I168*H168,2)</f>
        <v>0</v>
      </c>
      <c r="K168" s="130" t="s">
        <v>161</v>
      </c>
      <c r="L168" s="29"/>
      <c r="M168" s="134" t="s">
        <v>3</v>
      </c>
      <c r="N168" s="135" t="s">
        <v>41</v>
      </c>
      <c r="O168" s="136">
        <v>4.665</v>
      </c>
      <c r="P168" s="136">
        <f>O168*H168</f>
        <v>9.33</v>
      </c>
      <c r="Q168" s="136">
        <v>0</v>
      </c>
      <c r="R168" s="136">
        <f>Q168*H168</f>
        <v>0</v>
      </c>
      <c r="S168" s="136">
        <v>0</v>
      </c>
      <c r="T168" s="137">
        <f>S168*H168</f>
        <v>0</v>
      </c>
      <c r="AR168" s="138" t="s">
        <v>646</v>
      </c>
      <c r="AT168" s="138" t="s">
        <v>157</v>
      </c>
      <c r="AU168" s="138" t="s">
        <v>80</v>
      </c>
      <c r="AY168" s="17" t="s">
        <v>155</v>
      </c>
      <c r="BE168" s="139">
        <f>IF(N168="základní",J168,0)</f>
        <v>0</v>
      </c>
      <c r="BF168" s="139">
        <f>IF(N168="snížená",J168,0)</f>
        <v>0</v>
      </c>
      <c r="BG168" s="139">
        <f>IF(N168="zákl. přenesená",J168,0)</f>
        <v>0</v>
      </c>
      <c r="BH168" s="139">
        <f>IF(N168="sníž. přenesená",J168,0)</f>
        <v>0</v>
      </c>
      <c r="BI168" s="139">
        <f>IF(N168="nulová",J168,0)</f>
        <v>0</v>
      </c>
      <c r="BJ168" s="17" t="s">
        <v>78</v>
      </c>
      <c r="BK168" s="139">
        <f>ROUND(I168*H168,2)</f>
        <v>0</v>
      </c>
      <c r="BL168" s="17" t="s">
        <v>646</v>
      </c>
      <c r="BM168" s="138" t="s">
        <v>3786</v>
      </c>
    </row>
    <row r="169" spans="2:65" s="1" customFormat="1" ht="11.25">
      <c r="B169" s="29"/>
      <c r="D169" s="140" t="s">
        <v>164</v>
      </c>
      <c r="F169" s="141" t="s">
        <v>3787</v>
      </c>
      <c r="L169" s="29"/>
      <c r="M169" s="142"/>
      <c r="T169" s="50"/>
      <c r="AT169" s="17" t="s">
        <v>164</v>
      </c>
      <c r="AU169" s="17" t="s">
        <v>80</v>
      </c>
    </row>
    <row r="170" spans="2:65" s="1" customFormat="1" ht="19.5">
      <c r="B170" s="29"/>
      <c r="D170" s="144" t="s">
        <v>516</v>
      </c>
      <c r="F170" s="170" t="s">
        <v>3788</v>
      </c>
      <c r="L170" s="29"/>
      <c r="M170" s="142"/>
      <c r="T170" s="50"/>
      <c r="AT170" s="17" t="s">
        <v>516</v>
      </c>
      <c r="AU170" s="17" t="s">
        <v>80</v>
      </c>
    </row>
    <row r="171" spans="2:65" s="1" customFormat="1" ht="24.2" customHeight="1">
      <c r="B171" s="127"/>
      <c r="C171" s="128" t="s">
        <v>453</v>
      </c>
      <c r="D171" s="128" t="s">
        <v>157</v>
      </c>
      <c r="E171" s="129" t="s">
        <v>3789</v>
      </c>
      <c r="F171" s="130" t="s">
        <v>3790</v>
      </c>
      <c r="G171" s="131" t="s">
        <v>190</v>
      </c>
      <c r="H171" s="132">
        <v>20</v>
      </c>
      <c r="I171" s="133"/>
      <c r="J171" s="133">
        <f>ROUND(I171*H171,2)</f>
        <v>0</v>
      </c>
      <c r="K171" s="130" t="s">
        <v>161</v>
      </c>
      <c r="L171" s="29"/>
      <c r="M171" s="134" t="s">
        <v>3</v>
      </c>
      <c r="N171" s="135" t="s">
        <v>41</v>
      </c>
      <c r="O171" s="136">
        <v>0.14000000000000001</v>
      </c>
      <c r="P171" s="136">
        <f>O171*H171</f>
        <v>2.8000000000000003</v>
      </c>
      <c r="Q171" s="136">
        <v>0</v>
      </c>
      <c r="R171" s="136">
        <f>Q171*H171</f>
        <v>0</v>
      </c>
      <c r="S171" s="136">
        <v>0</v>
      </c>
      <c r="T171" s="137">
        <f>S171*H171</f>
        <v>0</v>
      </c>
      <c r="AR171" s="138" t="s">
        <v>646</v>
      </c>
      <c r="AT171" s="138" t="s">
        <v>157</v>
      </c>
      <c r="AU171" s="138" t="s">
        <v>80</v>
      </c>
      <c r="AY171" s="17" t="s">
        <v>155</v>
      </c>
      <c r="BE171" s="139">
        <f>IF(N171="základní",J171,0)</f>
        <v>0</v>
      </c>
      <c r="BF171" s="139">
        <f>IF(N171="snížená",J171,0)</f>
        <v>0</v>
      </c>
      <c r="BG171" s="139">
        <f>IF(N171="zákl. přenesená",J171,0)</f>
        <v>0</v>
      </c>
      <c r="BH171" s="139">
        <f>IF(N171="sníž. přenesená",J171,0)</f>
        <v>0</v>
      </c>
      <c r="BI171" s="139">
        <f>IF(N171="nulová",J171,0)</f>
        <v>0</v>
      </c>
      <c r="BJ171" s="17" t="s">
        <v>78</v>
      </c>
      <c r="BK171" s="139">
        <f>ROUND(I171*H171,2)</f>
        <v>0</v>
      </c>
      <c r="BL171" s="17" t="s">
        <v>646</v>
      </c>
      <c r="BM171" s="138" t="s">
        <v>3791</v>
      </c>
    </row>
    <row r="172" spans="2:65" s="1" customFormat="1" ht="11.25">
      <c r="B172" s="29"/>
      <c r="D172" s="140" t="s">
        <v>164</v>
      </c>
      <c r="F172" s="141" t="s">
        <v>3792</v>
      </c>
      <c r="L172" s="29"/>
      <c r="M172" s="142"/>
      <c r="T172" s="50"/>
      <c r="AT172" s="17" t="s">
        <v>164</v>
      </c>
      <c r="AU172" s="17" t="s">
        <v>80</v>
      </c>
    </row>
    <row r="173" spans="2:65" s="1" customFormat="1" ht="33" customHeight="1">
      <c r="B173" s="127"/>
      <c r="C173" s="128" t="s">
        <v>469</v>
      </c>
      <c r="D173" s="128" t="s">
        <v>157</v>
      </c>
      <c r="E173" s="129" t="s">
        <v>3793</v>
      </c>
      <c r="F173" s="130" t="s">
        <v>3794</v>
      </c>
      <c r="G173" s="131" t="s">
        <v>178</v>
      </c>
      <c r="H173" s="132">
        <v>20</v>
      </c>
      <c r="I173" s="133"/>
      <c r="J173" s="133">
        <f>ROUND(I173*H173,2)</f>
        <v>0</v>
      </c>
      <c r="K173" s="130" t="s">
        <v>161</v>
      </c>
      <c r="L173" s="29"/>
      <c r="M173" s="134" t="s">
        <v>3</v>
      </c>
      <c r="N173" s="135" t="s">
        <v>41</v>
      </c>
      <c r="O173" s="136">
        <v>0.109</v>
      </c>
      <c r="P173" s="136">
        <f>O173*H173</f>
        <v>2.1800000000000002</v>
      </c>
      <c r="Q173" s="136">
        <v>0</v>
      </c>
      <c r="R173" s="136">
        <f>Q173*H173</f>
        <v>0</v>
      </c>
      <c r="S173" s="136">
        <v>0</v>
      </c>
      <c r="T173" s="137">
        <f>S173*H173</f>
        <v>0</v>
      </c>
      <c r="AR173" s="138" t="s">
        <v>646</v>
      </c>
      <c r="AT173" s="138" t="s">
        <v>157</v>
      </c>
      <c r="AU173" s="138" t="s">
        <v>80</v>
      </c>
      <c r="AY173" s="17" t="s">
        <v>155</v>
      </c>
      <c r="BE173" s="139">
        <f>IF(N173="základní",J173,0)</f>
        <v>0</v>
      </c>
      <c r="BF173" s="139">
        <f>IF(N173="snížená",J173,0)</f>
        <v>0</v>
      </c>
      <c r="BG173" s="139">
        <f>IF(N173="zákl. přenesená",J173,0)</f>
        <v>0</v>
      </c>
      <c r="BH173" s="139">
        <f>IF(N173="sníž. přenesená",J173,0)</f>
        <v>0</v>
      </c>
      <c r="BI173" s="139">
        <f>IF(N173="nulová",J173,0)</f>
        <v>0</v>
      </c>
      <c r="BJ173" s="17" t="s">
        <v>78</v>
      </c>
      <c r="BK173" s="139">
        <f>ROUND(I173*H173,2)</f>
        <v>0</v>
      </c>
      <c r="BL173" s="17" t="s">
        <v>646</v>
      </c>
      <c r="BM173" s="138" t="s">
        <v>3795</v>
      </c>
    </row>
    <row r="174" spans="2:65" s="1" customFormat="1" ht="11.25">
      <c r="B174" s="29"/>
      <c r="D174" s="140" t="s">
        <v>164</v>
      </c>
      <c r="F174" s="141" t="s">
        <v>3796</v>
      </c>
      <c r="L174" s="29"/>
      <c r="M174" s="142"/>
      <c r="T174" s="50"/>
      <c r="AT174" s="17" t="s">
        <v>164</v>
      </c>
      <c r="AU174" s="17" t="s">
        <v>80</v>
      </c>
    </row>
    <row r="175" spans="2:65" s="1" customFormat="1" ht="16.5" customHeight="1">
      <c r="B175" s="127"/>
      <c r="C175" s="128" t="s">
        <v>480</v>
      </c>
      <c r="D175" s="128" t="s">
        <v>157</v>
      </c>
      <c r="E175" s="129" t="s">
        <v>3797</v>
      </c>
      <c r="F175" s="130" t="s">
        <v>3798</v>
      </c>
      <c r="G175" s="131" t="s">
        <v>160</v>
      </c>
      <c r="H175" s="132">
        <v>15</v>
      </c>
      <c r="I175" s="133"/>
      <c r="J175" s="133">
        <f>ROUND(I175*H175,2)</f>
        <v>0</v>
      </c>
      <c r="K175" s="130" t="s">
        <v>161</v>
      </c>
      <c r="L175" s="29"/>
      <c r="M175" s="134" t="s">
        <v>3</v>
      </c>
      <c r="N175" s="135" t="s">
        <v>41</v>
      </c>
      <c r="O175" s="136">
        <v>4.8000000000000001E-2</v>
      </c>
      <c r="P175" s="136">
        <f>O175*H175</f>
        <v>0.72</v>
      </c>
      <c r="Q175" s="136">
        <v>0</v>
      </c>
      <c r="R175" s="136">
        <f>Q175*H175</f>
        <v>0</v>
      </c>
      <c r="S175" s="136">
        <v>0</v>
      </c>
      <c r="T175" s="137">
        <f>S175*H175</f>
        <v>0</v>
      </c>
      <c r="AR175" s="138" t="s">
        <v>646</v>
      </c>
      <c r="AT175" s="138" t="s">
        <v>157</v>
      </c>
      <c r="AU175" s="138" t="s">
        <v>80</v>
      </c>
      <c r="AY175" s="17" t="s">
        <v>155</v>
      </c>
      <c r="BE175" s="139">
        <f>IF(N175="základní",J175,0)</f>
        <v>0</v>
      </c>
      <c r="BF175" s="139">
        <f>IF(N175="snížená",J175,0)</f>
        <v>0</v>
      </c>
      <c r="BG175" s="139">
        <f>IF(N175="zákl. přenesená",J175,0)</f>
        <v>0</v>
      </c>
      <c r="BH175" s="139">
        <f>IF(N175="sníž. přenesená",J175,0)</f>
        <v>0</v>
      </c>
      <c r="BI175" s="139">
        <f>IF(N175="nulová",J175,0)</f>
        <v>0</v>
      </c>
      <c r="BJ175" s="17" t="s">
        <v>78</v>
      </c>
      <c r="BK175" s="139">
        <f>ROUND(I175*H175,2)</f>
        <v>0</v>
      </c>
      <c r="BL175" s="17" t="s">
        <v>646</v>
      </c>
      <c r="BM175" s="138" t="s">
        <v>3799</v>
      </c>
    </row>
    <row r="176" spans="2:65" s="1" customFormat="1" ht="11.25">
      <c r="B176" s="29"/>
      <c r="D176" s="140" t="s">
        <v>164</v>
      </c>
      <c r="F176" s="141" t="s">
        <v>3800</v>
      </c>
      <c r="L176" s="29"/>
      <c r="M176" s="142"/>
      <c r="T176" s="50"/>
      <c r="AT176" s="17" t="s">
        <v>164</v>
      </c>
      <c r="AU176" s="17" t="s">
        <v>80</v>
      </c>
    </row>
    <row r="177" spans="2:65" s="1" customFormat="1" ht="16.5" customHeight="1">
      <c r="B177" s="127"/>
      <c r="C177" s="128" t="s">
        <v>485</v>
      </c>
      <c r="D177" s="128" t="s">
        <v>157</v>
      </c>
      <c r="E177" s="129" t="s">
        <v>3801</v>
      </c>
      <c r="F177" s="130" t="s">
        <v>3802</v>
      </c>
      <c r="G177" s="131" t="s">
        <v>160</v>
      </c>
      <c r="H177" s="132">
        <v>20</v>
      </c>
      <c r="I177" s="133"/>
      <c r="J177" s="133">
        <f>ROUND(I177*H177,2)</f>
        <v>0</v>
      </c>
      <c r="K177" s="130" t="s">
        <v>3</v>
      </c>
      <c r="L177" s="29"/>
      <c r="M177" s="134" t="s">
        <v>3</v>
      </c>
      <c r="N177" s="135" t="s">
        <v>41</v>
      </c>
      <c r="O177" s="136">
        <v>0.13800000000000001</v>
      </c>
      <c r="P177" s="136">
        <f>O177*H177</f>
        <v>2.7600000000000002</v>
      </c>
      <c r="Q177" s="136">
        <v>0</v>
      </c>
      <c r="R177" s="136">
        <f>Q177*H177</f>
        <v>0</v>
      </c>
      <c r="S177" s="136">
        <v>0</v>
      </c>
      <c r="T177" s="137">
        <f>S177*H177</f>
        <v>0</v>
      </c>
      <c r="AR177" s="138" t="s">
        <v>646</v>
      </c>
      <c r="AT177" s="138" t="s">
        <v>157</v>
      </c>
      <c r="AU177" s="138" t="s">
        <v>80</v>
      </c>
      <c r="AY177" s="17" t="s">
        <v>155</v>
      </c>
      <c r="BE177" s="139">
        <f>IF(N177="základní",J177,0)</f>
        <v>0</v>
      </c>
      <c r="BF177" s="139">
        <f>IF(N177="snížená",J177,0)</f>
        <v>0</v>
      </c>
      <c r="BG177" s="139">
        <f>IF(N177="zákl. přenesená",J177,0)</f>
        <v>0</v>
      </c>
      <c r="BH177" s="139">
        <f>IF(N177="sníž. přenesená",J177,0)</f>
        <v>0</v>
      </c>
      <c r="BI177" s="139">
        <f>IF(N177="nulová",J177,0)</f>
        <v>0</v>
      </c>
      <c r="BJ177" s="17" t="s">
        <v>78</v>
      </c>
      <c r="BK177" s="139">
        <f>ROUND(I177*H177,2)</f>
        <v>0</v>
      </c>
      <c r="BL177" s="17" t="s">
        <v>646</v>
      </c>
      <c r="BM177" s="138" t="s">
        <v>3803</v>
      </c>
    </row>
    <row r="178" spans="2:65" s="1" customFormat="1" ht="16.5" customHeight="1">
      <c r="B178" s="127"/>
      <c r="C178" s="128" t="s">
        <v>491</v>
      </c>
      <c r="D178" s="128" t="s">
        <v>157</v>
      </c>
      <c r="E178" s="129" t="s">
        <v>3804</v>
      </c>
      <c r="F178" s="130" t="s">
        <v>3805</v>
      </c>
      <c r="G178" s="131" t="s">
        <v>1438</v>
      </c>
      <c r="H178" s="132">
        <v>120.797</v>
      </c>
      <c r="I178" s="133"/>
      <c r="J178" s="133">
        <f>ROUND(I178*H178,2)</f>
        <v>0</v>
      </c>
      <c r="K178" s="130" t="s">
        <v>3</v>
      </c>
      <c r="L178" s="29"/>
      <c r="M178" s="134" t="s">
        <v>3</v>
      </c>
      <c r="N178" s="135" t="s">
        <v>41</v>
      </c>
      <c r="O178" s="136">
        <v>0</v>
      </c>
      <c r="P178" s="136">
        <f>O178*H178</f>
        <v>0</v>
      </c>
      <c r="Q178" s="136">
        <v>0</v>
      </c>
      <c r="R178" s="136">
        <f>Q178*H178</f>
        <v>0</v>
      </c>
      <c r="S178" s="136">
        <v>0</v>
      </c>
      <c r="T178" s="137">
        <f>S178*H178</f>
        <v>0</v>
      </c>
      <c r="AR178" s="138" t="s">
        <v>646</v>
      </c>
      <c r="AT178" s="138" t="s">
        <v>157</v>
      </c>
      <c r="AU178" s="138" t="s">
        <v>80</v>
      </c>
      <c r="AY178" s="17" t="s">
        <v>155</v>
      </c>
      <c r="BE178" s="139">
        <f>IF(N178="základní",J178,0)</f>
        <v>0</v>
      </c>
      <c r="BF178" s="139">
        <f>IF(N178="snížená",J178,0)</f>
        <v>0</v>
      </c>
      <c r="BG178" s="139">
        <f>IF(N178="zákl. přenesená",J178,0)</f>
        <v>0</v>
      </c>
      <c r="BH178" s="139">
        <f>IF(N178="sníž. přenesená",J178,0)</f>
        <v>0</v>
      </c>
      <c r="BI178" s="139">
        <f>IF(N178="nulová",J178,0)</f>
        <v>0</v>
      </c>
      <c r="BJ178" s="17" t="s">
        <v>78</v>
      </c>
      <c r="BK178" s="139">
        <f>ROUND(I178*H178,2)</f>
        <v>0</v>
      </c>
      <c r="BL178" s="17" t="s">
        <v>646</v>
      </c>
      <c r="BM178" s="138" t="s">
        <v>3806</v>
      </c>
    </row>
    <row r="179" spans="2:65" s="1" customFormat="1" ht="16.5" customHeight="1">
      <c r="B179" s="127"/>
      <c r="C179" s="128" t="s">
        <v>512</v>
      </c>
      <c r="D179" s="128" t="s">
        <v>157</v>
      </c>
      <c r="E179" s="129" t="s">
        <v>3807</v>
      </c>
      <c r="F179" s="130" t="s">
        <v>3808</v>
      </c>
      <c r="G179" s="131" t="s">
        <v>1438</v>
      </c>
      <c r="H179" s="132">
        <v>120.797</v>
      </c>
      <c r="I179" s="133"/>
      <c r="J179" s="133">
        <f>ROUND(I179*H179,2)</f>
        <v>0</v>
      </c>
      <c r="K179" s="130" t="s">
        <v>3</v>
      </c>
      <c r="L179" s="29"/>
      <c r="M179" s="134" t="s">
        <v>3</v>
      </c>
      <c r="N179" s="135" t="s">
        <v>41</v>
      </c>
      <c r="O179" s="136">
        <v>0</v>
      </c>
      <c r="P179" s="136">
        <f>O179*H179</f>
        <v>0</v>
      </c>
      <c r="Q179" s="136">
        <v>0</v>
      </c>
      <c r="R179" s="136">
        <f>Q179*H179</f>
        <v>0</v>
      </c>
      <c r="S179" s="136">
        <v>0</v>
      </c>
      <c r="T179" s="137">
        <f>S179*H179</f>
        <v>0</v>
      </c>
      <c r="AR179" s="138" t="s">
        <v>646</v>
      </c>
      <c r="AT179" s="138" t="s">
        <v>157</v>
      </c>
      <c r="AU179" s="138" t="s">
        <v>80</v>
      </c>
      <c r="AY179" s="17" t="s">
        <v>155</v>
      </c>
      <c r="BE179" s="139">
        <f>IF(N179="základní",J179,0)</f>
        <v>0</v>
      </c>
      <c r="BF179" s="139">
        <f>IF(N179="snížená",J179,0)</f>
        <v>0</v>
      </c>
      <c r="BG179" s="139">
        <f>IF(N179="zákl. přenesená",J179,0)</f>
        <v>0</v>
      </c>
      <c r="BH179" s="139">
        <f>IF(N179="sníž. přenesená",J179,0)</f>
        <v>0</v>
      </c>
      <c r="BI179" s="139">
        <f>IF(N179="nulová",J179,0)</f>
        <v>0</v>
      </c>
      <c r="BJ179" s="17" t="s">
        <v>78</v>
      </c>
      <c r="BK179" s="139">
        <f>ROUND(I179*H179,2)</f>
        <v>0</v>
      </c>
      <c r="BL179" s="17" t="s">
        <v>646</v>
      </c>
      <c r="BM179" s="138" t="s">
        <v>3809</v>
      </c>
    </row>
    <row r="180" spans="2:65" s="11" customFormat="1" ht="25.9" customHeight="1">
      <c r="B180" s="116"/>
      <c r="D180" s="117" t="s">
        <v>69</v>
      </c>
      <c r="E180" s="118" t="s">
        <v>3571</v>
      </c>
      <c r="F180" s="118" t="s">
        <v>3572</v>
      </c>
      <c r="J180" s="119">
        <f>BK180</f>
        <v>0</v>
      </c>
      <c r="L180" s="116"/>
      <c r="M180" s="120"/>
      <c r="P180" s="121">
        <f>SUM(P181:P189)</f>
        <v>40</v>
      </c>
      <c r="R180" s="121">
        <f>SUM(R181:R189)</f>
        <v>0</v>
      </c>
      <c r="T180" s="122">
        <f>SUM(T181:T189)</f>
        <v>0</v>
      </c>
      <c r="AR180" s="117" t="s">
        <v>162</v>
      </c>
      <c r="AT180" s="123" t="s">
        <v>69</v>
      </c>
      <c r="AU180" s="123" t="s">
        <v>70</v>
      </c>
      <c r="AY180" s="117" t="s">
        <v>155</v>
      </c>
      <c r="BK180" s="124">
        <f>SUM(BK181:BK189)</f>
        <v>0</v>
      </c>
    </row>
    <row r="181" spans="2:65" s="1" customFormat="1" ht="16.5" customHeight="1">
      <c r="B181" s="127"/>
      <c r="C181" s="128" t="s">
        <v>519</v>
      </c>
      <c r="D181" s="128" t="s">
        <v>157</v>
      </c>
      <c r="E181" s="129" t="s">
        <v>3573</v>
      </c>
      <c r="F181" s="130" t="s">
        <v>3574</v>
      </c>
      <c r="G181" s="131" t="s">
        <v>1166</v>
      </c>
      <c r="H181" s="132">
        <v>8</v>
      </c>
      <c r="I181" s="133"/>
      <c r="J181" s="133">
        <f t="shared" ref="J181:J187" si="10">ROUND(I181*H181,2)</f>
        <v>0</v>
      </c>
      <c r="K181" s="130" t="s">
        <v>3</v>
      </c>
      <c r="L181" s="29"/>
      <c r="M181" s="134" t="s">
        <v>3</v>
      </c>
      <c r="N181" s="135" t="s">
        <v>41</v>
      </c>
      <c r="O181" s="136">
        <v>1</v>
      </c>
      <c r="P181" s="136">
        <f t="shared" ref="P181:P187" si="11">O181*H181</f>
        <v>8</v>
      </c>
      <c r="Q181" s="136">
        <v>0</v>
      </c>
      <c r="R181" s="136">
        <f t="shared" ref="R181:R187" si="12">Q181*H181</f>
        <v>0</v>
      </c>
      <c r="S181" s="136">
        <v>0</v>
      </c>
      <c r="T181" s="137">
        <f t="shared" ref="T181:T187" si="13">S181*H181</f>
        <v>0</v>
      </c>
      <c r="AR181" s="138" t="s">
        <v>3405</v>
      </c>
      <c r="AT181" s="138" t="s">
        <v>157</v>
      </c>
      <c r="AU181" s="138" t="s">
        <v>78</v>
      </c>
      <c r="AY181" s="17" t="s">
        <v>155</v>
      </c>
      <c r="BE181" s="139">
        <f t="shared" ref="BE181:BE187" si="14">IF(N181="základní",J181,0)</f>
        <v>0</v>
      </c>
      <c r="BF181" s="139">
        <f t="shared" ref="BF181:BF187" si="15">IF(N181="snížená",J181,0)</f>
        <v>0</v>
      </c>
      <c r="BG181" s="139">
        <f t="shared" ref="BG181:BG187" si="16">IF(N181="zákl. přenesená",J181,0)</f>
        <v>0</v>
      </c>
      <c r="BH181" s="139">
        <f t="shared" ref="BH181:BH187" si="17">IF(N181="sníž. přenesená",J181,0)</f>
        <v>0</v>
      </c>
      <c r="BI181" s="139">
        <f t="shared" ref="BI181:BI187" si="18">IF(N181="nulová",J181,0)</f>
        <v>0</v>
      </c>
      <c r="BJ181" s="17" t="s">
        <v>78</v>
      </c>
      <c r="BK181" s="139">
        <f t="shared" ref="BK181:BK187" si="19">ROUND(I181*H181,2)</f>
        <v>0</v>
      </c>
      <c r="BL181" s="17" t="s">
        <v>3405</v>
      </c>
      <c r="BM181" s="138" t="s">
        <v>3810</v>
      </c>
    </row>
    <row r="182" spans="2:65" s="1" customFormat="1" ht="16.5" customHeight="1">
      <c r="B182" s="127"/>
      <c r="C182" s="128" t="s">
        <v>524</v>
      </c>
      <c r="D182" s="128" t="s">
        <v>157</v>
      </c>
      <c r="E182" s="129" t="s">
        <v>3576</v>
      </c>
      <c r="F182" s="130" t="s">
        <v>3577</v>
      </c>
      <c r="G182" s="131" t="s">
        <v>1166</v>
      </c>
      <c r="H182" s="132">
        <v>8</v>
      </c>
      <c r="I182" s="133"/>
      <c r="J182" s="133">
        <f t="shared" si="10"/>
        <v>0</v>
      </c>
      <c r="K182" s="130" t="s">
        <v>3</v>
      </c>
      <c r="L182" s="29"/>
      <c r="M182" s="134" t="s">
        <v>3</v>
      </c>
      <c r="N182" s="135" t="s">
        <v>41</v>
      </c>
      <c r="O182" s="136">
        <v>1</v>
      </c>
      <c r="P182" s="136">
        <f t="shared" si="11"/>
        <v>8</v>
      </c>
      <c r="Q182" s="136">
        <v>0</v>
      </c>
      <c r="R182" s="136">
        <f t="shared" si="12"/>
        <v>0</v>
      </c>
      <c r="S182" s="136">
        <v>0</v>
      </c>
      <c r="T182" s="137">
        <f t="shared" si="13"/>
        <v>0</v>
      </c>
      <c r="AR182" s="138" t="s">
        <v>3405</v>
      </c>
      <c r="AT182" s="138" t="s">
        <v>157</v>
      </c>
      <c r="AU182" s="138" t="s">
        <v>78</v>
      </c>
      <c r="AY182" s="17" t="s">
        <v>155</v>
      </c>
      <c r="BE182" s="139">
        <f t="shared" si="14"/>
        <v>0</v>
      </c>
      <c r="BF182" s="139">
        <f t="shared" si="15"/>
        <v>0</v>
      </c>
      <c r="BG182" s="139">
        <f t="shared" si="16"/>
        <v>0</v>
      </c>
      <c r="BH182" s="139">
        <f t="shared" si="17"/>
        <v>0</v>
      </c>
      <c r="BI182" s="139">
        <f t="shared" si="18"/>
        <v>0</v>
      </c>
      <c r="BJ182" s="17" t="s">
        <v>78</v>
      </c>
      <c r="BK182" s="139">
        <f t="shared" si="19"/>
        <v>0</v>
      </c>
      <c r="BL182" s="17" t="s">
        <v>3405</v>
      </c>
      <c r="BM182" s="138" t="s">
        <v>3811</v>
      </c>
    </row>
    <row r="183" spans="2:65" s="1" customFormat="1" ht="16.5" customHeight="1">
      <c r="B183" s="127"/>
      <c r="C183" s="128" t="s">
        <v>530</v>
      </c>
      <c r="D183" s="128" t="s">
        <v>157</v>
      </c>
      <c r="E183" s="129" t="s">
        <v>3579</v>
      </c>
      <c r="F183" s="130" t="s">
        <v>3580</v>
      </c>
      <c r="G183" s="131" t="s">
        <v>1166</v>
      </c>
      <c r="H183" s="132">
        <v>2</v>
      </c>
      <c r="I183" s="133"/>
      <c r="J183" s="133">
        <f t="shared" si="10"/>
        <v>0</v>
      </c>
      <c r="K183" s="130" t="s">
        <v>3</v>
      </c>
      <c r="L183" s="29"/>
      <c r="M183" s="134" t="s">
        <v>3</v>
      </c>
      <c r="N183" s="135" t="s">
        <v>41</v>
      </c>
      <c r="O183" s="136">
        <v>1</v>
      </c>
      <c r="P183" s="136">
        <f t="shared" si="11"/>
        <v>2</v>
      </c>
      <c r="Q183" s="136">
        <v>0</v>
      </c>
      <c r="R183" s="136">
        <f t="shared" si="12"/>
        <v>0</v>
      </c>
      <c r="S183" s="136">
        <v>0</v>
      </c>
      <c r="T183" s="137">
        <f t="shared" si="13"/>
        <v>0</v>
      </c>
      <c r="AR183" s="138" t="s">
        <v>3405</v>
      </c>
      <c r="AT183" s="138" t="s">
        <v>157</v>
      </c>
      <c r="AU183" s="138" t="s">
        <v>78</v>
      </c>
      <c r="AY183" s="17" t="s">
        <v>155</v>
      </c>
      <c r="BE183" s="139">
        <f t="shared" si="14"/>
        <v>0</v>
      </c>
      <c r="BF183" s="139">
        <f t="shared" si="15"/>
        <v>0</v>
      </c>
      <c r="BG183" s="139">
        <f t="shared" si="16"/>
        <v>0</v>
      </c>
      <c r="BH183" s="139">
        <f t="shared" si="17"/>
        <v>0</v>
      </c>
      <c r="BI183" s="139">
        <f t="shared" si="18"/>
        <v>0</v>
      </c>
      <c r="BJ183" s="17" t="s">
        <v>78</v>
      </c>
      <c r="BK183" s="139">
        <f t="shared" si="19"/>
        <v>0</v>
      </c>
      <c r="BL183" s="17" t="s">
        <v>3405</v>
      </c>
      <c r="BM183" s="138" t="s">
        <v>3812</v>
      </c>
    </row>
    <row r="184" spans="2:65" s="1" customFormat="1" ht="16.5" customHeight="1">
      <c r="B184" s="127"/>
      <c r="C184" s="128" t="s">
        <v>536</v>
      </c>
      <c r="D184" s="128" t="s">
        <v>157</v>
      </c>
      <c r="E184" s="129" t="s">
        <v>3585</v>
      </c>
      <c r="F184" s="130" t="s">
        <v>3586</v>
      </c>
      <c r="G184" s="131" t="s">
        <v>1166</v>
      </c>
      <c r="H184" s="132">
        <v>2</v>
      </c>
      <c r="I184" s="133"/>
      <c r="J184" s="133">
        <f t="shared" si="10"/>
        <v>0</v>
      </c>
      <c r="K184" s="130" t="s">
        <v>3</v>
      </c>
      <c r="L184" s="29"/>
      <c r="M184" s="134" t="s">
        <v>3</v>
      </c>
      <c r="N184" s="135" t="s">
        <v>41</v>
      </c>
      <c r="O184" s="136">
        <v>1</v>
      </c>
      <c r="P184" s="136">
        <f t="shared" si="11"/>
        <v>2</v>
      </c>
      <c r="Q184" s="136">
        <v>0</v>
      </c>
      <c r="R184" s="136">
        <f t="shared" si="12"/>
        <v>0</v>
      </c>
      <c r="S184" s="136">
        <v>0</v>
      </c>
      <c r="T184" s="137">
        <f t="shared" si="13"/>
        <v>0</v>
      </c>
      <c r="AR184" s="138" t="s">
        <v>3405</v>
      </c>
      <c r="AT184" s="138" t="s">
        <v>157</v>
      </c>
      <c r="AU184" s="138" t="s">
        <v>78</v>
      </c>
      <c r="AY184" s="17" t="s">
        <v>155</v>
      </c>
      <c r="BE184" s="139">
        <f t="shared" si="14"/>
        <v>0</v>
      </c>
      <c r="BF184" s="139">
        <f t="shared" si="15"/>
        <v>0</v>
      </c>
      <c r="BG184" s="139">
        <f t="shared" si="16"/>
        <v>0</v>
      </c>
      <c r="BH184" s="139">
        <f t="shared" si="17"/>
        <v>0</v>
      </c>
      <c r="BI184" s="139">
        <f t="shared" si="18"/>
        <v>0</v>
      </c>
      <c r="BJ184" s="17" t="s">
        <v>78</v>
      </c>
      <c r="BK184" s="139">
        <f t="shared" si="19"/>
        <v>0</v>
      </c>
      <c r="BL184" s="17" t="s">
        <v>3405</v>
      </c>
      <c r="BM184" s="138" t="s">
        <v>3813</v>
      </c>
    </row>
    <row r="185" spans="2:65" s="1" customFormat="1" ht="21.75" customHeight="1">
      <c r="B185" s="127"/>
      <c r="C185" s="128" t="s">
        <v>541</v>
      </c>
      <c r="D185" s="128" t="s">
        <v>157</v>
      </c>
      <c r="E185" s="129" t="s">
        <v>3588</v>
      </c>
      <c r="F185" s="130" t="s">
        <v>3589</v>
      </c>
      <c r="G185" s="131" t="s">
        <v>1166</v>
      </c>
      <c r="H185" s="132">
        <v>5</v>
      </c>
      <c r="I185" s="133"/>
      <c r="J185" s="133">
        <f t="shared" si="10"/>
        <v>0</v>
      </c>
      <c r="K185" s="130" t="s">
        <v>3</v>
      </c>
      <c r="L185" s="29"/>
      <c r="M185" s="134" t="s">
        <v>3</v>
      </c>
      <c r="N185" s="135" t="s">
        <v>41</v>
      </c>
      <c r="O185" s="136">
        <v>1</v>
      </c>
      <c r="P185" s="136">
        <f t="shared" si="11"/>
        <v>5</v>
      </c>
      <c r="Q185" s="136">
        <v>0</v>
      </c>
      <c r="R185" s="136">
        <f t="shared" si="12"/>
        <v>0</v>
      </c>
      <c r="S185" s="136">
        <v>0</v>
      </c>
      <c r="T185" s="137">
        <f t="shared" si="13"/>
        <v>0</v>
      </c>
      <c r="AR185" s="138" t="s">
        <v>3405</v>
      </c>
      <c r="AT185" s="138" t="s">
        <v>157</v>
      </c>
      <c r="AU185" s="138" t="s">
        <v>78</v>
      </c>
      <c r="AY185" s="17" t="s">
        <v>155</v>
      </c>
      <c r="BE185" s="139">
        <f t="shared" si="14"/>
        <v>0</v>
      </c>
      <c r="BF185" s="139">
        <f t="shared" si="15"/>
        <v>0</v>
      </c>
      <c r="BG185" s="139">
        <f t="shared" si="16"/>
        <v>0</v>
      </c>
      <c r="BH185" s="139">
        <f t="shared" si="17"/>
        <v>0</v>
      </c>
      <c r="BI185" s="139">
        <f t="shared" si="18"/>
        <v>0</v>
      </c>
      <c r="BJ185" s="17" t="s">
        <v>78</v>
      </c>
      <c r="BK185" s="139">
        <f t="shared" si="19"/>
        <v>0</v>
      </c>
      <c r="BL185" s="17" t="s">
        <v>3405</v>
      </c>
      <c r="BM185" s="138" t="s">
        <v>3814</v>
      </c>
    </row>
    <row r="186" spans="2:65" s="1" customFormat="1" ht="16.5" customHeight="1">
      <c r="B186" s="127"/>
      <c r="C186" s="128" t="s">
        <v>548</v>
      </c>
      <c r="D186" s="128" t="s">
        <v>157</v>
      </c>
      <c r="E186" s="129" t="s">
        <v>3591</v>
      </c>
      <c r="F186" s="130" t="s">
        <v>3592</v>
      </c>
      <c r="G186" s="131" t="s">
        <v>1166</v>
      </c>
      <c r="H186" s="132">
        <v>5</v>
      </c>
      <c r="I186" s="133"/>
      <c r="J186" s="133">
        <f t="shared" si="10"/>
        <v>0</v>
      </c>
      <c r="K186" s="130" t="s">
        <v>3</v>
      </c>
      <c r="L186" s="29"/>
      <c r="M186" s="134" t="s">
        <v>3</v>
      </c>
      <c r="N186" s="135" t="s">
        <v>41</v>
      </c>
      <c r="O186" s="136">
        <v>1</v>
      </c>
      <c r="P186" s="136">
        <f t="shared" si="11"/>
        <v>5</v>
      </c>
      <c r="Q186" s="136">
        <v>0</v>
      </c>
      <c r="R186" s="136">
        <f t="shared" si="12"/>
        <v>0</v>
      </c>
      <c r="S186" s="136">
        <v>0</v>
      </c>
      <c r="T186" s="137">
        <f t="shared" si="13"/>
        <v>0</v>
      </c>
      <c r="AR186" s="138" t="s">
        <v>3405</v>
      </c>
      <c r="AT186" s="138" t="s">
        <v>157</v>
      </c>
      <c r="AU186" s="138" t="s">
        <v>78</v>
      </c>
      <c r="AY186" s="17" t="s">
        <v>155</v>
      </c>
      <c r="BE186" s="139">
        <f t="shared" si="14"/>
        <v>0</v>
      </c>
      <c r="BF186" s="139">
        <f t="shared" si="15"/>
        <v>0</v>
      </c>
      <c r="BG186" s="139">
        <f t="shared" si="16"/>
        <v>0</v>
      </c>
      <c r="BH186" s="139">
        <f t="shared" si="17"/>
        <v>0</v>
      </c>
      <c r="BI186" s="139">
        <f t="shared" si="18"/>
        <v>0</v>
      </c>
      <c r="BJ186" s="17" t="s">
        <v>78</v>
      </c>
      <c r="BK186" s="139">
        <f t="shared" si="19"/>
        <v>0</v>
      </c>
      <c r="BL186" s="17" t="s">
        <v>3405</v>
      </c>
      <c r="BM186" s="138" t="s">
        <v>3815</v>
      </c>
    </row>
    <row r="187" spans="2:65" s="1" customFormat="1" ht="16.5" customHeight="1">
      <c r="B187" s="127"/>
      <c r="C187" s="128" t="s">
        <v>555</v>
      </c>
      <c r="D187" s="128" t="s">
        <v>157</v>
      </c>
      <c r="E187" s="129" t="s">
        <v>3594</v>
      </c>
      <c r="F187" s="130" t="s">
        <v>3595</v>
      </c>
      <c r="G187" s="131" t="s">
        <v>1166</v>
      </c>
      <c r="H187" s="132">
        <v>10</v>
      </c>
      <c r="I187" s="133"/>
      <c r="J187" s="133">
        <f t="shared" si="10"/>
        <v>0</v>
      </c>
      <c r="K187" s="130" t="s">
        <v>161</v>
      </c>
      <c r="L187" s="29"/>
      <c r="M187" s="134" t="s">
        <v>3</v>
      </c>
      <c r="N187" s="135" t="s">
        <v>41</v>
      </c>
      <c r="O187" s="136">
        <v>1</v>
      </c>
      <c r="P187" s="136">
        <f t="shared" si="11"/>
        <v>10</v>
      </c>
      <c r="Q187" s="136">
        <v>0</v>
      </c>
      <c r="R187" s="136">
        <f t="shared" si="12"/>
        <v>0</v>
      </c>
      <c r="S187" s="136">
        <v>0</v>
      </c>
      <c r="T187" s="137">
        <f t="shared" si="13"/>
        <v>0</v>
      </c>
      <c r="AR187" s="138" t="s">
        <v>3405</v>
      </c>
      <c r="AT187" s="138" t="s">
        <v>157</v>
      </c>
      <c r="AU187" s="138" t="s">
        <v>78</v>
      </c>
      <c r="AY187" s="17" t="s">
        <v>155</v>
      </c>
      <c r="BE187" s="139">
        <f t="shared" si="14"/>
        <v>0</v>
      </c>
      <c r="BF187" s="139">
        <f t="shared" si="15"/>
        <v>0</v>
      </c>
      <c r="BG187" s="139">
        <f t="shared" si="16"/>
        <v>0</v>
      </c>
      <c r="BH187" s="139">
        <f t="shared" si="17"/>
        <v>0</v>
      </c>
      <c r="BI187" s="139">
        <f t="shared" si="18"/>
        <v>0</v>
      </c>
      <c r="BJ187" s="17" t="s">
        <v>78</v>
      </c>
      <c r="BK187" s="139">
        <f t="shared" si="19"/>
        <v>0</v>
      </c>
      <c r="BL187" s="17" t="s">
        <v>3405</v>
      </c>
      <c r="BM187" s="138" t="s">
        <v>3816</v>
      </c>
    </row>
    <row r="188" spans="2:65" s="1" customFormat="1" ht="11.25">
      <c r="B188" s="29"/>
      <c r="D188" s="140" t="s">
        <v>164</v>
      </c>
      <c r="F188" s="141" t="s">
        <v>3597</v>
      </c>
      <c r="L188" s="29"/>
      <c r="M188" s="142"/>
      <c r="T188" s="50"/>
      <c r="AT188" s="17" t="s">
        <v>164</v>
      </c>
      <c r="AU188" s="17" t="s">
        <v>78</v>
      </c>
    </row>
    <row r="189" spans="2:65" s="1" customFormat="1" ht="39">
      <c r="B189" s="29"/>
      <c r="D189" s="144" t="s">
        <v>516</v>
      </c>
      <c r="F189" s="170" t="s">
        <v>3817</v>
      </c>
      <c r="L189" s="29"/>
      <c r="M189" s="142"/>
      <c r="T189" s="50"/>
      <c r="AT189" s="17" t="s">
        <v>516</v>
      </c>
      <c r="AU189" s="17" t="s">
        <v>78</v>
      </c>
    </row>
    <row r="190" spans="2:65" s="11" customFormat="1" ht="25.9" customHeight="1">
      <c r="B190" s="116"/>
      <c r="D190" s="117" t="s">
        <v>69</v>
      </c>
      <c r="E190" s="118" t="s">
        <v>103</v>
      </c>
      <c r="F190" s="118" t="s">
        <v>104</v>
      </c>
      <c r="J190" s="119">
        <f>BK190</f>
        <v>0</v>
      </c>
      <c r="L190" s="116"/>
      <c r="M190" s="120"/>
      <c r="P190" s="121">
        <f>P191+P200+P203+P206+P209+P211</f>
        <v>0</v>
      </c>
      <c r="R190" s="121">
        <f>R191+R200+R203+R206+R209+R211</f>
        <v>0</v>
      </c>
      <c r="T190" s="122">
        <f>T191+T200+T203+T206+T209+T211</f>
        <v>0</v>
      </c>
      <c r="AR190" s="117" t="s">
        <v>187</v>
      </c>
      <c r="AT190" s="123" t="s">
        <v>69</v>
      </c>
      <c r="AU190" s="123" t="s">
        <v>70</v>
      </c>
      <c r="AY190" s="117" t="s">
        <v>155</v>
      </c>
      <c r="BK190" s="124">
        <f>BK191+BK200+BK203+BK206+BK209+BK211</f>
        <v>0</v>
      </c>
    </row>
    <row r="191" spans="2:65" s="11" customFormat="1" ht="22.9" customHeight="1">
      <c r="B191" s="116"/>
      <c r="D191" s="117" t="s">
        <v>69</v>
      </c>
      <c r="E191" s="125" t="s">
        <v>3599</v>
      </c>
      <c r="F191" s="125" t="s">
        <v>3600</v>
      </c>
      <c r="J191" s="126">
        <f>BK191</f>
        <v>0</v>
      </c>
      <c r="L191" s="116"/>
      <c r="M191" s="120"/>
      <c r="P191" s="121">
        <f>SUM(P192:P199)</f>
        <v>0</v>
      </c>
      <c r="R191" s="121">
        <f>SUM(R192:R199)</f>
        <v>0</v>
      </c>
      <c r="T191" s="122">
        <f>SUM(T192:T199)</f>
        <v>0</v>
      </c>
      <c r="AR191" s="117" t="s">
        <v>187</v>
      </c>
      <c r="AT191" s="123" t="s">
        <v>69</v>
      </c>
      <c r="AU191" s="123" t="s">
        <v>78</v>
      </c>
      <c r="AY191" s="117" t="s">
        <v>155</v>
      </c>
      <c r="BK191" s="124">
        <f>SUM(BK192:BK199)</f>
        <v>0</v>
      </c>
    </row>
    <row r="192" spans="2:65" s="1" customFormat="1" ht="16.5" customHeight="1">
      <c r="B192" s="127"/>
      <c r="C192" s="128" t="s">
        <v>571</v>
      </c>
      <c r="D192" s="128" t="s">
        <v>157</v>
      </c>
      <c r="E192" s="129" t="s">
        <v>3606</v>
      </c>
      <c r="F192" s="130" t="s">
        <v>3607</v>
      </c>
      <c r="G192" s="131" t="s">
        <v>3603</v>
      </c>
      <c r="H192" s="132">
        <v>1</v>
      </c>
      <c r="I192" s="133"/>
      <c r="J192" s="133">
        <f>ROUND(I192*H192,2)</f>
        <v>0</v>
      </c>
      <c r="K192" s="130" t="s">
        <v>161</v>
      </c>
      <c r="L192" s="29"/>
      <c r="M192" s="134" t="s">
        <v>3</v>
      </c>
      <c r="N192" s="135" t="s">
        <v>41</v>
      </c>
      <c r="O192" s="136">
        <v>0</v>
      </c>
      <c r="P192" s="136">
        <f>O192*H192</f>
        <v>0</v>
      </c>
      <c r="Q192" s="136">
        <v>0</v>
      </c>
      <c r="R192" s="136">
        <f>Q192*H192</f>
        <v>0</v>
      </c>
      <c r="S192" s="136">
        <v>0</v>
      </c>
      <c r="T192" s="137">
        <f>S192*H192</f>
        <v>0</v>
      </c>
      <c r="AR192" s="138" t="s">
        <v>3604</v>
      </c>
      <c r="AT192" s="138" t="s">
        <v>157</v>
      </c>
      <c r="AU192" s="138" t="s">
        <v>80</v>
      </c>
      <c r="AY192" s="17" t="s">
        <v>155</v>
      </c>
      <c r="BE192" s="139">
        <f>IF(N192="základní",J192,0)</f>
        <v>0</v>
      </c>
      <c r="BF192" s="139">
        <f>IF(N192="snížená",J192,0)</f>
        <v>0</v>
      </c>
      <c r="BG192" s="139">
        <f>IF(N192="zákl. přenesená",J192,0)</f>
        <v>0</v>
      </c>
      <c r="BH192" s="139">
        <f>IF(N192="sníž. přenesená",J192,0)</f>
        <v>0</v>
      </c>
      <c r="BI192" s="139">
        <f>IF(N192="nulová",J192,0)</f>
        <v>0</v>
      </c>
      <c r="BJ192" s="17" t="s">
        <v>78</v>
      </c>
      <c r="BK192" s="139">
        <f>ROUND(I192*H192,2)</f>
        <v>0</v>
      </c>
      <c r="BL192" s="17" t="s">
        <v>3604</v>
      </c>
      <c r="BM192" s="138" t="s">
        <v>3818</v>
      </c>
    </row>
    <row r="193" spans="2:65" s="1" customFormat="1" ht="11.25">
      <c r="B193" s="29"/>
      <c r="D193" s="140" t="s">
        <v>164</v>
      </c>
      <c r="F193" s="141" t="s">
        <v>3819</v>
      </c>
      <c r="L193" s="29"/>
      <c r="M193" s="142"/>
      <c r="T193" s="50"/>
      <c r="AT193" s="17" t="s">
        <v>164</v>
      </c>
      <c r="AU193" s="17" t="s">
        <v>80</v>
      </c>
    </row>
    <row r="194" spans="2:65" s="1" customFormat="1" ht="16.5" customHeight="1">
      <c r="B194" s="127"/>
      <c r="C194" s="128" t="s">
        <v>576</v>
      </c>
      <c r="D194" s="128" t="s">
        <v>157</v>
      </c>
      <c r="E194" s="129" t="s">
        <v>3609</v>
      </c>
      <c r="F194" s="130" t="s">
        <v>3610</v>
      </c>
      <c r="G194" s="131" t="s">
        <v>3603</v>
      </c>
      <c r="H194" s="132">
        <v>1</v>
      </c>
      <c r="I194" s="133"/>
      <c r="J194" s="133">
        <f>ROUND(I194*H194,2)</f>
        <v>0</v>
      </c>
      <c r="K194" s="130" t="s">
        <v>161</v>
      </c>
      <c r="L194" s="29"/>
      <c r="M194" s="134" t="s">
        <v>3</v>
      </c>
      <c r="N194" s="135" t="s">
        <v>41</v>
      </c>
      <c r="O194" s="136">
        <v>0</v>
      </c>
      <c r="P194" s="136">
        <f>O194*H194</f>
        <v>0</v>
      </c>
      <c r="Q194" s="136">
        <v>0</v>
      </c>
      <c r="R194" s="136">
        <f>Q194*H194</f>
        <v>0</v>
      </c>
      <c r="S194" s="136">
        <v>0</v>
      </c>
      <c r="T194" s="137">
        <f>S194*H194</f>
        <v>0</v>
      </c>
      <c r="AR194" s="138" t="s">
        <v>3604</v>
      </c>
      <c r="AT194" s="138" t="s">
        <v>157</v>
      </c>
      <c r="AU194" s="138" t="s">
        <v>80</v>
      </c>
      <c r="AY194" s="17" t="s">
        <v>155</v>
      </c>
      <c r="BE194" s="139">
        <f>IF(N194="základní",J194,0)</f>
        <v>0</v>
      </c>
      <c r="BF194" s="139">
        <f>IF(N194="snížená",J194,0)</f>
        <v>0</v>
      </c>
      <c r="BG194" s="139">
        <f>IF(N194="zákl. přenesená",J194,0)</f>
        <v>0</v>
      </c>
      <c r="BH194" s="139">
        <f>IF(N194="sníž. přenesená",J194,0)</f>
        <v>0</v>
      </c>
      <c r="BI194" s="139">
        <f>IF(N194="nulová",J194,0)</f>
        <v>0</v>
      </c>
      <c r="BJ194" s="17" t="s">
        <v>78</v>
      </c>
      <c r="BK194" s="139">
        <f>ROUND(I194*H194,2)</f>
        <v>0</v>
      </c>
      <c r="BL194" s="17" t="s">
        <v>3604</v>
      </c>
      <c r="BM194" s="138" t="s">
        <v>3820</v>
      </c>
    </row>
    <row r="195" spans="2:65" s="1" customFormat="1" ht="11.25">
      <c r="B195" s="29"/>
      <c r="D195" s="140" t="s">
        <v>164</v>
      </c>
      <c r="F195" s="141" t="s">
        <v>3821</v>
      </c>
      <c r="L195" s="29"/>
      <c r="M195" s="142"/>
      <c r="T195" s="50"/>
      <c r="AT195" s="17" t="s">
        <v>164</v>
      </c>
      <c r="AU195" s="17" t="s">
        <v>80</v>
      </c>
    </row>
    <row r="196" spans="2:65" s="1" customFormat="1" ht="16.5" customHeight="1">
      <c r="B196" s="127"/>
      <c r="C196" s="128" t="s">
        <v>581</v>
      </c>
      <c r="D196" s="128" t="s">
        <v>157</v>
      </c>
      <c r="E196" s="129" t="s">
        <v>3612</v>
      </c>
      <c r="F196" s="130" t="s">
        <v>3613</v>
      </c>
      <c r="G196" s="131" t="s">
        <v>3603</v>
      </c>
      <c r="H196" s="132">
        <v>1</v>
      </c>
      <c r="I196" s="133"/>
      <c r="J196" s="133">
        <f>ROUND(I196*H196,2)</f>
        <v>0</v>
      </c>
      <c r="K196" s="130" t="s">
        <v>161</v>
      </c>
      <c r="L196" s="29"/>
      <c r="M196" s="134" t="s">
        <v>3</v>
      </c>
      <c r="N196" s="135" t="s">
        <v>41</v>
      </c>
      <c r="O196" s="136">
        <v>0</v>
      </c>
      <c r="P196" s="136">
        <f>O196*H196</f>
        <v>0</v>
      </c>
      <c r="Q196" s="136">
        <v>0</v>
      </c>
      <c r="R196" s="136">
        <f>Q196*H196</f>
        <v>0</v>
      </c>
      <c r="S196" s="136">
        <v>0</v>
      </c>
      <c r="T196" s="137">
        <f>S196*H196</f>
        <v>0</v>
      </c>
      <c r="AR196" s="138" t="s">
        <v>3604</v>
      </c>
      <c r="AT196" s="138" t="s">
        <v>157</v>
      </c>
      <c r="AU196" s="138" t="s">
        <v>80</v>
      </c>
      <c r="AY196" s="17" t="s">
        <v>155</v>
      </c>
      <c r="BE196" s="139">
        <f>IF(N196="základní",J196,0)</f>
        <v>0</v>
      </c>
      <c r="BF196" s="139">
        <f>IF(N196="snížená",J196,0)</f>
        <v>0</v>
      </c>
      <c r="BG196" s="139">
        <f>IF(N196="zákl. přenesená",J196,0)</f>
        <v>0</v>
      </c>
      <c r="BH196" s="139">
        <f>IF(N196="sníž. přenesená",J196,0)</f>
        <v>0</v>
      </c>
      <c r="BI196" s="139">
        <f>IF(N196="nulová",J196,0)</f>
        <v>0</v>
      </c>
      <c r="BJ196" s="17" t="s">
        <v>78</v>
      </c>
      <c r="BK196" s="139">
        <f>ROUND(I196*H196,2)</f>
        <v>0</v>
      </c>
      <c r="BL196" s="17" t="s">
        <v>3604</v>
      </c>
      <c r="BM196" s="138" t="s">
        <v>3822</v>
      </c>
    </row>
    <row r="197" spans="2:65" s="1" customFormat="1" ht="11.25">
      <c r="B197" s="29"/>
      <c r="D197" s="140" t="s">
        <v>164</v>
      </c>
      <c r="F197" s="141" t="s">
        <v>3823</v>
      </c>
      <c r="L197" s="29"/>
      <c r="M197" s="142"/>
      <c r="T197" s="50"/>
      <c r="AT197" s="17" t="s">
        <v>164</v>
      </c>
      <c r="AU197" s="17" t="s">
        <v>80</v>
      </c>
    </row>
    <row r="198" spans="2:65" s="1" customFormat="1" ht="16.5" customHeight="1">
      <c r="B198" s="127"/>
      <c r="C198" s="128" t="s">
        <v>587</v>
      </c>
      <c r="D198" s="128" t="s">
        <v>157</v>
      </c>
      <c r="E198" s="129" t="s">
        <v>3615</v>
      </c>
      <c r="F198" s="130" t="s">
        <v>3616</v>
      </c>
      <c r="G198" s="131" t="s">
        <v>3603</v>
      </c>
      <c r="H198" s="132">
        <v>1</v>
      </c>
      <c r="I198" s="133"/>
      <c r="J198" s="133">
        <f>ROUND(I198*H198,2)</f>
        <v>0</v>
      </c>
      <c r="K198" s="130" t="s">
        <v>161</v>
      </c>
      <c r="L198" s="29"/>
      <c r="M198" s="134" t="s">
        <v>3</v>
      </c>
      <c r="N198" s="135" t="s">
        <v>41</v>
      </c>
      <c r="O198" s="136">
        <v>0</v>
      </c>
      <c r="P198" s="136">
        <f>O198*H198</f>
        <v>0</v>
      </c>
      <c r="Q198" s="136">
        <v>0</v>
      </c>
      <c r="R198" s="136">
        <f>Q198*H198</f>
        <v>0</v>
      </c>
      <c r="S198" s="136">
        <v>0</v>
      </c>
      <c r="T198" s="137">
        <f>S198*H198</f>
        <v>0</v>
      </c>
      <c r="AR198" s="138" t="s">
        <v>3604</v>
      </c>
      <c r="AT198" s="138" t="s">
        <v>157</v>
      </c>
      <c r="AU198" s="138" t="s">
        <v>80</v>
      </c>
      <c r="AY198" s="17" t="s">
        <v>155</v>
      </c>
      <c r="BE198" s="139">
        <f>IF(N198="základní",J198,0)</f>
        <v>0</v>
      </c>
      <c r="BF198" s="139">
        <f>IF(N198="snížená",J198,0)</f>
        <v>0</v>
      </c>
      <c r="BG198" s="139">
        <f>IF(N198="zákl. přenesená",J198,0)</f>
        <v>0</v>
      </c>
      <c r="BH198" s="139">
        <f>IF(N198="sníž. přenesená",J198,0)</f>
        <v>0</v>
      </c>
      <c r="BI198" s="139">
        <f>IF(N198="nulová",J198,0)</f>
        <v>0</v>
      </c>
      <c r="BJ198" s="17" t="s">
        <v>78</v>
      </c>
      <c r="BK198" s="139">
        <f>ROUND(I198*H198,2)</f>
        <v>0</v>
      </c>
      <c r="BL198" s="17" t="s">
        <v>3604</v>
      </c>
      <c r="BM198" s="138" t="s">
        <v>3824</v>
      </c>
    </row>
    <row r="199" spans="2:65" s="1" customFormat="1" ht="11.25">
      <c r="B199" s="29"/>
      <c r="D199" s="140" t="s">
        <v>164</v>
      </c>
      <c r="F199" s="141" t="s">
        <v>3825</v>
      </c>
      <c r="L199" s="29"/>
      <c r="M199" s="142"/>
      <c r="T199" s="50"/>
      <c r="AT199" s="17" t="s">
        <v>164</v>
      </c>
      <c r="AU199" s="17" t="s">
        <v>80</v>
      </c>
    </row>
    <row r="200" spans="2:65" s="11" customFormat="1" ht="22.9" customHeight="1">
      <c r="B200" s="116"/>
      <c r="D200" s="117" t="s">
        <v>69</v>
      </c>
      <c r="E200" s="125" t="s">
        <v>3618</v>
      </c>
      <c r="F200" s="125" t="s">
        <v>3619</v>
      </c>
      <c r="J200" s="126">
        <f>BK200</f>
        <v>0</v>
      </c>
      <c r="L200" s="116"/>
      <c r="M200" s="120"/>
      <c r="P200" s="121">
        <f>SUM(P201:P202)</f>
        <v>0</v>
      </c>
      <c r="R200" s="121">
        <f>SUM(R201:R202)</f>
        <v>0</v>
      </c>
      <c r="T200" s="122">
        <f>SUM(T201:T202)</f>
        <v>0</v>
      </c>
      <c r="AR200" s="117" t="s">
        <v>187</v>
      </c>
      <c r="AT200" s="123" t="s">
        <v>69</v>
      </c>
      <c r="AU200" s="123" t="s">
        <v>78</v>
      </c>
      <c r="AY200" s="117" t="s">
        <v>155</v>
      </c>
      <c r="BK200" s="124">
        <f>SUM(BK201:BK202)</f>
        <v>0</v>
      </c>
    </row>
    <row r="201" spans="2:65" s="1" customFormat="1" ht="16.5" customHeight="1">
      <c r="B201" s="127"/>
      <c r="C201" s="128" t="s">
        <v>593</v>
      </c>
      <c r="D201" s="128" t="s">
        <v>157</v>
      </c>
      <c r="E201" s="129" t="s">
        <v>3620</v>
      </c>
      <c r="F201" s="130" t="s">
        <v>3621</v>
      </c>
      <c r="G201" s="131" t="s">
        <v>3603</v>
      </c>
      <c r="H201" s="132">
        <v>1</v>
      </c>
      <c r="I201" s="133"/>
      <c r="J201" s="133">
        <f>ROUND(I201*H201,2)</f>
        <v>0</v>
      </c>
      <c r="K201" s="130" t="s">
        <v>161</v>
      </c>
      <c r="L201" s="29"/>
      <c r="M201" s="134" t="s">
        <v>3</v>
      </c>
      <c r="N201" s="135" t="s">
        <v>41</v>
      </c>
      <c r="O201" s="136">
        <v>0</v>
      </c>
      <c r="P201" s="136">
        <f>O201*H201</f>
        <v>0</v>
      </c>
      <c r="Q201" s="136">
        <v>0</v>
      </c>
      <c r="R201" s="136">
        <f>Q201*H201</f>
        <v>0</v>
      </c>
      <c r="S201" s="136">
        <v>0</v>
      </c>
      <c r="T201" s="137">
        <f>S201*H201</f>
        <v>0</v>
      </c>
      <c r="AR201" s="138" t="s">
        <v>3604</v>
      </c>
      <c r="AT201" s="138" t="s">
        <v>157</v>
      </c>
      <c r="AU201" s="138" t="s">
        <v>80</v>
      </c>
      <c r="AY201" s="17" t="s">
        <v>155</v>
      </c>
      <c r="BE201" s="139">
        <f>IF(N201="základní",J201,0)</f>
        <v>0</v>
      </c>
      <c r="BF201" s="139">
        <f>IF(N201="snížená",J201,0)</f>
        <v>0</v>
      </c>
      <c r="BG201" s="139">
        <f>IF(N201="zákl. přenesená",J201,0)</f>
        <v>0</v>
      </c>
      <c r="BH201" s="139">
        <f>IF(N201="sníž. přenesená",J201,0)</f>
        <v>0</v>
      </c>
      <c r="BI201" s="139">
        <f>IF(N201="nulová",J201,0)</f>
        <v>0</v>
      </c>
      <c r="BJ201" s="17" t="s">
        <v>78</v>
      </c>
      <c r="BK201" s="139">
        <f>ROUND(I201*H201,2)</f>
        <v>0</v>
      </c>
      <c r="BL201" s="17" t="s">
        <v>3604</v>
      </c>
      <c r="BM201" s="138" t="s">
        <v>3826</v>
      </c>
    </row>
    <row r="202" spans="2:65" s="1" customFormat="1" ht="11.25">
      <c r="B202" s="29"/>
      <c r="D202" s="140" t="s">
        <v>164</v>
      </c>
      <c r="F202" s="141" t="s">
        <v>3827</v>
      </c>
      <c r="L202" s="29"/>
      <c r="M202" s="142"/>
      <c r="T202" s="50"/>
      <c r="AT202" s="17" t="s">
        <v>164</v>
      </c>
      <c r="AU202" s="17" t="s">
        <v>80</v>
      </c>
    </row>
    <row r="203" spans="2:65" s="11" customFormat="1" ht="22.9" customHeight="1">
      <c r="B203" s="116"/>
      <c r="D203" s="117" t="s">
        <v>69</v>
      </c>
      <c r="E203" s="125" t="s">
        <v>3623</v>
      </c>
      <c r="F203" s="125" t="s">
        <v>3624</v>
      </c>
      <c r="J203" s="126">
        <f>BK203</f>
        <v>0</v>
      </c>
      <c r="L203" s="116"/>
      <c r="M203" s="120"/>
      <c r="P203" s="121">
        <f>SUM(P204:P205)</f>
        <v>0</v>
      </c>
      <c r="R203" s="121">
        <f>SUM(R204:R205)</f>
        <v>0</v>
      </c>
      <c r="T203" s="122">
        <f>SUM(T204:T205)</f>
        <v>0</v>
      </c>
      <c r="AR203" s="117" t="s">
        <v>187</v>
      </c>
      <c r="AT203" s="123" t="s">
        <v>69</v>
      </c>
      <c r="AU203" s="123" t="s">
        <v>78</v>
      </c>
      <c r="AY203" s="117" t="s">
        <v>155</v>
      </c>
      <c r="BK203" s="124">
        <f>SUM(BK204:BK205)</f>
        <v>0</v>
      </c>
    </row>
    <row r="204" spans="2:65" s="1" customFormat="1" ht="16.5" customHeight="1">
      <c r="B204" s="127"/>
      <c r="C204" s="128" t="s">
        <v>599</v>
      </c>
      <c r="D204" s="128" t="s">
        <v>157</v>
      </c>
      <c r="E204" s="129" t="s">
        <v>3625</v>
      </c>
      <c r="F204" s="130" t="s">
        <v>3626</v>
      </c>
      <c r="G204" s="131" t="s">
        <v>3627</v>
      </c>
      <c r="H204" s="132">
        <v>5</v>
      </c>
      <c r="I204" s="133"/>
      <c r="J204" s="133">
        <f>ROUND(I204*H204,2)</f>
        <v>0</v>
      </c>
      <c r="K204" s="130" t="s">
        <v>161</v>
      </c>
      <c r="L204" s="29"/>
      <c r="M204" s="134" t="s">
        <v>3</v>
      </c>
      <c r="N204" s="135" t="s">
        <v>41</v>
      </c>
      <c r="O204" s="136">
        <v>0</v>
      </c>
      <c r="P204" s="136">
        <f>O204*H204</f>
        <v>0</v>
      </c>
      <c r="Q204" s="136">
        <v>0</v>
      </c>
      <c r="R204" s="136">
        <f>Q204*H204</f>
        <v>0</v>
      </c>
      <c r="S204" s="136">
        <v>0</v>
      </c>
      <c r="T204" s="137">
        <f>S204*H204</f>
        <v>0</v>
      </c>
      <c r="AR204" s="138" t="s">
        <v>3604</v>
      </c>
      <c r="AT204" s="138" t="s">
        <v>157</v>
      </c>
      <c r="AU204" s="138" t="s">
        <v>80</v>
      </c>
      <c r="AY204" s="17" t="s">
        <v>155</v>
      </c>
      <c r="BE204" s="139">
        <f>IF(N204="základní",J204,0)</f>
        <v>0</v>
      </c>
      <c r="BF204" s="139">
        <f>IF(N204="snížená",J204,0)</f>
        <v>0</v>
      </c>
      <c r="BG204" s="139">
        <f>IF(N204="zákl. přenesená",J204,0)</f>
        <v>0</v>
      </c>
      <c r="BH204" s="139">
        <f>IF(N204="sníž. přenesená",J204,0)</f>
        <v>0</v>
      </c>
      <c r="BI204" s="139">
        <f>IF(N204="nulová",J204,0)</f>
        <v>0</v>
      </c>
      <c r="BJ204" s="17" t="s">
        <v>78</v>
      </c>
      <c r="BK204" s="139">
        <f>ROUND(I204*H204,2)</f>
        <v>0</v>
      </c>
      <c r="BL204" s="17" t="s">
        <v>3604</v>
      </c>
      <c r="BM204" s="138" t="s">
        <v>3828</v>
      </c>
    </row>
    <row r="205" spans="2:65" s="1" customFormat="1" ht="11.25">
      <c r="B205" s="29"/>
      <c r="D205" s="140" t="s">
        <v>164</v>
      </c>
      <c r="F205" s="141" t="s">
        <v>3829</v>
      </c>
      <c r="L205" s="29"/>
      <c r="M205" s="142"/>
      <c r="T205" s="50"/>
      <c r="AT205" s="17" t="s">
        <v>164</v>
      </c>
      <c r="AU205" s="17" t="s">
        <v>80</v>
      </c>
    </row>
    <row r="206" spans="2:65" s="11" customFormat="1" ht="22.9" customHeight="1">
      <c r="B206" s="116"/>
      <c r="D206" s="117" t="s">
        <v>69</v>
      </c>
      <c r="E206" s="125" t="s">
        <v>3629</v>
      </c>
      <c r="F206" s="125" t="s">
        <v>3630</v>
      </c>
      <c r="J206" s="126">
        <f>BK206</f>
        <v>0</v>
      </c>
      <c r="L206" s="116"/>
      <c r="M206" s="120"/>
      <c r="P206" s="121">
        <f>SUM(P207:P208)</f>
        <v>0</v>
      </c>
      <c r="R206" s="121">
        <f>SUM(R207:R208)</f>
        <v>0</v>
      </c>
      <c r="T206" s="122">
        <f>SUM(T207:T208)</f>
        <v>0</v>
      </c>
      <c r="AR206" s="117" t="s">
        <v>187</v>
      </c>
      <c r="AT206" s="123" t="s">
        <v>69</v>
      </c>
      <c r="AU206" s="123" t="s">
        <v>78</v>
      </c>
      <c r="AY206" s="117" t="s">
        <v>155</v>
      </c>
      <c r="BK206" s="124">
        <f>SUM(BK207:BK208)</f>
        <v>0</v>
      </c>
    </row>
    <row r="207" spans="2:65" s="1" customFormat="1" ht="16.5" customHeight="1">
      <c r="B207" s="127"/>
      <c r="C207" s="128" t="s">
        <v>606</v>
      </c>
      <c r="D207" s="128" t="s">
        <v>157</v>
      </c>
      <c r="E207" s="129" t="s">
        <v>3634</v>
      </c>
      <c r="F207" s="130" t="s">
        <v>3635</v>
      </c>
      <c r="G207" s="131" t="s">
        <v>3603</v>
      </c>
      <c r="H207" s="132">
        <v>1</v>
      </c>
      <c r="I207" s="133"/>
      <c r="J207" s="133">
        <f>ROUND(I207*H207,2)</f>
        <v>0</v>
      </c>
      <c r="K207" s="130" t="s">
        <v>3</v>
      </c>
      <c r="L207" s="29"/>
      <c r="M207" s="134" t="s">
        <v>3</v>
      </c>
      <c r="N207" s="135" t="s">
        <v>41</v>
      </c>
      <c r="O207" s="136">
        <v>0</v>
      </c>
      <c r="P207" s="136">
        <f>O207*H207</f>
        <v>0</v>
      </c>
      <c r="Q207" s="136">
        <v>0</v>
      </c>
      <c r="R207" s="136">
        <f>Q207*H207</f>
        <v>0</v>
      </c>
      <c r="S207" s="136">
        <v>0</v>
      </c>
      <c r="T207" s="137">
        <f>S207*H207</f>
        <v>0</v>
      </c>
      <c r="AR207" s="138" t="s">
        <v>3604</v>
      </c>
      <c r="AT207" s="138" t="s">
        <v>157</v>
      </c>
      <c r="AU207" s="138" t="s">
        <v>80</v>
      </c>
      <c r="AY207" s="17" t="s">
        <v>155</v>
      </c>
      <c r="BE207" s="139">
        <f>IF(N207="základní",J207,0)</f>
        <v>0</v>
      </c>
      <c r="BF207" s="139">
        <f>IF(N207="snížená",J207,0)</f>
        <v>0</v>
      </c>
      <c r="BG207" s="139">
        <f>IF(N207="zákl. přenesená",J207,0)</f>
        <v>0</v>
      </c>
      <c r="BH207" s="139">
        <f>IF(N207="sníž. přenesená",J207,0)</f>
        <v>0</v>
      </c>
      <c r="BI207" s="139">
        <f>IF(N207="nulová",J207,0)</f>
        <v>0</v>
      </c>
      <c r="BJ207" s="17" t="s">
        <v>78</v>
      </c>
      <c r="BK207" s="139">
        <f>ROUND(I207*H207,2)</f>
        <v>0</v>
      </c>
      <c r="BL207" s="17" t="s">
        <v>3604</v>
      </c>
      <c r="BM207" s="138" t="s">
        <v>3830</v>
      </c>
    </row>
    <row r="208" spans="2:65" s="11" customFormat="1" ht="20.85" customHeight="1">
      <c r="B208" s="116"/>
      <c r="D208" s="117" t="s">
        <v>69</v>
      </c>
      <c r="E208" s="125" t="s">
        <v>3646</v>
      </c>
      <c r="F208" s="125" t="s">
        <v>3</v>
      </c>
      <c r="J208" s="126">
        <f>BK208</f>
        <v>0</v>
      </c>
      <c r="L208" s="116"/>
      <c r="M208" s="120"/>
      <c r="P208" s="121">
        <v>0</v>
      </c>
      <c r="R208" s="121">
        <v>0</v>
      </c>
      <c r="T208" s="122">
        <v>0</v>
      </c>
      <c r="AR208" s="117" t="s">
        <v>187</v>
      </c>
      <c r="AT208" s="123" t="s">
        <v>69</v>
      </c>
      <c r="AU208" s="123" t="s">
        <v>80</v>
      </c>
      <c r="AY208" s="117" t="s">
        <v>155</v>
      </c>
      <c r="BK208" s="124">
        <v>0</v>
      </c>
    </row>
    <row r="209" spans="2:63" s="11" customFormat="1" ht="22.9" customHeight="1">
      <c r="B209" s="116"/>
      <c r="D209" s="117" t="s">
        <v>69</v>
      </c>
      <c r="E209" s="125" t="s">
        <v>3647</v>
      </c>
      <c r="F209" s="125" t="s">
        <v>3648</v>
      </c>
      <c r="J209" s="126">
        <f>BK209</f>
        <v>0</v>
      </c>
      <c r="L209" s="116"/>
      <c r="M209" s="120"/>
      <c r="P209" s="121">
        <f>SUM(P210:P210)</f>
        <v>0</v>
      </c>
      <c r="R209" s="121">
        <f>SUM(R210:R210)</f>
        <v>0</v>
      </c>
      <c r="T209" s="122">
        <f>SUM(T210:T210)</f>
        <v>0</v>
      </c>
      <c r="AR209" s="117" t="s">
        <v>187</v>
      </c>
      <c r="AT209" s="123" t="s">
        <v>69</v>
      </c>
      <c r="AU209" s="123" t="s">
        <v>78</v>
      </c>
      <c r="AY209" s="117" t="s">
        <v>155</v>
      </c>
      <c r="BK209" s="124">
        <f>SUM(BK210:BK210)</f>
        <v>0</v>
      </c>
    </row>
    <row r="210" spans="2:63" s="1" customFormat="1" ht="11.25">
      <c r="B210" s="29"/>
      <c r="D210" s="144"/>
      <c r="F210" s="170"/>
      <c r="L210" s="29"/>
      <c r="M210" s="142"/>
      <c r="T210" s="50"/>
      <c r="AT210" s="17"/>
      <c r="AU210" s="17"/>
    </row>
    <row r="211" spans="2:63" s="11" customFormat="1" ht="22.9" customHeight="1">
      <c r="B211" s="116"/>
      <c r="D211" s="117" t="s">
        <v>69</v>
      </c>
      <c r="E211" s="125" t="s">
        <v>3649</v>
      </c>
      <c r="F211" s="125" t="s">
        <v>3650</v>
      </c>
      <c r="J211" s="126">
        <f>BK211</f>
        <v>0</v>
      </c>
      <c r="L211" s="116"/>
      <c r="M211" s="120"/>
      <c r="P211" s="121">
        <f>SUM(P212:P212)</f>
        <v>0</v>
      </c>
      <c r="R211" s="121">
        <f>SUM(R212:R212)</f>
        <v>0</v>
      </c>
      <c r="T211" s="122">
        <f>SUM(T212:T212)</f>
        <v>0</v>
      </c>
      <c r="AR211" s="117" t="s">
        <v>187</v>
      </c>
      <c r="AT211" s="123" t="s">
        <v>69</v>
      </c>
      <c r="AU211" s="123" t="s">
        <v>78</v>
      </c>
      <c r="AY211" s="117" t="s">
        <v>155</v>
      </c>
      <c r="BK211" s="124">
        <f>SUM(BK212:BK212)</f>
        <v>0</v>
      </c>
    </row>
    <row r="212" spans="2:63" s="1" customFormat="1" ht="11.25">
      <c r="B212" s="29"/>
      <c r="D212" s="144"/>
      <c r="F212" s="170"/>
      <c r="L212" s="29"/>
      <c r="M212" s="174"/>
      <c r="N212" s="175"/>
      <c r="O212" s="175"/>
      <c r="P212" s="175"/>
      <c r="Q212" s="175"/>
      <c r="R212" s="175"/>
      <c r="S212" s="175"/>
      <c r="T212" s="176"/>
      <c r="AT212" s="17"/>
      <c r="AU212" s="17"/>
    </row>
    <row r="213" spans="2:63" s="1" customFormat="1" ht="6.95" customHeight="1">
      <c r="B213" s="38"/>
      <c r="C213" s="39"/>
      <c r="D213" s="39"/>
      <c r="E213" s="39"/>
      <c r="F213" s="39"/>
      <c r="G213" s="39"/>
      <c r="H213" s="39"/>
      <c r="I213" s="39"/>
      <c r="J213" s="39"/>
      <c r="K213" s="39"/>
      <c r="L213" s="29"/>
    </row>
    <row r="214" spans="2:63" ht="11.25"/>
    <row r="215" spans="2:63" ht="11.25"/>
    <row r="216" spans="2:63" ht="11.25"/>
    <row r="217" spans="2:63" ht="11.25"/>
    <row r="218" spans="2:63" ht="11.25"/>
    <row r="219" spans="2:63" ht="11.25"/>
    <row r="220" spans="2:63" ht="11.25"/>
    <row r="221" spans="2:63" ht="11.25"/>
    <row r="222" spans="2:63" ht="11.25"/>
    <row r="223" spans="2:63" ht="11.25"/>
    <row r="224" spans="2:63" ht="11.25"/>
    <row r="225" ht="11.25"/>
    <row r="226" ht="11.25"/>
    <row r="227" ht="11.25"/>
    <row r="228" ht="11.25"/>
    <row r="229" ht="11.25"/>
  </sheetData>
  <autoFilter ref="C100:K212" xr:uid="{00000000-0009-0000-0000-000006000000}"/>
  <mergeCells count="11">
    <mergeCell ref="L2:V2"/>
    <mergeCell ref="E52:H52"/>
    <mergeCell ref="E54:H54"/>
    <mergeCell ref="E89:H89"/>
    <mergeCell ref="E91:H91"/>
    <mergeCell ref="E93:H93"/>
    <mergeCell ref="E7:H7"/>
    <mergeCell ref="E9:H9"/>
    <mergeCell ref="E11:H11"/>
    <mergeCell ref="E29:H29"/>
    <mergeCell ref="E50:H50"/>
  </mergeCells>
  <hyperlinks>
    <hyperlink ref="F105" r:id="rId1" xr:uid="{00000000-0004-0000-0600-000000000000}"/>
    <hyperlink ref="F109" r:id="rId2" xr:uid="{00000000-0004-0000-0600-000001000000}"/>
    <hyperlink ref="F113" r:id="rId3" xr:uid="{00000000-0004-0000-0600-000002000000}"/>
    <hyperlink ref="F117" r:id="rId4" xr:uid="{00000000-0004-0000-0600-000003000000}"/>
    <hyperlink ref="F120" r:id="rId5" xr:uid="{00000000-0004-0000-0600-000004000000}"/>
    <hyperlink ref="F127" r:id="rId6" xr:uid="{00000000-0004-0000-0600-000005000000}"/>
    <hyperlink ref="F133" r:id="rId7" xr:uid="{00000000-0004-0000-0600-000006000000}"/>
    <hyperlink ref="F139" r:id="rId8" xr:uid="{00000000-0004-0000-0600-000007000000}"/>
    <hyperlink ref="F142" r:id="rId9" xr:uid="{00000000-0004-0000-0600-000008000000}"/>
    <hyperlink ref="F144" r:id="rId10" xr:uid="{00000000-0004-0000-0600-000009000000}"/>
    <hyperlink ref="F151" r:id="rId11" xr:uid="{00000000-0004-0000-0600-00000A000000}"/>
    <hyperlink ref="F156" r:id="rId12" xr:uid="{00000000-0004-0000-0600-00000B000000}"/>
    <hyperlink ref="F158" r:id="rId13" xr:uid="{00000000-0004-0000-0600-00000C000000}"/>
    <hyperlink ref="F160" r:id="rId14" xr:uid="{00000000-0004-0000-0600-00000D000000}"/>
    <hyperlink ref="F162" r:id="rId15" xr:uid="{00000000-0004-0000-0600-00000E000000}"/>
    <hyperlink ref="F167" r:id="rId16" xr:uid="{00000000-0004-0000-0600-00000F000000}"/>
    <hyperlink ref="F169" r:id="rId17" xr:uid="{00000000-0004-0000-0600-000010000000}"/>
    <hyperlink ref="F172" r:id="rId18" xr:uid="{00000000-0004-0000-0600-000011000000}"/>
    <hyperlink ref="F174" r:id="rId19" xr:uid="{00000000-0004-0000-0600-000012000000}"/>
    <hyperlink ref="F176" r:id="rId20" xr:uid="{00000000-0004-0000-0600-000013000000}"/>
    <hyperlink ref="F188" r:id="rId21" xr:uid="{00000000-0004-0000-0600-000014000000}"/>
    <hyperlink ref="F193" r:id="rId22" xr:uid="{00000000-0004-0000-0600-000015000000}"/>
    <hyperlink ref="F195" r:id="rId23" xr:uid="{00000000-0004-0000-0600-000016000000}"/>
    <hyperlink ref="F197" r:id="rId24" xr:uid="{00000000-0004-0000-0600-000017000000}"/>
    <hyperlink ref="F199" r:id="rId25" xr:uid="{00000000-0004-0000-0600-000018000000}"/>
    <hyperlink ref="F202" r:id="rId26" xr:uid="{00000000-0004-0000-0600-000019000000}"/>
    <hyperlink ref="F205" r:id="rId27" xr:uid="{00000000-0004-0000-0600-00001A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M98"/>
  <sheetViews>
    <sheetView showGridLines="0" topLeftCell="A53" workbookViewId="0">
      <selection activeCell="I100" sqref="I100"/>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2:46" ht="11.25"/>
    <row r="2" spans="2:46" ht="36.950000000000003" customHeight="1">
      <c r="L2" s="299" t="s">
        <v>6</v>
      </c>
      <c r="M2" s="286"/>
      <c r="N2" s="286"/>
      <c r="O2" s="286"/>
      <c r="P2" s="286"/>
      <c r="Q2" s="286"/>
      <c r="R2" s="286"/>
      <c r="S2" s="286"/>
      <c r="T2" s="286"/>
      <c r="U2" s="286"/>
      <c r="V2" s="286"/>
      <c r="AT2" s="17" t="s">
        <v>102</v>
      </c>
    </row>
    <row r="3" spans="2:46" ht="6.95" customHeight="1">
      <c r="B3" s="18"/>
      <c r="C3" s="19"/>
      <c r="D3" s="19"/>
      <c r="E3" s="19"/>
      <c r="F3" s="19"/>
      <c r="G3" s="19"/>
      <c r="H3" s="19"/>
      <c r="I3" s="19"/>
      <c r="J3" s="19"/>
      <c r="K3" s="19"/>
      <c r="L3" s="20"/>
      <c r="AT3" s="17" t="s">
        <v>80</v>
      </c>
    </row>
    <row r="4" spans="2:46" ht="24.95" customHeight="1">
      <c r="B4" s="20"/>
      <c r="D4" s="21" t="s">
        <v>107</v>
      </c>
      <c r="L4" s="20"/>
      <c r="M4" s="87" t="s">
        <v>11</v>
      </c>
      <c r="AT4" s="17" t="s">
        <v>4</v>
      </c>
    </row>
    <row r="5" spans="2:46" ht="6.95" customHeight="1">
      <c r="B5" s="20"/>
      <c r="L5" s="20"/>
    </row>
    <row r="6" spans="2:46" ht="12" customHeight="1">
      <c r="B6" s="20"/>
      <c r="D6" s="26" t="s">
        <v>15</v>
      </c>
      <c r="L6" s="20"/>
    </row>
    <row r="7" spans="2:46" ht="16.5" customHeight="1">
      <c r="B7" s="20"/>
      <c r="E7" s="300" t="str">
        <f>'Rekapitulace stavby'!K6</f>
        <v>Přístavba odborné učebny pro výuku přípravy pokrmů pro I. II. stupeň ZŠ Dub nad Moravou</v>
      </c>
      <c r="F7" s="301"/>
      <c r="G7" s="301"/>
      <c r="H7" s="301"/>
      <c r="L7" s="20"/>
    </row>
    <row r="8" spans="2:46" ht="12" customHeight="1">
      <c r="B8" s="20"/>
      <c r="D8" s="26" t="s">
        <v>108</v>
      </c>
      <c r="L8" s="20"/>
    </row>
    <row r="9" spans="2:46" s="1" customFormat="1" ht="16.5" customHeight="1">
      <c r="B9" s="29"/>
      <c r="E9" s="300" t="s">
        <v>3048</v>
      </c>
      <c r="F9" s="302"/>
      <c r="G9" s="302"/>
      <c r="H9" s="302"/>
      <c r="L9" s="29"/>
    </row>
    <row r="10" spans="2:46" s="1" customFormat="1" ht="12" customHeight="1">
      <c r="B10" s="29"/>
      <c r="D10" s="26" t="s">
        <v>3049</v>
      </c>
      <c r="L10" s="29"/>
    </row>
    <row r="11" spans="2:46" s="1" customFormat="1" ht="16.5" customHeight="1">
      <c r="B11" s="29"/>
      <c r="E11" s="263" t="s">
        <v>3831</v>
      </c>
      <c r="F11" s="302"/>
      <c r="G11" s="302"/>
      <c r="H11" s="302"/>
      <c r="L11" s="29"/>
    </row>
    <row r="12" spans="2:46" s="1" customFormat="1" ht="11.25">
      <c r="B12" s="29"/>
      <c r="L12" s="29"/>
    </row>
    <row r="13" spans="2:46" s="1" customFormat="1" ht="12" customHeight="1">
      <c r="B13" s="29"/>
      <c r="D13" s="26" t="s">
        <v>17</v>
      </c>
      <c r="F13" s="24" t="s">
        <v>96</v>
      </c>
      <c r="I13" s="26" t="s">
        <v>19</v>
      </c>
      <c r="J13" s="24" t="s">
        <v>3</v>
      </c>
      <c r="L13" s="29"/>
    </row>
    <row r="14" spans="2:46" s="1" customFormat="1" ht="12" customHeight="1">
      <c r="B14" s="29"/>
      <c r="D14" s="26" t="s">
        <v>20</v>
      </c>
      <c r="F14" s="24" t="s">
        <v>3051</v>
      </c>
      <c r="I14" s="26" t="s">
        <v>22</v>
      </c>
      <c r="J14" s="46" t="str">
        <f>'Rekapitulace stavby'!AN8</f>
        <v>7. 9. 2022</v>
      </c>
      <c r="L14" s="29"/>
    </row>
    <row r="15" spans="2:46" s="1" customFormat="1" ht="10.9" customHeight="1">
      <c r="B15" s="29"/>
      <c r="L15" s="29"/>
    </row>
    <row r="16" spans="2:46" s="1" customFormat="1" ht="12" customHeight="1">
      <c r="B16" s="29"/>
      <c r="D16" s="26" t="s">
        <v>24</v>
      </c>
      <c r="I16" s="26" t="s">
        <v>25</v>
      </c>
      <c r="J16" s="24" t="s">
        <v>3052</v>
      </c>
      <c r="L16" s="29"/>
    </row>
    <row r="17" spans="2:12" s="1" customFormat="1" ht="18" customHeight="1">
      <c r="B17" s="29"/>
      <c r="E17" s="24" t="s">
        <v>3053</v>
      </c>
      <c r="I17" s="26" t="s">
        <v>27</v>
      </c>
      <c r="J17" s="24" t="s">
        <v>3</v>
      </c>
      <c r="L17" s="29"/>
    </row>
    <row r="18" spans="2:12" s="1" customFormat="1" ht="6.95" customHeight="1">
      <c r="B18" s="29"/>
      <c r="L18" s="29"/>
    </row>
    <row r="19" spans="2:12" s="1" customFormat="1" ht="12" customHeight="1">
      <c r="B19" s="29"/>
      <c r="D19" s="26" t="s">
        <v>28</v>
      </c>
      <c r="I19" s="26" t="s">
        <v>25</v>
      </c>
      <c r="J19" s="24" t="s">
        <v>3</v>
      </c>
      <c r="L19" s="29"/>
    </row>
    <row r="20" spans="2:12" s="1" customFormat="1" ht="18" customHeight="1">
      <c r="B20" s="29"/>
      <c r="E20" s="24" t="s">
        <v>3054</v>
      </c>
      <c r="I20" s="26" t="s">
        <v>27</v>
      </c>
      <c r="J20" s="24" t="s">
        <v>3</v>
      </c>
      <c r="L20" s="29"/>
    </row>
    <row r="21" spans="2:12" s="1" customFormat="1" ht="6.95" customHeight="1">
      <c r="B21" s="29"/>
      <c r="L21" s="29"/>
    </row>
    <row r="22" spans="2:12" s="1" customFormat="1" ht="12" customHeight="1">
      <c r="B22" s="29"/>
      <c r="D22" s="26" t="s">
        <v>30</v>
      </c>
      <c r="I22" s="26" t="s">
        <v>25</v>
      </c>
      <c r="J22" s="24" t="s">
        <v>3055</v>
      </c>
      <c r="L22" s="29"/>
    </row>
    <row r="23" spans="2:12" s="1" customFormat="1" ht="18" customHeight="1">
      <c r="B23" s="29"/>
      <c r="E23" s="24" t="s">
        <v>3056</v>
      </c>
      <c r="I23" s="26" t="s">
        <v>27</v>
      </c>
      <c r="J23" s="24" t="s">
        <v>3</v>
      </c>
      <c r="L23" s="29"/>
    </row>
    <row r="24" spans="2:12" s="1" customFormat="1" ht="6.95" customHeight="1">
      <c r="B24" s="29"/>
      <c r="L24" s="29"/>
    </row>
    <row r="25" spans="2:12" s="1" customFormat="1" ht="12" customHeight="1">
      <c r="B25" s="29"/>
      <c r="D25" s="26" t="s">
        <v>33</v>
      </c>
      <c r="I25" s="26" t="s">
        <v>25</v>
      </c>
      <c r="J25" s="24" t="s">
        <v>3</v>
      </c>
      <c r="L25" s="29"/>
    </row>
    <row r="26" spans="2:12" s="1" customFormat="1" ht="18" customHeight="1">
      <c r="B26" s="29"/>
      <c r="E26" s="24" t="s">
        <v>29</v>
      </c>
      <c r="I26" s="26" t="s">
        <v>27</v>
      </c>
      <c r="J26" s="24" t="s">
        <v>3</v>
      </c>
      <c r="L26" s="29"/>
    </row>
    <row r="27" spans="2:12" s="1" customFormat="1" ht="6.95" customHeight="1">
      <c r="B27" s="29"/>
      <c r="L27" s="29"/>
    </row>
    <row r="28" spans="2:12" s="1" customFormat="1" ht="12" customHeight="1">
      <c r="B28" s="29"/>
      <c r="D28" s="26" t="s">
        <v>34</v>
      </c>
      <c r="L28" s="29"/>
    </row>
    <row r="29" spans="2:12" s="7" customFormat="1" ht="16.5" customHeight="1">
      <c r="B29" s="88"/>
      <c r="E29" s="288" t="s">
        <v>3</v>
      </c>
      <c r="F29" s="288"/>
      <c r="G29" s="288"/>
      <c r="H29" s="288"/>
      <c r="L29" s="88"/>
    </row>
    <row r="30" spans="2:12" s="1" customFormat="1" ht="6.95" customHeight="1">
      <c r="B30" s="29"/>
      <c r="L30" s="29"/>
    </row>
    <row r="31" spans="2:12" s="1" customFormat="1" ht="6.95" customHeight="1">
      <c r="B31" s="29"/>
      <c r="D31" s="47"/>
      <c r="E31" s="47"/>
      <c r="F31" s="47"/>
      <c r="G31" s="47"/>
      <c r="H31" s="47"/>
      <c r="I31" s="47"/>
      <c r="J31" s="47"/>
      <c r="K31" s="47"/>
      <c r="L31" s="29"/>
    </row>
    <row r="32" spans="2:12" s="1" customFormat="1" ht="25.35" customHeight="1">
      <c r="B32" s="29"/>
      <c r="D32" s="89" t="s">
        <v>36</v>
      </c>
      <c r="J32" s="60">
        <f>ROUND(J88, 2)</f>
        <v>0</v>
      </c>
      <c r="L32" s="29"/>
    </row>
    <row r="33" spans="2:12" s="1" customFormat="1" ht="6.95" customHeight="1">
      <c r="B33" s="29"/>
      <c r="D33" s="47"/>
      <c r="E33" s="47"/>
      <c r="F33" s="47"/>
      <c r="G33" s="47"/>
      <c r="H33" s="47"/>
      <c r="I33" s="47"/>
      <c r="J33" s="47"/>
      <c r="K33" s="47"/>
      <c r="L33" s="29"/>
    </row>
    <row r="34" spans="2:12" s="1" customFormat="1" ht="14.45" customHeight="1">
      <c r="B34" s="29"/>
      <c r="F34" s="32" t="s">
        <v>38</v>
      </c>
      <c r="I34" s="32" t="s">
        <v>37</v>
      </c>
      <c r="J34" s="32" t="s">
        <v>39</v>
      </c>
      <c r="L34" s="29"/>
    </row>
    <row r="35" spans="2:12" s="1" customFormat="1" ht="14.45" customHeight="1">
      <c r="B35" s="29"/>
      <c r="D35" s="49" t="s">
        <v>40</v>
      </c>
      <c r="E35" s="26" t="s">
        <v>41</v>
      </c>
      <c r="F35" s="80">
        <f>ROUND((SUM(BE88:BE97)),  2)</f>
        <v>0</v>
      </c>
      <c r="I35" s="90">
        <v>0.21</v>
      </c>
      <c r="J35" s="80">
        <f>ROUND(((SUM(BE88:BE97))*I35),  2)</f>
        <v>0</v>
      </c>
      <c r="L35" s="29"/>
    </row>
    <row r="36" spans="2:12" s="1" customFormat="1" ht="14.45" customHeight="1">
      <c r="B36" s="29"/>
      <c r="E36" s="26" t="s">
        <v>42</v>
      </c>
      <c r="F36" s="80">
        <f>ROUND((SUM(BF88:BF97)),  2)</f>
        <v>0</v>
      </c>
      <c r="I36" s="90">
        <v>0.15</v>
      </c>
      <c r="J36" s="80">
        <f>ROUND(((SUM(BF88:BF97))*I36),  2)</f>
        <v>0</v>
      </c>
      <c r="L36" s="29"/>
    </row>
    <row r="37" spans="2:12" s="1" customFormat="1" ht="14.45" hidden="1" customHeight="1">
      <c r="B37" s="29"/>
      <c r="E37" s="26" t="s">
        <v>43</v>
      </c>
      <c r="F37" s="80">
        <f>ROUND((SUM(BG88:BG97)),  2)</f>
        <v>0</v>
      </c>
      <c r="I37" s="90">
        <v>0.21</v>
      </c>
      <c r="J37" s="80">
        <f>0</f>
        <v>0</v>
      </c>
      <c r="L37" s="29"/>
    </row>
    <row r="38" spans="2:12" s="1" customFormat="1" ht="14.45" hidden="1" customHeight="1">
      <c r="B38" s="29"/>
      <c r="E38" s="26" t="s">
        <v>44</v>
      </c>
      <c r="F38" s="80">
        <f>ROUND((SUM(BH88:BH97)),  2)</f>
        <v>0</v>
      </c>
      <c r="I38" s="90">
        <v>0.15</v>
      </c>
      <c r="J38" s="80">
        <f>0</f>
        <v>0</v>
      </c>
      <c r="L38" s="29"/>
    </row>
    <row r="39" spans="2:12" s="1" customFormat="1" ht="14.45" hidden="1" customHeight="1">
      <c r="B39" s="29"/>
      <c r="E39" s="26" t="s">
        <v>45</v>
      </c>
      <c r="F39" s="80">
        <f>ROUND((SUM(BI88:BI97)),  2)</f>
        <v>0</v>
      </c>
      <c r="I39" s="90">
        <v>0</v>
      </c>
      <c r="J39" s="80">
        <f>0</f>
        <v>0</v>
      </c>
      <c r="L39" s="29"/>
    </row>
    <row r="40" spans="2:12" s="1" customFormat="1" ht="6.95" customHeight="1">
      <c r="B40" s="29"/>
      <c r="L40" s="29"/>
    </row>
    <row r="41" spans="2:12" s="1" customFormat="1" ht="25.35" customHeight="1">
      <c r="B41" s="29"/>
      <c r="C41" s="91"/>
      <c r="D41" s="92" t="s">
        <v>46</v>
      </c>
      <c r="E41" s="51"/>
      <c r="F41" s="51"/>
      <c r="G41" s="93" t="s">
        <v>47</v>
      </c>
      <c r="H41" s="94" t="s">
        <v>48</v>
      </c>
      <c r="I41" s="51"/>
      <c r="J41" s="95">
        <f>SUM(J32:J39)</f>
        <v>0</v>
      </c>
      <c r="K41" s="96"/>
      <c r="L41" s="29"/>
    </row>
    <row r="42" spans="2:12" s="1" customFormat="1" ht="14.45" customHeight="1">
      <c r="B42" s="38"/>
      <c r="C42" s="39"/>
      <c r="D42" s="39"/>
      <c r="E42" s="39"/>
      <c r="F42" s="39"/>
      <c r="G42" s="39"/>
      <c r="H42" s="39"/>
      <c r="I42" s="39"/>
      <c r="J42" s="39"/>
      <c r="K42" s="39"/>
      <c r="L42" s="29"/>
    </row>
    <row r="46" spans="2:12" s="1" customFormat="1" ht="6.95" customHeight="1">
      <c r="B46" s="40"/>
      <c r="C46" s="41"/>
      <c r="D46" s="41"/>
      <c r="E46" s="41"/>
      <c r="F46" s="41"/>
      <c r="G46" s="41"/>
      <c r="H46" s="41"/>
      <c r="I46" s="41"/>
      <c r="J46" s="41"/>
      <c r="K46" s="41"/>
      <c r="L46" s="29"/>
    </row>
    <row r="47" spans="2:12" s="1" customFormat="1" ht="24.95" customHeight="1">
      <c r="B47" s="29"/>
      <c r="C47" s="21" t="s">
        <v>111</v>
      </c>
      <c r="L47" s="29"/>
    </row>
    <row r="48" spans="2:12" s="1" customFormat="1" ht="6.95" customHeight="1">
      <c r="B48" s="29"/>
      <c r="L48" s="29"/>
    </row>
    <row r="49" spans="2:47" s="1" customFormat="1" ht="12" customHeight="1">
      <c r="B49" s="29"/>
      <c r="C49" s="26" t="s">
        <v>15</v>
      </c>
      <c r="L49" s="29"/>
    </row>
    <row r="50" spans="2:47" s="1" customFormat="1" ht="16.5" customHeight="1">
      <c r="B50" s="29"/>
      <c r="E50" s="300" t="str">
        <f>E7</f>
        <v>Přístavba odborné učebny pro výuku přípravy pokrmů pro I. II. stupeň ZŠ Dub nad Moravou</v>
      </c>
      <c r="F50" s="301"/>
      <c r="G50" s="301"/>
      <c r="H50" s="301"/>
      <c r="L50" s="29"/>
    </row>
    <row r="51" spans="2:47" ht="12" customHeight="1">
      <c r="B51" s="20"/>
      <c r="C51" s="26" t="s">
        <v>108</v>
      </c>
      <c r="L51" s="20"/>
    </row>
    <row r="52" spans="2:47" s="1" customFormat="1" ht="16.5" customHeight="1">
      <c r="B52" s="29"/>
      <c r="E52" s="300" t="s">
        <v>3048</v>
      </c>
      <c r="F52" s="302"/>
      <c r="G52" s="302"/>
      <c r="H52" s="302"/>
      <c r="L52" s="29"/>
    </row>
    <row r="53" spans="2:47" s="1" customFormat="1" ht="12" customHeight="1">
      <c r="B53" s="29"/>
      <c r="C53" s="26" t="s">
        <v>3049</v>
      </c>
      <c r="L53" s="29"/>
    </row>
    <row r="54" spans="2:47" s="1" customFormat="1" ht="16.5" customHeight="1">
      <c r="B54" s="29"/>
      <c r="E54" s="263" t="str">
        <f>E11</f>
        <v>03 - Dodatek č.1 ze dne 3.1.2018 (odpínání spotřebičů v R1.1)</v>
      </c>
      <c r="F54" s="302"/>
      <c r="G54" s="302"/>
      <c r="H54" s="302"/>
      <c r="L54" s="29"/>
    </row>
    <row r="55" spans="2:47" s="1" customFormat="1" ht="6.95" customHeight="1">
      <c r="B55" s="29"/>
      <c r="L55" s="29"/>
    </row>
    <row r="56" spans="2:47" s="1" customFormat="1" ht="12" customHeight="1">
      <c r="B56" s="29"/>
      <c r="C56" s="26" t="s">
        <v>20</v>
      </c>
      <c r="F56" s="24" t="str">
        <f>F14</f>
        <v>Dub nad Moravou, k.ú. Dub nad Moravou, parc. č. 17</v>
      </c>
      <c r="I56" s="26" t="s">
        <v>22</v>
      </c>
      <c r="J56" s="46" t="str">
        <f>IF(J14="","",J14)</f>
        <v>7. 9. 2022</v>
      </c>
      <c r="L56" s="29"/>
    </row>
    <row r="57" spans="2:47" s="1" customFormat="1" ht="6.95" customHeight="1">
      <c r="B57" s="29"/>
      <c r="L57" s="29"/>
    </row>
    <row r="58" spans="2:47" s="1" customFormat="1" ht="15.2" customHeight="1">
      <c r="B58" s="29"/>
      <c r="C58" s="26" t="s">
        <v>24</v>
      </c>
      <c r="F58" s="24" t="str">
        <f>E17</f>
        <v>ZŠ a MŠ, p.o., Dub nad Moravou</v>
      </c>
      <c r="I58" s="26" t="s">
        <v>30</v>
      </c>
      <c r="J58" s="27" t="str">
        <f>E23</f>
        <v>Viktor Králík</v>
      </c>
      <c r="L58" s="29"/>
    </row>
    <row r="59" spans="2:47" s="1" customFormat="1" ht="15.2" customHeight="1">
      <c r="B59" s="29"/>
      <c r="C59" s="26" t="s">
        <v>28</v>
      </c>
      <c r="F59" s="24" t="str">
        <f>IF(E20="","",E20)</f>
        <v>Bude vybrán ve výběrovém řízení</v>
      </c>
      <c r="I59" s="26" t="s">
        <v>33</v>
      </c>
      <c r="J59" s="27" t="str">
        <f>E26</f>
        <v xml:space="preserve"> </v>
      </c>
      <c r="L59" s="29"/>
    </row>
    <row r="60" spans="2:47" s="1" customFormat="1" ht="10.35" customHeight="1">
      <c r="B60" s="29"/>
      <c r="L60" s="29"/>
    </row>
    <row r="61" spans="2:47" s="1" customFormat="1" ht="29.25" customHeight="1">
      <c r="B61" s="29"/>
      <c r="C61" s="97" t="s">
        <v>112</v>
      </c>
      <c r="D61" s="91"/>
      <c r="E61" s="91"/>
      <c r="F61" s="91"/>
      <c r="G61" s="91"/>
      <c r="H61" s="91"/>
      <c r="I61" s="91"/>
      <c r="J61" s="98" t="s">
        <v>113</v>
      </c>
      <c r="K61" s="91"/>
      <c r="L61" s="29"/>
    </row>
    <row r="62" spans="2:47" s="1" customFormat="1" ht="10.35" customHeight="1">
      <c r="B62" s="29"/>
      <c r="L62" s="29"/>
    </row>
    <row r="63" spans="2:47" s="1" customFormat="1" ht="22.9" customHeight="1">
      <c r="B63" s="29"/>
      <c r="C63" s="99" t="s">
        <v>68</v>
      </c>
      <c r="J63" s="60">
        <f>J88</f>
        <v>0</v>
      </c>
      <c r="L63" s="29"/>
      <c r="AU63" s="17" t="s">
        <v>114</v>
      </c>
    </row>
    <row r="64" spans="2:47" s="8" customFormat="1" ht="24.95" customHeight="1">
      <c r="B64" s="100"/>
      <c r="D64" s="101" t="s">
        <v>125</v>
      </c>
      <c r="E64" s="102"/>
      <c r="F64" s="102"/>
      <c r="G64" s="102"/>
      <c r="H64" s="102"/>
      <c r="I64" s="102"/>
      <c r="J64" s="103">
        <f>J89</f>
        <v>0</v>
      </c>
      <c r="L64" s="100"/>
    </row>
    <row r="65" spans="2:12" s="9" customFormat="1" ht="19.899999999999999" customHeight="1">
      <c r="B65" s="104"/>
      <c r="D65" s="105" t="s">
        <v>3058</v>
      </c>
      <c r="E65" s="106"/>
      <c r="F65" s="106"/>
      <c r="G65" s="106"/>
      <c r="H65" s="106"/>
      <c r="I65" s="106"/>
      <c r="J65" s="107">
        <f>J90</f>
        <v>0</v>
      </c>
      <c r="L65" s="104"/>
    </row>
    <row r="66" spans="2:12" s="8" customFormat="1" ht="24.95" customHeight="1">
      <c r="B66" s="100"/>
      <c r="D66" s="101" t="s">
        <v>3064</v>
      </c>
      <c r="E66" s="102"/>
      <c r="F66" s="102"/>
      <c r="G66" s="102"/>
      <c r="H66" s="102"/>
      <c r="I66" s="102"/>
      <c r="J66" s="103">
        <f>J95</f>
        <v>0</v>
      </c>
      <c r="L66" s="100"/>
    </row>
    <row r="67" spans="2:12" s="1" customFormat="1" ht="21.75" customHeight="1">
      <c r="B67" s="29"/>
      <c r="L67" s="29"/>
    </row>
    <row r="68" spans="2:12" s="1" customFormat="1" ht="6.95" customHeight="1">
      <c r="B68" s="38"/>
      <c r="C68" s="39"/>
      <c r="D68" s="39"/>
      <c r="E68" s="39"/>
      <c r="F68" s="39"/>
      <c r="G68" s="39"/>
      <c r="H68" s="39"/>
      <c r="I68" s="39"/>
      <c r="J68" s="39"/>
      <c r="K68" s="39"/>
      <c r="L68" s="29"/>
    </row>
    <row r="72" spans="2:12" s="1" customFormat="1" ht="6.95" customHeight="1">
      <c r="B72" s="40"/>
      <c r="C72" s="41"/>
      <c r="D72" s="41"/>
      <c r="E72" s="41"/>
      <c r="F72" s="41"/>
      <c r="G72" s="41"/>
      <c r="H72" s="41"/>
      <c r="I72" s="41"/>
      <c r="J72" s="41"/>
      <c r="K72" s="41"/>
      <c r="L72" s="29"/>
    </row>
    <row r="73" spans="2:12" s="1" customFormat="1" ht="24.95" customHeight="1">
      <c r="B73" s="29"/>
      <c r="C73" s="21" t="s">
        <v>140</v>
      </c>
      <c r="L73" s="29"/>
    </row>
    <row r="74" spans="2:12" s="1" customFormat="1" ht="6.95" customHeight="1">
      <c r="B74" s="29"/>
      <c r="L74" s="29"/>
    </row>
    <row r="75" spans="2:12" s="1" customFormat="1" ht="12" customHeight="1">
      <c r="B75" s="29"/>
      <c r="C75" s="26" t="s">
        <v>15</v>
      </c>
      <c r="L75" s="29"/>
    </row>
    <row r="76" spans="2:12" s="1" customFormat="1" ht="16.5" customHeight="1">
      <c r="B76" s="29"/>
      <c r="E76" s="300" t="str">
        <f>E7</f>
        <v>Přístavba odborné učebny pro výuku přípravy pokrmů pro I. II. stupeň ZŠ Dub nad Moravou</v>
      </c>
      <c r="F76" s="301"/>
      <c r="G76" s="301"/>
      <c r="H76" s="301"/>
      <c r="L76" s="29"/>
    </row>
    <row r="77" spans="2:12" ht="12" customHeight="1">
      <c r="B77" s="20"/>
      <c r="C77" s="26" t="s">
        <v>108</v>
      </c>
      <c r="L77" s="20"/>
    </row>
    <row r="78" spans="2:12" s="1" customFormat="1" ht="16.5" customHeight="1">
      <c r="B78" s="29"/>
      <c r="E78" s="300" t="s">
        <v>3048</v>
      </c>
      <c r="F78" s="302"/>
      <c r="G78" s="302"/>
      <c r="H78" s="302"/>
      <c r="L78" s="29"/>
    </row>
    <row r="79" spans="2:12" s="1" customFormat="1" ht="12" customHeight="1">
      <c r="B79" s="29"/>
      <c r="C79" s="26" t="s">
        <v>3049</v>
      </c>
      <c r="L79" s="29"/>
    </row>
    <row r="80" spans="2:12" s="1" customFormat="1" ht="16.5" customHeight="1">
      <c r="B80" s="29"/>
      <c r="E80" s="263" t="str">
        <f>E11</f>
        <v>03 - Dodatek č.1 ze dne 3.1.2018 (odpínání spotřebičů v R1.1)</v>
      </c>
      <c r="F80" s="302"/>
      <c r="G80" s="302"/>
      <c r="H80" s="302"/>
      <c r="L80" s="29"/>
    </row>
    <row r="81" spans="2:65" s="1" customFormat="1" ht="6.95" customHeight="1">
      <c r="B81" s="29"/>
      <c r="L81" s="29"/>
    </row>
    <row r="82" spans="2:65" s="1" customFormat="1" ht="12" customHeight="1">
      <c r="B82" s="29"/>
      <c r="C82" s="26" t="s">
        <v>20</v>
      </c>
      <c r="F82" s="24" t="str">
        <f>F14</f>
        <v>Dub nad Moravou, k.ú. Dub nad Moravou, parc. č. 17</v>
      </c>
      <c r="I82" s="26" t="s">
        <v>22</v>
      </c>
      <c r="J82" s="46" t="str">
        <f>IF(J14="","",J14)</f>
        <v>7. 9. 2022</v>
      </c>
      <c r="L82" s="29"/>
    </row>
    <row r="83" spans="2:65" s="1" customFormat="1" ht="6.95" customHeight="1">
      <c r="B83" s="29"/>
      <c r="L83" s="29"/>
    </row>
    <row r="84" spans="2:65" s="1" customFormat="1" ht="15.2" customHeight="1">
      <c r="B84" s="29"/>
      <c r="C84" s="26" t="s">
        <v>24</v>
      </c>
      <c r="F84" s="24" t="str">
        <f>E17</f>
        <v>ZŠ a MŠ, p.o., Dub nad Moravou</v>
      </c>
      <c r="I84" s="26" t="s">
        <v>30</v>
      </c>
      <c r="J84" s="27" t="str">
        <f>E23</f>
        <v>Viktor Králík</v>
      </c>
      <c r="L84" s="29"/>
    </row>
    <row r="85" spans="2:65" s="1" customFormat="1" ht="15.2" customHeight="1">
      <c r="B85" s="29"/>
      <c r="C85" s="26" t="s">
        <v>28</v>
      </c>
      <c r="F85" s="24" t="str">
        <f>IF(E20="","",E20)</f>
        <v>Bude vybrán ve výběrovém řízení</v>
      </c>
      <c r="I85" s="26" t="s">
        <v>33</v>
      </c>
      <c r="J85" s="27" t="str">
        <f>E26</f>
        <v xml:space="preserve"> </v>
      </c>
      <c r="L85" s="29"/>
    </row>
    <row r="86" spans="2:65" s="1" customFormat="1" ht="10.35" customHeight="1">
      <c r="B86" s="29"/>
      <c r="L86" s="29"/>
    </row>
    <row r="87" spans="2:65" s="10" customFormat="1" ht="29.25" customHeight="1">
      <c r="B87" s="108"/>
      <c r="C87" s="109" t="s">
        <v>141</v>
      </c>
      <c r="D87" s="110" t="s">
        <v>55</v>
      </c>
      <c r="E87" s="110" t="s">
        <v>51</v>
      </c>
      <c r="F87" s="110" t="s">
        <v>52</v>
      </c>
      <c r="G87" s="110" t="s">
        <v>142</v>
      </c>
      <c r="H87" s="110" t="s">
        <v>143</v>
      </c>
      <c r="I87" s="110" t="s">
        <v>144</v>
      </c>
      <c r="J87" s="110" t="s">
        <v>113</v>
      </c>
      <c r="K87" s="111" t="s">
        <v>145</v>
      </c>
      <c r="L87" s="108"/>
      <c r="M87" s="53" t="s">
        <v>3</v>
      </c>
      <c r="N87" s="54" t="s">
        <v>40</v>
      </c>
      <c r="O87" s="54" t="s">
        <v>146</v>
      </c>
      <c r="P87" s="54" t="s">
        <v>147</v>
      </c>
      <c r="Q87" s="54" t="s">
        <v>148</v>
      </c>
      <c r="R87" s="54" t="s">
        <v>149</v>
      </c>
      <c r="S87" s="54" t="s">
        <v>150</v>
      </c>
      <c r="T87" s="55" t="s">
        <v>151</v>
      </c>
    </row>
    <row r="88" spans="2:65" s="1" customFormat="1" ht="22.9" customHeight="1">
      <c r="B88" s="29"/>
      <c r="C88" s="58" t="s">
        <v>152</v>
      </c>
      <c r="J88" s="112">
        <f>BK88</f>
        <v>0</v>
      </c>
      <c r="L88" s="29"/>
      <c r="M88" s="56"/>
      <c r="N88" s="47"/>
      <c r="O88" s="47"/>
      <c r="P88" s="113">
        <f>P89+P95</f>
        <v>7.8280000000000003</v>
      </c>
      <c r="Q88" s="47"/>
      <c r="R88" s="113">
        <f>R89+R95</f>
        <v>0</v>
      </c>
      <c r="S88" s="47"/>
      <c r="T88" s="114">
        <f>T89+T95</f>
        <v>0</v>
      </c>
      <c r="AT88" s="17" t="s">
        <v>69</v>
      </c>
      <c r="AU88" s="17" t="s">
        <v>114</v>
      </c>
      <c r="BK88" s="115">
        <f>BK89+BK95</f>
        <v>0</v>
      </c>
    </row>
    <row r="89" spans="2:65" s="11" customFormat="1" ht="25.9" customHeight="1">
      <c r="B89" s="116"/>
      <c r="D89" s="117" t="s">
        <v>69</v>
      </c>
      <c r="E89" s="118" t="s">
        <v>1364</v>
      </c>
      <c r="F89" s="118" t="s">
        <v>1365</v>
      </c>
      <c r="J89" s="119">
        <f>BK89</f>
        <v>0</v>
      </c>
      <c r="L89" s="116"/>
      <c r="M89" s="120"/>
      <c r="P89" s="121">
        <f>P90</f>
        <v>1.8280000000000001</v>
      </c>
      <c r="R89" s="121">
        <f>R90</f>
        <v>0</v>
      </c>
      <c r="T89" s="122">
        <f>T90</f>
        <v>0</v>
      </c>
      <c r="AR89" s="117" t="s">
        <v>80</v>
      </c>
      <c r="AT89" s="123" t="s">
        <v>69</v>
      </c>
      <c r="AU89" s="123" t="s">
        <v>70</v>
      </c>
      <c r="AY89" s="117" t="s">
        <v>155</v>
      </c>
      <c r="BK89" s="124">
        <f>BK90</f>
        <v>0</v>
      </c>
    </row>
    <row r="90" spans="2:65" s="11" customFormat="1" ht="22.9" customHeight="1">
      <c r="B90" s="116"/>
      <c r="D90" s="117" t="s">
        <v>69</v>
      </c>
      <c r="E90" s="125" t="s">
        <v>3080</v>
      </c>
      <c r="F90" s="125" t="s">
        <v>3081</v>
      </c>
      <c r="J90" s="126">
        <f>BK90</f>
        <v>0</v>
      </c>
      <c r="L90" s="116"/>
      <c r="M90" s="120"/>
      <c r="P90" s="121">
        <f>SUM(P91:P94)</f>
        <v>1.8280000000000001</v>
      </c>
      <c r="R90" s="121">
        <f>SUM(R91:R94)</f>
        <v>0</v>
      </c>
      <c r="T90" s="122">
        <f>SUM(T91:T94)</f>
        <v>0</v>
      </c>
      <c r="AR90" s="117" t="s">
        <v>80</v>
      </c>
      <c r="AT90" s="123" t="s">
        <v>69</v>
      </c>
      <c r="AU90" s="123" t="s">
        <v>78</v>
      </c>
      <c r="AY90" s="117" t="s">
        <v>155</v>
      </c>
      <c r="BK90" s="124">
        <f>SUM(BK91:BK94)</f>
        <v>0</v>
      </c>
    </row>
    <row r="91" spans="2:65" s="1" customFormat="1" ht="16.5" customHeight="1">
      <c r="B91" s="127"/>
      <c r="C91" s="128" t="s">
        <v>78</v>
      </c>
      <c r="D91" s="128" t="s">
        <v>157</v>
      </c>
      <c r="E91" s="129" t="s">
        <v>3832</v>
      </c>
      <c r="F91" s="130" t="s">
        <v>3833</v>
      </c>
      <c r="G91" s="131" t="s">
        <v>320</v>
      </c>
      <c r="H91" s="132">
        <v>2</v>
      </c>
      <c r="I91" s="133"/>
      <c r="J91" s="133">
        <f>ROUND(I91*H91,2)</f>
        <v>0</v>
      </c>
      <c r="K91" s="130" t="s">
        <v>3834</v>
      </c>
      <c r="L91" s="29"/>
      <c r="M91" s="134" t="s">
        <v>3</v>
      </c>
      <c r="N91" s="135" t="s">
        <v>41</v>
      </c>
      <c r="O91" s="136">
        <v>0.91400000000000003</v>
      </c>
      <c r="P91" s="136">
        <f>O91*H91</f>
        <v>1.8280000000000001</v>
      </c>
      <c r="Q91" s="136">
        <v>0</v>
      </c>
      <c r="R91" s="136">
        <f>Q91*H91</f>
        <v>0</v>
      </c>
      <c r="S91" s="136">
        <v>0</v>
      </c>
      <c r="T91" s="137">
        <f>S91*H91</f>
        <v>0</v>
      </c>
      <c r="AR91" s="138" t="s">
        <v>264</v>
      </c>
      <c r="AT91" s="138" t="s">
        <v>157</v>
      </c>
      <c r="AU91" s="138" t="s">
        <v>80</v>
      </c>
      <c r="AY91" s="17" t="s">
        <v>155</v>
      </c>
      <c r="BE91" s="139">
        <f>IF(N91="základní",J91,0)</f>
        <v>0</v>
      </c>
      <c r="BF91" s="139">
        <f>IF(N91="snížená",J91,0)</f>
        <v>0</v>
      </c>
      <c r="BG91" s="139">
        <f>IF(N91="zákl. přenesená",J91,0)</f>
        <v>0</v>
      </c>
      <c r="BH91" s="139">
        <f>IF(N91="sníž. přenesená",J91,0)</f>
        <v>0</v>
      </c>
      <c r="BI91" s="139">
        <f>IF(N91="nulová",J91,0)</f>
        <v>0</v>
      </c>
      <c r="BJ91" s="17" t="s">
        <v>78</v>
      </c>
      <c r="BK91" s="139">
        <f>ROUND(I91*H91,2)</f>
        <v>0</v>
      </c>
      <c r="BL91" s="17" t="s">
        <v>264</v>
      </c>
      <c r="BM91" s="138" t="s">
        <v>3835</v>
      </c>
    </row>
    <row r="92" spans="2:65" s="1" customFormat="1" ht="16.5" customHeight="1">
      <c r="B92" s="127"/>
      <c r="C92" s="161" t="s">
        <v>80</v>
      </c>
      <c r="D92" s="161" t="s">
        <v>248</v>
      </c>
      <c r="E92" s="162" t="s">
        <v>3836</v>
      </c>
      <c r="F92" s="163" t="s">
        <v>3837</v>
      </c>
      <c r="G92" s="164" t="s">
        <v>2464</v>
      </c>
      <c r="H92" s="165">
        <v>2</v>
      </c>
      <c r="I92" s="166"/>
      <c r="J92" s="166">
        <f>ROUND(I92*H92,2)</f>
        <v>0</v>
      </c>
      <c r="K92" s="163" t="s">
        <v>3</v>
      </c>
      <c r="L92" s="167"/>
      <c r="M92" s="168" t="s">
        <v>3</v>
      </c>
      <c r="N92" s="169" t="s">
        <v>41</v>
      </c>
      <c r="O92" s="136">
        <v>0</v>
      </c>
      <c r="P92" s="136">
        <f>O92*H92</f>
        <v>0</v>
      </c>
      <c r="Q92" s="136">
        <v>0</v>
      </c>
      <c r="R92" s="136">
        <f>Q92*H92</f>
        <v>0</v>
      </c>
      <c r="S92" s="136">
        <v>0</v>
      </c>
      <c r="T92" s="137">
        <f>S92*H92</f>
        <v>0</v>
      </c>
      <c r="AR92" s="138" t="s">
        <v>391</v>
      </c>
      <c r="AT92" s="138" t="s">
        <v>248</v>
      </c>
      <c r="AU92" s="138" t="s">
        <v>80</v>
      </c>
      <c r="AY92" s="17" t="s">
        <v>155</v>
      </c>
      <c r="BE92" s="139">
        <f>IF(N92="základní",J92,0)</f>
        <v>0</v>
      </c>
      <c r="BF92" s="139">
        <f>IF(N92="snížená",J92,0)</f>
        <v>0</v>
      </c>
      <c r="BG92" s="139">
        <f>IF(N92="zákl. přenesená",J92,0)</f>
        <v>0</v>
      </c>
      <c r="BH92" s="139">
        <f>IF(N92="sníž. přenesená",J92,0)</f>
        <v>0</v>
      </c>
      <c r="BI92" s="139">
        <f>IF(N92="nulová",J92,0)</f>
        <v>0</v>
      </c>
      <c r="BJ92" s="17" t="s">
        <v>78</v>
      </c>
      <c r="BK92" s="139">
        <f>ROUND(I92*H92,2)</f>
        <v>0</v>
      </c>
      <c r="BL92" s="17" t="s">
        <v>264</v>
      </c>
      <c r="BM92" s="138" t="s">
        <v>3838</v>
      </c>
    </row>
    <row r="93" spans="2:65" s="1" customFormat="1" ht="19.5">
      <c r="B93" s="29"/>
      <c r="D93" s="144" t="s">
        <v>516</v>
      </c>
      <c r="F93" s="170" t="s">
        <v>3839</v>
      </c>
      <c r="L93" s="29"/>
      <c r="M93" s="142"/>
      <c r="T93" s="50"/>
      <c r="AT93" s="17" t="s">
        <v>516</v>
      </c>
      <c r="AU93" s="17" t="s">
        <v>80</v>
      </c>
    </row>
    <row r="94" spans="2:65" s="1" customFormat="1" ht="16.5" customHeight="1">
      <c r="B94" s="127"/>
      <c r="C94" s="161" t="s">
        <v>175</v>
      </c>
      <c r="D94" s="161" t="s">
        <v>248</v>
      </c>
      <c r="E94" s="162" t="s">
        <v>3840</v>
      </c>
      <c r="F94" s="163" t="s">
        <v>3841</v>
      </c>
      <c r="G94" s="164" t="s">
        <v>3603</v>
      </c>
      <c r="H94" s="165">
        <v>1</v>
      </c>
      <c r="I94" s="166"/>
      <c r="J94" s="166">
        <f>ROUND(I94*H94,2)</f>
        <v>0</v>
      </c>
      <c r="K94" s="163" t="s">
        <v>3</v>
      </c>
      <c r="L94" s="167"/>
      <c r="M94" s="168" t="s">
        <v>3</v>
      </c>
      <c r="N94" s="169" t="s">
        <v>41</v>
      </c>
      <c r="O94" s="136">
        <v>0</v>
      </c>
      <c r="P94" s="136">
        <f>O94*H94</f>
        <v>0</v>
      </c>
      <c r="Q94" s="136">
        <v>0</v>
      </c>
      <c r="R94" s="136">
        <f>Q94*H94</f>
        <v>0</v>
      </c>
      <c r="S94" s="136">
        <v>0</v>
      </c>
      <c r="T94" s="137">
        <f>S94*H94</f>
        <v>0</v>
      </c>
      <c r="AR94" s="138" t="s">
        <v>391</v>
      </c>
      <c r="AT94" s="138" t="s">
        <v>248</v>
      </c>
      <c r="AU94" s="138" t="s">
        <v>80</v>
      </c>
      <c r="AY94" s="17" t="s">
        <v>155</v>
      </c>
      <c r="BE94" s="139">
        <f>IF(N94="základní",J94,0)</f>
        <v>0</v>
      </c>
      <c r="BF94" s="139">
        <f>IF(N94="snížená",J94,0)</f>
        <v>0</v>
      </c>
      <c r="BG94" s="139">
        <f>IF(N94="zákl. přenesená",J94,0)</f>
        <v>0</v>
      </c>
      <c r="BH94" s="139">
        <f>IF(N94="sníž. přenesená",J94,0)</f>
        <v>0</v>
      </c>
      <c r="BI94" s="139">
        <f>IF(N94="nulová",J94,0)</f>
        <v>0</v>
      </c>
      <c r="BJ94" s="17" t="s">
        <v>78</v>
      </c>
      <c r="BK94" s="139">
        <f>ROUND(I94*H94,2)</f>
        <v>0</v>
      </c>
      <c r="BL94" s="17" t="s">
        <v>264</v>
      </c>
      <c r="BM94" s="138" t="s">
        <v>3842</v>
      </c>
    </row>
    <row r="95" spans="2:65" s="11" customFormat="1" ht="25.9" customHeight="1">
      <c r="B95" s="116"/>
      <c r="D95" s="117" t="s">
        <v>69</v>
      </c>
      <c r="E95" s="118" t="s">
        <v>3571</v>
      </c>
      <c r="F95" s="118" t="s">
        <v>3572</v>
      </c>
      <c r="J95" s="119">
        <f>BK95</f>
        <v>0</v>
      </c>
      <c r="L95" s="116"/>
      <c r="M95" s="120"/>
      <c r="P95" s="121">
        <f>SUM(P96:P97)</f>
        <v>6</v>
      </c>
      <c r="R95" s="121">
        <f>SUM(R96:R97)</f>
        <v>0</v>
      </c>
      <c r="T95" s="122">
        <f>SUM(T96:T97)</f>
        <v>0</v>
      </c>
      <c r="AR95" s="117" t="s">
        <v>162</v>
      </c>
      <c r="AT95" s="123" t="s">
        <v>69</v>
      </c>
      <c r="AU95" s="123" t="s">
        <v>70</v>
      </c>
      <c r="AY95" s="117" t="s">
        <v>155</v>
      </c>
      <c r="BK95" s="124">
        <f>SUM(BK96:BK97)</f>
        <v>0</v>
      </c>
    </row>
    <row r="96" spans="2:65" s="1" customFormat="1" ht="16.5" customHeight="1">
      <c r="B96" s="127"/>
      <c r="C96" s="128" t="s">
        <v>162</v>
      </c>
      <c r="D96" s="128" t="s">
        <v>157</v>
      </c>
      <c r="E96" s="129" t="s">
        <v>3594</v>
      </c>
      <c r="F96" s="130" t="s">
        <v>3843</v>
      </c>
      <c r="G96" s="131" t="s">
        <v>1166</v>
      </c>
      <c r="H96" s="132">
        <v>6</v>
      </c>
      <c r="I96" s="133"/>
      <c r="J96" s="133">
        <f>ROUND(I96*H96,2)</f>
        <v>0</v>
      </c>
      <c r="K96" s="130" t="s">
        <v>1105</v>
      </c>
      <c r="L96" s="29"/>
      <c r="M96" s="134" t="s">
        <v>3</v>
      </c>
      <c r="N96" s="135" t="s">
        <v>41</v>
      </c>
      <c r="O96" s="136">
        <v>1</v>
      </c>
      <c r="P96" s="136">
        <f>O96*H96</f>
        <v>6</v>
      </c>
      <c r="Q96" s="136">
        <v>0</v>
      </c>
      <c r="R96" s="136">
        <f>Q96*H96</f>
        <v>0</v>
      </c>
      <c r="S96" s="136">
        <v>0</v>
      </c>
      <c r="T96" s="137">
        <f>S96*H96</f>
        <v>0</v>
      </c>
      <c r="AR96" s="138" t="s">
        <v>3405</v>
      </c>
      <c r="AT96" s="138" t="s">
        <v>157</v>
      </c>
      <c r="AU96" s="138" t="s">
        <v>78</v>
      </c>
      <c r="AY96" s="17" t="s">
        <v>155</v>
      </c>
      <c r="BE96" s="139">
        <f>IF(N96="základní",J96,0)</f>
        <v>0</v>
      </c>
      <c r="BF96" s="139">
        <f>IF(N96="snížená",J96,0)</f>
        <v>0</v>
      </c>
      <c r="BG96" s="139">
        <f>IF(N96="zákl. přenesená",J96,0)</f>
        <v>0</v>
      </c>
      <c r="BH96" s="139">
        <f>IF(N96="sníž. přenesená",J96,0)</f>
        <v>0</v>
      </c>
      <c r="BI96" s="139">
        <f>IF(N96="nulová",J96,0)</f>
        <v>0</v>
      </c>
      <c r="BJ96" s="17" t="s">
        <v>78</v>
      </c>
      <c r="BK96" s="139">
        <f>ROUND(I96*H96,2)</f>
        <v>0</v>
      </c>
      <c r="BL96" s="17" t="s">
        <v>3405</v>
      </c>
      <c r="BM96" s="138" t="s">
        <v>3844</v>
      </c>
    </row>
    <row r="97" spans="2:47" s="1" customFormat="1" ht="11.25">
      <c r="B97" s="29"/>
      <c r="D97" s="140" t="s">
        <v>164</v>
      </c>
      <c r="F97" s="141" t="s">
        <v>3845</v>
      </c>
      <c r="L97" s="29"/>
      <c r="M97" s="174"/>
      <c r="N97" s="175"/>
      <c r="O97" s="175"/>
      <c r="P97" s="175"/>
      <c r="Q97" s="175"/>
      <c r="R97" s="175"/>
      <c r="S97" s="175"/>
      <c r="T97" s="176"/>
      <c r="AT97" s="17" t="s">
        <v>164</v>
      </c>
      <c r="AU97" s="17" t="s">
        <v>78</v>
      </c>
    </row>
    <row r="98" spans="2:47" s="1" customFormat="1" ht="6.95" customHeight="1">
      <c r="B98" s="38"/>
      <c r="C98" s="39"/>
      <c r="D98" s="39"/>
      <c r="E98" s="39"/>
      <c r="F98" s="39"/>
      <c r="G98" s="39"/>
      <c r="H98" s="39"/>
      <c r="I98" s="39"/>
      <c r="J98" s="39"/>
      <c r="K98" s="39"/>
      <c r="L98" s="29"/>
    </row>
  </sheetData>
  <autoFilter ref="C87:K97" xr:uid="{00000000-0009-0000-0000-000007000000}"/>
  <mergeCells count="11">
    <mergeCell ref="L2:V2"/>
    <mergeCell ref="E52:H52"/>
    <mergeCell ref="E54:H54"/>
    <mergeCell ref="E76:H76"/>
    <mergeCell ref="E78:H78"/>
    <mergeCell ref="E80:H80"/>
    <mergeCell ref="E7:H7"/>
    <mergeCell ref="E9:H9"/>
    <mergeCell ref="E11:H11"/>
    <mergeCell ref="E29:H29"/>
    <mergeCell ref="E50:H50"/>
  </mergeCells>
  <hyperlinks>
    <hyperlink ref="F97" r:id="rId1" xr:uid="{00000000-0004-0000-0700-000000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M107"/>
  <sheetViews>
    <sheetView showGridLines="0" tabSelected="1" workbookViewId="0">
      <selection activeCell="W132" sqref="W132"/>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2:46" ht="11.25"/>
    <row r="2" spans="2:46" ht="36.950000000000003" customHeight="1">
      <c r="L2" s="299" t="s">
        <v>6</v>
      </c>
      <c r="M2" s="286"/>
      <c r="N2" s="286"/>
      <c r="O2" s="286"/>
      <c r="P2" s="286"/>
      <c r="Q2" s="286"/>
      <c r="R2" s="286"/>
      <c r="S2" s="286"/>
      <c r="T2" s="286"/>
      <c r="U2" s="286"/>
      <c r="V2" s="286"/>
      <c r="AT2" s="17" t="s">
        <v>106</v>
      </c>
    </row>
    <row r="3" spans="2:46" ht="6.95" customHeight="1">
      <c r="B3" s="18"/>
      <c r="C3" s="19"/>
      <c r="D3" s="19"/>
      <c r="E3" s="19"/>
      <c r="F3" s="19"/>
      <c r="G3" s="19"/>
      <c r="H3" s="19"/>
      <c r="I3" s="19"/>
      <c r="J3" s="19"/>
      <c r="K3" s="19"/>
      <c r="L3" s="20"/>
      <c r="AT3" s="17" t="s">
        <v>80</v>
      </c>
    </row>
    <row r="4" spans="2:46" ht="24.95" customHeight="1">
      <c r="B4" s="20"/>
      <c r="D4" s="21" t="s">
        <v>107</v>
      </c>
      <c r="L4" s="20"/>
      <c r="M4" s="87" t="s">
        <v>11</v>
      </c>
      <c r="AT4" s="17" t="s">
        <v>4</v>
      </c>
    </row>
    <row r="5" spans="2:46" ht="6.95" customHeight="1">
      <c r="B5" s="20"/>
      <c r="L5" s="20"/>
    </row>
    <row r="6" spans="2:46" ht="12" customHeight="1">
      <c r="B6" s="20"/>
      <c r="D6" s="26" t="s">
        <v>15</v>
      </c>
      <c r="L6" s="20"/>
    </row>
    <row r="7" spans="2:46" ht="16.5" customHeight="1">
      <c r="B7" s="20"/>
      <c r="E7" s="300" t="str">
        <f>'Rekapitulace stavby'!K6</f>
        <v>Přístavba odborné učebny pro výuku přípravy pokrmů pro I. II. stupeň ZŠ Dub nad Moravou</v>
      </c>
      <c r="F7" s="301"/>
      <c r="G7" s="301"/>
      <c r="H7" s="301"/>
      <c r="L7" s="20"/>
    </row>
    <row r="8" spans="2:46" s="1" customFormat="1" ht="12" customHeight="1">
      <c r="B8" s="29"/>
      <c r="D8" s="26" t="s">
        <v>108</v>
      </c>
      <c r="L8" s="29"/>
    </row>
    <row r="9" spans="2:46" s="1" customFormat="1" ht="16.5" customHeight="1">
      <c r="B9" s="29"/>
      <c r="E9" s="263" t="s">
        <v>3065</v>
      </c>
      <c r="F9" s="302"/>
      <c r="G9" s="302"/>
      <c r="H9" s="302"/>
      <c r="L9" s="29"/>
    </row>
    <row r="10" spans="2:46" s="1" customFormat="1" ht="11.25">
      <c r="B10" s="29"/>
      <c r="L10" s="29"/>
    </row>
    <row r="11" spans="2:46" s="1" customFormat="1" ht="12" customHeight="1">
      <c r="B11" s="29"/>
      <c r="D11" s="26" t="s">
        <v>17</v>
      </c>
      <c r="F11" s="24" t="s">
        <v>3</v>
      </c>
      <c r="I11" s="26" t="s">
        <v>19</v>
      </c>
      <c r="J11" s="24" t="s">
        <v>3</v>
      </c>
      <c r="L11" s="29"/>
    </row>
    <row r="12" spans="2:46" s="1" customFormat="1" ht="12" customHeight="1">
      <c r="B12" s="29"/>
      <c r="D12" s="26" t="s">
        <v>20</v>
      </c>
      <c r="F12" s="24" t="s">
        <v>29</v>
      </c>
      <c r="I12" s="26" t="s">
        <v>22</v>
      </c>
      <c r="J12" s="46" t="str">
        <f>'Rekapitulace stavby'!AN8</f>
        <v>7. 9. 2022</v>
      </c>
      <c r="L12" s="29"/>
    </row>
    <row r="13" spans="2:46" s="1" customFormat="1" ht="10.9" customHeight="1">
      <c r="B13" s="29"/>
      <c r="L13" s="29"/>
    </row>
    <row r="14" spans="2:46" s="1" customFormat="1" ht="12" customHeight="1">
      <c r="B14" s="29"/>
      <c r="D14" s="26" t="s">
        <v>24</v>
      </c>
      <c r="I14" s="26" t="s">
        <v>25</v>
      </c>
      <c r="J14" s="24" t="s">
        <v>3</v>
      </c>
      <c r="L14" s="29"/>
    </row>
    <row r="15" spans="2:46" s="1" customFormat="1" ht="18" customHeight="1">
      <c r="B15" s="29"/>
      <c r="E15" s="24" t="s">
        <v>26</v>
      </c>
      <c r="I15" s="26" t="s">
        <v>27</v>
      </c>
      <c r="J15" s="24" t="s">
        <v>3</v>
      </c>
      <c r="L15" s="29"/>
    </row>
    <row r="16" spans="2:46" s="1" customFormat="1" ht="6.95" customHeight="1">
      <c r="B16" s="29"/>
      <c r="L16" s="29"/>
    </row>
    <row r="17" spans="2:12" s="1" customFormat="1" ht="12" customHeight="1">
      <c r="B17" s="29"/>
      <c r="D17" s="26" t="s">
        <v>28</v>
      </c>
      <c r="I17" s="26" t="s">
        <v>25</v>
      </c>
      <c r="J17" s="24" t="s">
        <v>3</v>
      </c>
      <c r="L17" s="29"/>
    </row>
    <row r="18" spans="2:12" s="1" customFormat="1" ht="18" customHeight="1">
      <c r="B18" s="29"/>
      <c r="E18" s="24" t="s">
        <v>29</v>
      </c>
      <c r="I18" s="26" t="s">
        <v>27</v>
      </c>
      <c r="J18" s="24" t="s">
        <v>3</v>
      </c>
      <c r="L18" s="29"/>
    </row>
    <row r="19" spans="2:12" s="1" customFormat="1" ht="6.95" customHeight="1">
      <c r="B19" s="29"/>
      <c r="L19" s="29"/>
    </row>
    <row r="20" spans="2:12" s="1" customFormat="1" ht="12" customHeight="1">
      <c r="B20" s="29"/>
      <c r="D20" s="26" t="s">
        <v>30</v>
      </c>
      <c r="I20" s="26" t="s">
        <v>25</v>
      </c>
      <c r="J20" s="24" t="s">
        <v>3</v>
      </c>
      <c r="L20" s="29"/>
    </row>
    <row r="21" spans="2:12" s="1" customFormat="1" ht="18" customHeight="1">
      <c r="B21" s="29"/>
      <c r="E21" s="24" t="s">
        <v>31</v>
      </c>
      <c r="I21" s="26" t="s">
        <v>27</v>
      </c>
      <c r="J21" s="24" t="s">
        <v>3</v>
      </c>
      <c r="L21" s="29"/>
    </row>
    <row r="22" spans="2:12" s="1" customFormat="1" ht="6.95" customHeight="1">
      <c r="B22" s="29"/>
      <c r="L22" s="29"/>
    </row>
    <row r="23" spans="2:12" s="1" customFormat="1" ht="12" customHeight="1">
      <c r="B23" s="29"/>
      <c r="D23" s="26" t="s">
        <v>33</v>
      </c>
      <c r="I23" s="26" t="s">
        <v>25</v>
      </c>
      <c r="J23" s="24" t="s">
        <v>3</v>
      </c>
      <c r="L23" s="29"/>
    </row>
    <row r="24" spans="2:12" s="1" customFormat="1" ht="18" customHeight="1">
      <c r="B24" s="29"/>
      <c r="E24" s="24" t="s">
        <v>29</v>
      </c>
      <c r="I24" s="26" t="s">
        <v>27</v>
      </c>
      <c r="J24" s="24" t="s">
        <v>3</v>
      </c>
      <c r="L24" s="29"/>
    </row>
    <row r="25" spans="2:12" s="1" customFormat="1" ht="6.95" customHeight="1">
      <c r="B25" s="29"/>
      <c r="L25" s="29"/>
    </row>
    <row r="26" spans="2:12" s="1" customFormat="1" ht="12" customHeight="1">
      <c r="B26" s="29"/>
      <c r="D26" s="26" t="s">
        <v>34</v>
      </c>
      <c r="L26" s="29"/>
    </row>
    <row r="27" spans="2:12" s="7" customFormat="1" ht="16.5" customHeight="1">
      <c r="B27" s="88"/>
      <c r="E27" s="288" t="s">
        <v>3</v>
      </c>
      <c r="F27" s="288"/>
      <c r="G27" s="288"/>
      <c r="H27" s="288"/>
      <c r="L27" s="88"/>
    </row>
    <row r="28" spans="2:12" s="1" customFormat="1" ht="6.95" customHeight="1">
      <c r="B28" s="29"/>
      <c r="L28" s="29"/>
    </row>
    <row r="29" spans="2:12" s="1" customFormat="1" ht="6.95" customHeight="1">
      <c r="B29" s="29"/>
      <c r="D29" s="47"/>
      <c r="E29" s="47"/>
      <c r="F29" s="47"/>
      <c r="G29" s="47"/>
      <c r="H29" s="47"/>
      <c r="I29" s="47"/>
      <c r="J29" s="47"/>
      <c r="K29" s="47"/>
      <c r="L29" s="29"/>
    </row>
    <row r="30" spans="2:12" s="1" customFormat="1" ht="25.35" customHeight="1">
      <c r="B30" s="29"/>
      <c r="D30" s="89" t="s">
        <v>36</v>
      </c>
      <c r="J30" s="60">
        <f>ROUND(J83, 2)</f>
        <v>0</v>
      </c>
      <c r="L30" s="29"/>
    </row>
    <row r="31" spans="2:12" s="1" customFormat="1" ht="6.95" customHeight="1">
      <c r="B31" s="29"/>
      <c r="D31" s="47"/>
      <c r="E31" s="47"/>
      <c r="F31" s="47"/>
      <c r="G31" s="47"/>
      <c r="H31" s="47"/>
      <c r="I31" s="47"/>
      <c r="J31" s="47"/>
      <c r="K31" s="47"/>
      <c r="L31" s="29"/>
    </row>
    <row r="32" spans="2:12" s="1" customFormat="1" ht="14.45" customHeight="1">
      <c r="B32" s="29"/>
      <c r="F32" s="32" t="s">
        <v>38</v>
      </c>
      <c r="I32" s="32" t="s">
        <v>37</v>
      </c>
      <c r="J32" s="32" t="s">
        <v>39</v>
      </c>
      <c r="L32" s="29"/>
    </row>
    <row r="33" spans="2:12" s="1" customFormat="1" ht="14.45" customHeight="1">
      <c r="B33" s="29"/>
      <c r="D33" s="49" t="s">
        <v>40</v>
      </c>
      <c r="E33" s="26" t="s">
        <v>41</v>
      </c>
      <c r="F33" s="80">
        <f>ROUND((SUM(BE83:BE98)),  2)</f>
        <v>0</v>
      </c>
      <c r="I33" s="90">
        <v>0.21</v>
      </c>
      <c r="J33" s="80">
        <f>ROUND(((SUM(BE83:BE98))*I33),  2)</f>
        <v>0</v>
      </c>
      <c r="L33" s="29"/>
    </row>
    <row r="34" spans="2:12" s="1" customFormat="1" ht="14.45" customHeight="1">
      <c r="B34" s="29"/>
      <c r="E34" s="26" t="s">
        <v>42</v>
      </c>
      <c r="F34" s="80">
        <f>ROUND((SUM(BF83:BF98)),  2)</f>
        <v>0</v>
      </c>
      <c r="I34" s="90">
        <v>0.15</v>
      </c>
      <c r="J34" s="80">
        <f>ROUND(((SUM(BF83:BF98))*I34),  2)</f>
        <v>0</v>
      </c>
      <c r="L34" s="29"/>
    </row>
    <row r="35" spans="2:12" s="1" customFormat="1" ht="14.45" hidden="1" customHeight="1">
      <c r="B35" s="29"/>
      <c r="E35" s="26" t="s">
        <v>43</v>
      </c>
      <c r="F35" s="80">
        <f>ROUND((SUM(BG83:BG98)),  2)</f>
        <v>0</v>
      </c>
      <c r="I35" s="90">
        <v>0.21</v>
      </c>
      <c r="J35" s="80">
        <f>0</f>
        <v>0</v>
      </c>
      <c r="L35" s="29"/>
    </row>
    <row r="36" spans="2:12" s="1" customFormat="1" ht="14.45" hidden="1" customHeight="1">
      <c r="B36" s="29"/>
      <c r="E36" s="26" t="s">
        <v>44</v>
      </c>
      <c r="F36" s="80">
        <f>ROUND((SUM(BH83:BH98)),  2)</f>
        <v>0</v>
      </c>
      <c r="I36" s="90">
        <v>0.15</v>
      </c>
      <c r="J36" s="80">
        <f>0</f>
        <v>0</v>
      </c>
      <c r="L36" s="29"/>
    </row>
    <row r="37" spans="2:12" s="1" customFormat="1" ht="14.45" hidden="1" customHeight="1">
      <c r="B37" s="29"/>
      <c r="E37" s="26" t="s">
        <v>45</v>
      </c>
      <c r="F37" s="80">
        <f>ROUND((SUM(BI83:BI98)),  2)</f>
        <v>0</v>
      </c>
      <c r="I37" s="90">
        <v>0</v>
      </c>
      <c r="J37" s="80">
        <f>0</f>
        <v>0</v>
      </c>
      <c r="L37" s="29"/>
    </row>
    <row r="38" spans="2:12" s="1" customFormat="1" ht="6.95" customHeight="1">
      <c r="B38" s="29"/>
      <c r="L38" s="29"/>
    </row>
    <row r="39" spans="2:12" s="1" customFormat="1" ht="25.35" customHeight="1">
      <c r="B39" s="29"/>
      <c r="C39" s="91"/>
      <c r="D39" s="92" t="s">
        <v>46</v>
      </c>
      <c r="E39" s="51"/>
      <c r="F39" s="51"/>
      <c r="G39" s="93" t="s">
        <v>47</v>
      </c>
      <c r="H39" s="94" t="s">
        <v>48</v>
      </c>
      <c r="I39" s="51"/>
      <c r="J39" s="95">
        <f>SUM(J30:J37)</f>
        <v>0</v>
      </c>
      <c r="K39" s="96"/>
      <c r="L39" s="29"/>
    </row>
    <row r="40" spans="2:12" s="1" customFormat="1" ht="14.45" customHeight="1">
      <c r="B40" s="38"/>
      <c r="C40" s="39"/>
      <c r="D40" s="39"/>
      <c r="E40" s="39"/>
      <c r="F40" s="39"/>
      <c r="G40" s="39"/>
      <c r="H40" s="39"/>
      <c r="I40" s="39"/>
      <c r="J40" s="39"/>
      <c r="K40" s="39"/>
      <c r="L40" s="29"/>
    </row>
    <row r="44" spans="2:12" s="1" customFormat="1" ht="6.95" customHeight="1">
      <c r="B44" s="40"/>
      <c r="C44" s="41"/>
      <c r="D44" s="41"/>
      <c r="E44" s="41"/>
      <c r="F44" s="41"/>
      <c r="G44" s="41"/>
      <c r="H44" s="41"/>
      <c r="I44" s="41"/>
      <c r="J44" s="41"/>
      <c r="K44" s="41"/>
      <c r="L44" s="29"/>
    </row>
    <row r="45" spans="2:12" s="1" customFormat="1" ht="24.95" customHeight="1">
      <c r="B45" s="29"/>
      <c r="C45" s="21" t="s">
        <v>111</v>
      </c>
      <c r="L45" s="29"/>
    </row>
    <row r="46" spans="2:12" s="1" customFormat="1" ht="6.95" customHeight="1">
      <c r="B46" s="29"/>
      <c r="L46" s="29"/>
    </row>
    <row r="47" spans="2:12" s="1" customFormat="1" ht="12" customHeight="1">
      <c r="B47" s="29"/>
      <c r="C47" s="26" t="s">
        <v>15</v>
      </c>
      <c r="L47" s="29"/>
    </row>
    <row r="48" spans="2:12" s="1" customFormat="1" ht="16.5" customHeight="1">
      <c r="B48" s="29"/>
      <c r="E48" s="300" t="str">
        <f>E7</f>
        <v>Přístavba odborné učebny pro výuku přípravy pokrmů pro I. II. stupeň ZŠ Dub nad Moravou</v>
      </c>
      <c r="F48" s="301"/>
      <c r="G48" s="301"/>
      <c r="H48" s="301"/>
      <c r="L48" s="29"/>
    </row>
    <row r="49" spans="2:47" s="1" customFormat="1" ht="12" customHeight="1">
      <c r="B49" s="29"/>
      <c r="C49" s="26" t="s">
        <v>108</v>
      </c>
      <c r="L49" s="29"/>
    </row>
    <row r="50" spans="2:47" s="1" customFormat="1" ht="16.5" customHeight="1">
      <c r="B50" s="29"/>
      <c r="E50" s="263" t="str">
        <f>E9</f>
        <v>VRN - Vedlejší rozpočtové náklady</v>
      </c>
      <c r="F50" s="302"/>
      <c r="G50" s="302"/>
      <c r="H50" s="302"/>
      <c r="L50" s="29"/>
    </row>
    <row r="51" spans="2:47" s="1" customFormat="1" ht="6.95" customHeight="1">
      <c r="B51" s="29"/>
      <c r="L51" s="29"/>
    </row>
    <row r="52" spans="2:47" s="1" customFormat="1" ht="12" customHeight="1">
      <c r="B52" s="29"/>
      <c r="C52" s="26" t="s">
        <v>20</v>
      </c>
      <c r="F52" s="24" t="str">
        <f>F12</f>
        <v xml:space="preserve"> </v>
      </c>
      <c r="I52" s="26" t="s">
        <v>22</v>
      </c>
      <c r="J52" s="46" t="str">
        <f>IF(J12="","",J12)</f>
        <v>7. 9. 2022</v>
      </c>
      <c r="L52" s="29"/>
    </row>
    <row r="53" spans="2:47" s="1" customFormat="1" ht="6.95" customHeight="1">
      <c r="B53" s="29"/>
      <c r="L53" s="29"/>
    </row>
    <row r="54" spans="2:47" s="1" customFormat="1" ht="15.2" customHeight="1">
      <c r="B54" s="29"/>
      <c r="C54" s="26" t="s">
        <v>24</v>
      </c>
      <c r="F54" s="24" t="str">
        <f>E15</f>
        <v>ZŠ a MŠ, příspěvková organizace Dub n/M</v>
      </c>
      <c r="I54" s="26" t="s">
        <v>30</v>
      </c>
      <c r="J54" s="27" t="str">
        <f>E21</f>
        <v>Bořivoj Kovář</v>
      </c>
      <c r="L54" s="29"/>
    </row>
    <row r="55" spans="2:47" s="1" customFormat="1" ht="15.2" customHeight="1">
      <c r="B55" s="29"/>
      <c r="C55" s="26" t="s">
        <v>28</v>
      </c>
      <c r="F55" s="24" t="str">
        <f>IF(E18="","",E18)</f>
        <v xml:space="preserve"> </v>
      </c>
      <c r="I55" s="26" t="s">
        <v>33</v>
      </c>
      <c r="J55" s="27" t="str">
        <f>E24</f>
        <v xml:space="preserve"> </v>
      </c>
      <c r="L55" s="29"/>
    </row>
    <row r="56" spans="2:47" s="1" customFormat="1" ht="10.35" customHeight="1">
      <c r="B56" s="29"/>
      <c r="L56" s="29"/>
    </row>
    <row r="57" spans="2:47" s="1" customFormat="1" ht="29.25" customHeight="1">
      <c r="B57" s="29"/>
      <c r="C57" s="97" t="s">
        <v>112</v>
      </c>
      <c r="D57" s="91"/>
      <c r="E57" s="91"/>
      <c r="F57" s="91"/>
      <c r="G57" s="91"/>
      <c r="H57" s="91"/>
      <c r="I57" s="91"/>
      <c r="J57" s="98" t="s">
        <v>113</v>
      </c>
      <c r="K57" s="91"/>
      <c r="L57" s="29"/>
    </row>
    <row r="58" spans="2:47" s="1" customFormat="1" ht="10.35" customHeight="1">
      <c r="B58" s="29"/>
      <c r="L58" s="29"/>
    </row>
    <row r="59" spans="2:47" s="1" customFormat="1" ht="22.9" customHeight="1">
      <c r="B59" s="29"/>
      <c r="C59" s="99" t="s">
        <v>68</v>
      </c>
      <c r="J59" s="60">
        <f>J83</f>
        <v>0</v>
      </c>
      <c r="L59" s="29"/>
      <c r="AU59" s="17" t="s">
        <v>114</v>
      </c>
    </row>
    <row r="60" spans="2:47" s="8" customFormat="1" ht="24.95" customHeight="1">
      <c r="B60" s="100"/>
      <c r="D60" s="101" t="s">
        <v>3065</v>
      </c>
      <c r="E60" s="102"/>
      <c r="F60" s="102"/>
      <c r="G60" s="102"/>
      <c r="H60" s="102"/>
      <c r="I60" s="102"/>
      <c r="J60" s="103">
        <f>J84</f>
        <v>0</v>
      </c>
      <c r="L60" s="100"/>
    </row>
    <row r="61" spans="2:47" s="9" customFormat="1" ht="19.899999999999999" customHeight="1">
      <c r="B61" s="104"/>
      <c r="D61" s="105" t="s">
        <v>3066</v>
      </c>
      <c r="E61" s="106"/>
      <c r="F61" s="106"/>
      <c r="G61" s="106"/>
      <c r="H61" s="106"/>
      <c r="I61" s="106"/>
      <c r="J61" s="107">
        <f>J85</f>
        <v>0</v>
      </c>
      <c r="L61" s="104"/>
    </row>
    <row r="62" spans="2:47" s="9" customFormat="1" ht="19.899999999999999" customHeight="1">
      <c r="B62" s="104"/>
      <c r="D62" s="105" t="s">
        <v>3846</v>
      </c>
      <c r="E62" s="106"/>
      <c r="F62" s="106"/>
      <c r="G62" s="106"/>
      <c r="H62" s="106"/>
      <c r="I62" s="106"/>
      <c r="J62" s="107">
        <f>J88</f>
        <v>0</v>
      </c>
      <c r="L62" s="104"/>
    </row>
    <row r="63" spans="2:47" s="9" customFormat="1" ht="19.899999999999999" customHeight="1">
      <c r="B63" s="104"/>
      <c r="D63" s="105" t="s">
        <v>3847</v>
      </c>
      <c r="E63" s="106"/>
      <c r="F63" s="106"/>
      <c r="G63" s="106"/>
      <c r="H63" s="106"/>
      <c r="I63" s="106"/>
      <c r="J63" s="107">
        <f>J91</f>
        <v>0</v>
      </c>
      <c r="L63" s="104"/>
    </row>
    <row r="64" spans="2:47" s="1" customFormat="1" ht="21.75" customHeight="1">
      <c r="B64" s="29"/>
      <c r="L64" s="29"/>
    </row>
    <row r="65" spans="2:12" s="1" customFormat="1" ht="6.95" customHeight="1">
      <c r="B65" s="38"/>
      <c r="C65" s="39"/>
      <c r="D65" s="39"/>
      <c r="E65" s="39"/>
      <c r="F65" s="39"/>
      <c r="G65" s="39"/>
      <c r="H65" s="39"/>
      <c r="I65" s="39"/>
      <c r="J65" s="39"/>
      <c r="K65" s="39"/>
      <c r="L65" s="29"/>
    </row>
    <row r="69" spans="2:12" s="1" customFormat="1" ht="6.95" customHeight="1">
      <c r="B69" s="40"/>
      <c r="C69" s="41"/>
      <c r="D69" s="41"/>
      <c r="E69" s="41"/>
      <c r="F69" s="41"/>
      <c r="G69" s="41"/>
      <c r="H69" s="41"/>
      <c r="I69" s="41"/>
      <c r="J69" s="41"/>
      <c r="K69" s="41"/>
      <c r="L69" s="29"/>
    </row>
    <row r="70" spans="2:12" s="1" customFormat="1" ht="24.95" customHeight="1">
      <c r="B70" s="29"/>
      <c r="C70" s="21" t="s">
        <v>140</v>
      </c>
      <c r="L70" s="29"/>
    </row>
    <row r="71" spans="2:12" s="1" customFormat="1" ht="6.95" customHeight="1">
      <c r="B71" s="29"/>
      <c r="L71" s="29"/>
    </row>
    <row r="72" spans="2:12" s="1" customFormat="1" ht="12" customHeight="1">
      <c r="B72" s="29"/>
      <c r="C72" s="26" t="s">
        <v>15</v>
      </c>
      <c r="L72" s="29"/>
    </row>
    <row r="73" spans="2:12" s="1" customFormat="1" ht="16.5" customHeight="1">
      <c r="B73" s="29"/>
      <c r="E73" s="300" t="str">
        <f>E7</f>
        <v>Přístavba odborné učebny pro výuku přípravy pokrmů pro I. II. stupeň ZŠ Dub nad Moravou</v>
      </c>
      <c r="F73" s="301"/>
      <c r="G73" s="301"/>
      <c r="H73" s="301"/>
      <c r="L73" s="29"/>
    </row>
    <row r="74" spans="2:12" s="1" customFormat="1" ht="12" customHeight="1">
      <c r="B74" s="29"/>
      <c r="C74" s="26" t="s">
        <v>108</v>
      </c>
      <c r="L74" s="29"/>
    </row>
    <row r="75" spans="2:12" s="1" customFormat="1" ht="16.5" customHeight="1">
      <c r="B75" s="29"/>
      <c r="E75" s="263" t="str">
        <f>E9</f>
        <v>VRN - Vedlejší rozpočtové náklady</v>
      </c>
      <c r="F75" s="302"/>
      <c r="G75" s="302"/>
      <c r="H75" s="302"/>
      <c r="L75" s="29"/>
    </row>
    <row r="76" spans="2:12" s="1" customFormat="1" ht="6.95" customHeight="1">
      <c r="B76" s="29"/>
      <c r="L76" s="29"/>
    </row>
    <row r="77" spans="2:12" s="1" customFormat="1" ht="12" customHeight="1">
      <c r="B77" s="29"/>
      <c r="C77" s="26" t="s">
        <v>20</v>
      </c>
      <c r="F77" s="24" t="str">
        <f>F12</f>
        <v xml:space="preserve"> </v>
      </c>
      <c r="I77" s="26" t="s">
        <v>22</v>
      </c>
      <c r="J77" s="46" t="str">
        <f>IF(J12="","",J12)</f>
        <v>7. 9. 2022</v>
      </c>
      <c r="L77" s="29"/>
    </row>
    <row r="78" spans="2:12" s="1" customFormat="1" ht="6.95" customHeight="1">
      <c r="B78" s="29"/>
      <c r="L78" s="29"/>
    </row>
    <row r="79" spans="2:12" s="1" customFormat="1" ht="15.2" customHeight="1">
      <c r="B79" s="29"/>
      <c r="C79" s="26" t="s">
        <v>24</v>
      </c>
      <c r="F79" s="24" t="str">
        <f>E15</f>
        <v>ZŠ a MŠ, příspěvková organizace Dub n/M</v>
      </c>
      <c r="I79" s="26" t="s">
        <v>30</v>
      </c>
      <c r="J79" s="27" t="str">
        <f>E21</f>
        <v>Bořivoj Kovář</v>
      </c>
      <c r="L79" s="29"/>
    </row>
    <row r="80" spans="2:12" s="1" customFormat="1" ht="15.2" customHeight="1">
      <c r="B80" s="29"/>
      <c r="C80" s="26" t="s">
        <v>28</v>
      </c>
      <c r="F80" s="24" t="str">
        <f>IF(E18="","",E18)</f>
        <v xml:space="preserve"> </v>
      </c>
      <c r="I80" s="26" t="s">
        <v>33</v>
      </c>
      <c r="J80" s="27" t="str">
        <f>E24</f>
        <v xml:space="preserve"> </v>
      </c>
      <c r="L80" s="29"/>
    </row>
    <row r="81" spans="2:65" s="1" customFormat="1" ht="10.35" customHeight="1">
      <c r="B81" s="29"/>
      <c r="L81" s="29"/>
    </row>
    <row r="82" spans="2:65" s="10" customFormat="1" ht="29.25" customHeight="1">
      <c r="B82" s="108"/>
      <c r="C82" s="109" t="s">
        <v>141</v>
      </c>
      <c r="D82" s="110" t="s">
        <v>55</v>
      </c>
      <c r="E82" s="110" t="s">
        <v>51</v>
      </c>
      <c r="F82" s="110" t="s">
        <v>52</v>
      </c>
      <c r="G82" s="110" t="s">
        <v>142</v>
      </c>
      <c r="H82" s="110" t="s">
        <v>143</v>
      </c>
      <c r="I82" s="110" t="s">
        <v>144</v>
      </c>
      <c r="J82" s="110" t="s">
        <v>113</v>
      </c>
      <c r="K82" s="111" t="s">
        <v>145</v>
      </c>
      <c r="L82" s="108"/>
      <c r="M82" s="53" t="s">
        <v>3</v>
      </c>
      <c r="N82" s="54" t="s">
        <v>40</v>
      </c>
      <c r="O82" s="54" t="s">
        <v>146</v>
      </c>
      <c r="P82" s="54" t="s">
        <v>147</v>
      </c>
      <c r="Q82" s="54" t="s">
        <v>148</v>
      </c>
      <c r="R82" s="54" t="s">
        <v>149</v>
      </c>
      <c r="S82" s="54" t="s">
        <v>150</v>
      </c>
      <c r="T82" s="55" t="s">
        <v>151</v>
      </c>
    </row>
    <row r="83" spans="2:65" s="1" customFormat="1" ht="22.9" customHeight="1">
      <c r="B83" s="29"/>
      <c r="C83" s="58" t="s">
        <v>152</v>
      </c>
      <c r="J83" s="112">
        <f>BK83</f>
        <v>0</v>
      </c>
      <c r="L83" s="29"/>
      <c r="M83" s="56"/>
      <c r="N83" s="47"/>
      <c r="O83" s="47"/>
      <c r="P83" s="113">
        <f>P84</f>
        <v>0</v>
      </c>
      <c r="Q83" s="47"/>
      <c r="R83" s="113">
        <f>R84</f>
        <v>0</v>
      </c>
      <c r="S83" s="47"/>
      <c r="T83" s="114">
        <f>T84</f>
        <v>0</v>
      </c>
      <c r="AT83" s="17" t="s">
        <v>69</v>
      </c>
      <c r="AU83" s="17" t="s">
        <v>114</v>
      </c>
      <c r="BK83" s="115">
        <f>BK84</f>
        <v>0</v>
      </c>
    </row>
    <row r="84" spans="2:65" s="11" customFormat="1" ht="25.9" customHeight="1">
      <c r="B84" s="116"/>
      <c r="D84" s="117" t="s">
        <v>69</v>
      </c>
      <c r="E84" s="118" t="s">
        <v>103</v>
      </c>
      <c r="F84" s="118" t="s">
        <v>104</v>
      </c>
      <c r="J84" s="119">
        <f>BK84</f>
        <v>0</v>
      </c>
      <c r="L84" s="116"/>
      <c r="M84" s="120"/>
      <c r="P84" s="121">
        <f>P85+P88+P91</f>
        <v>0</v>
      </c>
      <c r="R84" s="121">
        <f>R85+R88+R91</f>
        <v>0</v>
      </c>
      <c r="T84" s="122">
        <f>T85+T88+T91</f>
        <v>0</v>
      </c>
      <c r="AR84" s="117" t="s">
        <v>187</v>
      </c>
      <c r="AT84" s="123" t="s">
        <v>69</v>
      </c>
      <c r="AU84" s="123" t="s">
        <v>70</v>
      </c>
      <c r="AY84" s="117" t="s">
        <v>155</v>
      </c>
      <c r="BK84" s="124">
        <f>BK85+BK88+BK91</f>
        <v>0</v>
      </c>
    </row>
    <row r="85" spans="2:65" s="11" customFormat="1" ht="22.9" customHeight="1">
      <c r="B85" s="116"/>
      <c r="D85" s="117" t="s">
        <v>69</v>
      </c>
      <c r="E85" s="125" t="s">
        <v>3599</v>
      </c>
      <c r="F85" s="125" t="s">
        <v>3600</v>
      </c>
      <c r="J85" s="126">
        <f>BK85</f>
        <v>0</v>
      </c>
      <c r="L85" s="116"/>
      <c r="M85" s="120"/>
      <c r="P85" s="121">
        <f>SUM(P86:P87)</f>
        <v>0</v>
      </c>
      <c r="R85" s="121">
        <f>SUM(R86:R87)</f>
        <v>0</v>
      </c>
      <c r="T85" s="122">
        <f>SUM(T86:T87)</f>
        <v>0</v>
      </c>
      <c r="AR85" s="117" t="s">
        <v>187</v>
      </c>
      <c r="AT85" s="123" t="s">
        <v>69</v>
      </c>
      <c r="AU85" s="123" t="s">
        <v>78</v>
      </c>
      <c r="AY85" s="117" t="s">
        <v>155</v>
      </c>
      <c r="BK85" s="124">
        <f>SUM(BK86:BK87)</f>
        <v>0</v>
      </c>
    </row>
    <row r="86" spans="2:65" s="1" customFormat="1" ht="16.5" customHeight="1">
      <c r="B86" s="127"/>
      <c r="C86" s="128" t="s">
        <v>78</v>
      </c>
      <c r="D86" s="128" t="s">
        <v>157</v>
      </c>
      <c r="E86" s="129" t="s">
        <v>3848</v>
      </c>
      <c r="F86" s="130" t="s">
        <v>3849</v>
      </c>
      <c r="G86" s="131" t="s">
        <v>3850</v>
      </c>
      <c r="H86" s="132">
        <v>1</v>
      </c>
      <c r="I86" s="133"/>
      <c r="J86" s="133">
        <f>ROUND(I86*H86,2)</f>
        <v>0</v>
      </c>
      <c r="K86" s="130" t="s">
        <v>161</v>
      </c>
      <c r="L86" s="29"/>
      <c r="M86" s="134" t="s">
        <v>3</v>
      </c>
      <c r="N86" s="135" t="s">
        <v>41</v>
      </c>
      <c r="O86" s="136">
        <v>0</v>
      </c>
      <c r="P86" s="136">
        <f>O86*H86</f>
        <v>0</v>
      </c>
      <c r="Q86" s="136">
        <v>0</v>
      </c>
      <c r="R86" s="136">
        <f>Q86*H86</f>
        <v>0</v>
      </c>
      <c r="S86" s="136">
        <v>0</v>
      </c>
      <c r="T86" s="137">
        <f>S86*H86</f>
        <v>0</v>
      </c>
      <c r="AR86" s="138" t="s">
        <v>162</v>
      </c>
      <c r="AT86" s="138" t="s">
        <v>157</v>
      </c>
      <c r="AU86" s="138" t="s">
        <v>80</v>
      </c>
      <c r="AY86" s="17" t="s">
        <v>155</v>
      </c>
      <c r="BE86" s="139">
        <f>IF(N86="základní",J86,0)</f>
        <v>0</v>
      </c>
      <c r="BF86" s="139">
        <f>IF(N86="snížená",J86,0)</f>
        <v>0</v>
      </c>
      <c r="BG86" s="139">
        <f>IF(N86="zákl. přenesená",J86,0)</f>
        <v>0</v>
      </c>
      <c r="BH86" s="139">
        <f>IF(N86="sníž. přenesená",J86,0)</f>
        <v>0</v>
      </c>
      <c r="BI86" s="139">
        <f>IF(N86="nulová",J86,0)</f>
        <v>0</v>
      </c>
      <c r="BJ86" s="17" t="s">
        <v>78</v>
      </c>
      <c r="BK86" s="139">
        <f>ROUND(I86*H86,2)</f>
        <v>0</v>
      </c>
      <c r="BL86" s="17" t="s">
        <v>162</v>
      </c>
      <c r="BM86" s="138" t="s">
        <v>3851</v>
      </c>
    </row>
    <row r="87" spans="2:65" s="1" customFormat="1" ht="11.25">
      <c r="B87" s="29"/>
      <c r="D87" s="140" t="s">
        <v>164</v>
      </c>
      <c r="F87" s="141" t="s">
        <v>3852</v>
      </c>
      <c r="L87" s="29"/>
      <c r="M87" s="142"/>
      <c r="T87" s="50"/>
      <c r="AT87" s="17" t="s">
        <v>164</v>
      </c>
      <c r="AU87" s="17" t="s">
        <v>80</v>
      </c>
    </row>
    <row r="88" spans="2:65" s="11" customFormat="1" ht="22.9" customHeight="1">
      <c r="B88" s="116"/>
      <c r="D88" s="117" t="s">
        <v>69</v>
      </c>
      <c r="E88" s="125" t="s">
        <v>3853</v>
      </c>
      <c r="F88" s="125" t="s">
        <v>3854</v>
      </c>
      <c r="J88" s="126">
        <f>BK88</f>
        <v>0</v>
      </c>
      <c r="L88" s="116"/>
      <c r="M88" s="120"/>
      <c r="P88" s="121">
        <f>SUM(P89:P90)</f>
        <v>0</v>
      </c>
      <c r="R88" s="121">
        <f>SUM(R89:R90)</f>
        <v>0</v>
      </c>
      <c r="T88" s="122">
        <f>SUM(T89:T90)</f>
        <v>0</v>
      </c>
      <c r="AR88" s="117" t="s">
        <v>187</v>
      </c>
      <c r="AT88" s="123" t="s">
        <v>69</v>
      </c>
      <c r="AU88" s="123" t="s">
        <v>78</v>
      </c>
      <c r="AY88" s="117" t="s">
        <v>155</v>
      </c>
      <c r="BK88" s="124">
        <f>SUM(BK89:BK90)</f>
        <v>0</v>
      </c>
    </row>
    <row r="89" spans="2:65" s="1" customFormat="1" ht="16.5" customHeight="1">
      <c r="B89" s="127"/>
      <c r="C89" s="128" t="s">
        <v>175</v>
      </c>
      <c r="D89" s="128" t="s">
        <v>157</v>
      </c>
      <c r="E89" s="129" t="s">
        <v>3855</v>
      </c>
      <c r="F89" s="130" t="s">
        <v>3854</v>
      </c>
      <c r="G89" s="131" t="s">
        <v>3850</v>
      </c>
      <c r="H89" s="132">
        <v>1</v>
      </c>
      <c r="I89" s="133"/>
      <c r="J89" s="133">
        <f>ROUND(I89*H89,2)</f>
        <v>0</v>
      </c>
      <c r="K89" s="130" t="s">
        <v>161</v>
      </c>
      <c r="L89" s="29"/>
      <c r="M89" s="134" t="s">
        <v>3</v>
      </c>
      <c r="N89" s="135" t="s">
        <v>41</v>
      </c>
      <c r="O89" s="136">
        <v>0</v>
      </c>
      <c r="P89" s="136">
        <f>O89*H89</f>
        <v>0</v>
      </c>
      <c r="Q89" s="136">
        <v>0</v>
      </c>
      <c r="R89" s="136">
        <f>Q89*H89</f>
        <v>0</v>
      </c>
      <c r="S89" s="136">
        <v>0</v>
      </c>
      <c r="T89" s="137">
        <f>S89*H89</f>
        <v>0</v>
      </c>
      <c r="AR89" s="138" t="s">
        <v>162</v>
      </c>
      <c r="AT89" s="138" t="s">
        <v>157</v>
      </c>
      <c r="AU89" s="138" t="s">
        <v>80</v>
      </c>
      <c r="AY89" s="17" t="s">
        <v>155</v>
      </c>
      <c r="BE89" s="139">
        <f>IF(N89="základní",J89,0)</f>
        <v>0</v>
      </c>
      <c r="BF89" s="139">
        <f>IF(N89="snížená",J89,0)</f>
        <v>0</v>
      </c>
      <c r="BG89" s="139">
        <f>IF(N89="zákl. přenesená",J89,0)</f>
        <v>0</v>
      </c>
      <c r="BH89" s="139">
        <f>IF(N89="sníž. přenesená",J89,0)</f>
        <v>0</v>
      </c>
      <c r="BI89" s="139">
        <f>IF(N89="nulová",J89,0)</f>
        <v>0</v>
      </c>
      <c r="BJ89" s="17" t="s">
        <v>78</v>
      </c>
      <c r="BK89" s="139">
        <f>ROUND(I89*H89,2)</f>
        <v>0</v>
      </c>
      <c r="BL89" s="17" t="s">
        <v>162</v>
      </c>
      <c r="BM89" s="138" t="s">
        <v>3856</v>
      </c>
    </row>
    <row r="90" spans="2:65" s="1" customFormat="1" ht="11.25">
      <c r="B90" s="29"/>
      <c r="D90" s="140" t="s">
        <v>164</v>
      </c>
      <c r="F90" s="141" t="s">
        <v>3857</v>
      </c>
      <c r="L90" s="29"/>
      <c r="M90" s="142"/>
      <c r="T90" s="50"/>
      <c r="AT90" s="17" t="s">
        <v>164</v>
      </c>
      <c r="AU90" s="17" t="s">
        <v>80</v>
      </c>
    </row>
    <row r="91" spans="2:65" s="11" customFormat="1" ht="22.9" customHeight="1">
      <c r="B91" s="116"/>
      <c r="D91" s="117" t="s">
        <v>69</v>
      </c>
      <c r="E91" s="125" t="s">
        <v>3858</v>
      </c>
      <c r="F91" s="125" t="s">
        <v>3859</v>
      </c>
      <c r="J91" s="126">
        <f>BK91</f>
        <v>0</v>
      </c>
      <c r="L91" s="116"/>
      <c r="M91" s="120"/>
      <c r="P91" s="121">
        <f>SUM(P92:P98)</f>
        <v>0</v>
      </c>
      <c r="R91" s="121">
        <f>SUM(R92:R98)</f>
        <v>0</v>
      </c>
      <c r="T91" s="122">
        <f>SUM(T92:T98)</f>
        <v>0</v>
      </c>
      <c r="AR91" s="117" t="s">
        <v>187</v>
      </c>
      <c r="AT91" s="123" t="s">
        <v>69</v>
      </c>
      <c r="AU91" s="123" t="s">
        <v>78</v>
      </c>
      <c r="AY91" s="117" t="s">
        <v>155</v>
      </c>
      <c r="BK91" s="124">
        <f>SUM(BK92:BK98)</f>
        <v>0</v>
      </c>
    </row>
    <row r="92" spans="2:65" s="1" customFormat="1" ht="16.5" customHeight="1">
      <c r="B92" s="127"/>
      <c r="C92" s="128" t="s">
        <v>195</v>
      </c>
      <c r="D92" s="128" t="s">
        <v>157</v>
      </c>
      <c r="E92" s="129" t="s">
        <v>3860</v>
      </c>
      <c r="F92" s="130" t="s">
        <v>3861</v>
      </c>
      <c r="G92" s="131" t="s">
        <v>3850</v>
      </c>
      <c r="H92" s="132">
        <v>1</v>
      </c>
      <c r="I92" s="133"/>
      <c r="J92" s="133">
        <f>ROUND(I92*H92,2)</f>
        <v>0</v>
      </c>
      <c r="K92" s="130" t="s">
        <v>161</v>
      </c>
      <c r="L92" s="29"/>
      <c r="M92" s="134" t="s">
        <v>3</v>
      </c>
      <c r="N92" s="135" t="s">
        <v>41</v>
      </c>
      <c r="O92" s="136">
        <v>0</v>
      </c>
      <c r="P92" s="136">
        <f>O92*H92</f>
        <v>0</v>
      </c>
      <c r="Q92" s="136">
        <v>0</v>
      </c>
      <c r="R92" s="136">
        <f>Q92*H92</f>
        <v>0</v>
      </c>
      <c r="S92" s="136">
        <v>0</v>
      </c>
      <c r="T92" s="137">
        <f>S92*H92</f>
        <v>0</v>
      </c>
      <c r="AR92" s="138" t="s">
        <v>162</v>
      </c>
      <c r="AT92" s="138" t="s">
        <v>157</v>
      </c>
      <c r="AU92" s="138" t="s">
        <v>80</v>
      </c>
      <c r="AY92" s="17" t="s">
        <v>155</v>
      </c>
      <c r="BE92" s="139">
        <f>IF(N92="základní",J92,0)</f>
        <v>0</v>
      </c>
      <c r="BF92" s="139">
        <f>IF(N92="snížená",J92,0)</f>
        <v>0</v>
      </c>
      <c r="BG92" s="139">
        <f>IF(N92="zákl. přenesená",J92,0)</f>
        <v>0</v>
      </c>
      <c r="BH92" s="139">
        <f>IF(N92="sníž. přenesená",J92,0)</f>
        <v>0</v>
      </c>
      <c r="BI92" s="139">
        <f>IF(N92="nulová",J92,0)</f>
        <v>0</v>
      </c>
      <c r="BJ92" s="17" t="s">
        <v>78</v>
      </c>
      <c r="BK92" s="139">
        <f>ROUND(I92*H92,2)</f>
        <v>0</v>
      </c>
      <c r="BL92" s="17" t="s">
        <v>162</v>
      </c>
      <c r="BM92" s="138" t="s">
        <v>3862</v>
      </c>
    </row>
    <row r="93" spans="2:65" s="1" customFormat="1" ht="11.25">
      <c r="B93" s="29"/>
      <c r="D93" s="140" t="s">
        <v>164</v>
      </c>
      <c r="F93" s="141" t="s">
        <v>3863</v>
      </c>
      <c r="L93" s="29"/>
      <c r="M93" s="142"/>
      <c r="T93" s="50"/>
      <c r="AT93" s="17" t="s">
        <v>164</v>
      </c>
      <c r="AU93" s="17" t="s">
        <v>80</v>
      </c>
    </row>
    <row r="94" spans="2:65" s="1" customFormat="1" ht="21.75" customHeight="1">
      <c r="B94" s="127"/>
      <c r="C94" s="128" t="s">
        <v>206</v>
      </c>
      <c r="D94" s="128" t="s">
        <v>157</v>
      </c>
      <c r="E94" s="129" t="s">
        <v>3864</v>
      </c>
      <c r="F94" s="130" t="s">
        <v>3865</v>
      </c>
      <c r="G94" s="131" t="s">
        <v>3850</v>
      </c>
      <c r="H94" s="132">
        <v>1</v>
      </c>
      <c r="I94" s="133"/>
      <c r="J94" s="133">
        <f>ROUND(I94*H94,2)</f>
        <v>0</v>
      </c>
      <c r="K94" s="130" t="s">
        <v>161</v>
      </c>
      <c r="L94" s="29"/>
      <c r="M94" s="134" t="s">
        <v>3</v>
      </c>
      <c r="N94" s="135" t="s">
        <v>41</v>
      </c>
      <c r="O94" s="136">
        <v>0</v>
      </c>
      <c r="P94" s="136">
        <f>O94*H94</f>
        <v>0</v>
      </c>
      <c r="Q94" s="136">
        <v>0</v>
      </c>
      <c r="R94" s="136">
        <f>Q94*H94</f>
        <v>0</v>
      </c>
      <c r="S94" s="136">
        <v>0</v>
      </c>
      <c r="T94" s="137">
        <f>S94*H94</f>
        <v>0</v>
      </c>
      <c r="AR94" s="138" t="s">
        <v>162</v>
      </c>
      <c r="AT94" s="138" t="s">
        <v>157</v>
      </c>
      <c r="AU94" s="138" t="s">
        <v>80</v>
      </c>
      <c r="AY94" s="17" t="s">
        <v>155</v>
      </c>
      <c r="BE94" s="139">
        <f>IF(N94="základní",J94,0)</f>
        <v>0</v>
      </c>
      <c r="BF94" s="139">
        <f>IF(N94="snížená",J94,0)</f>
        <v>0</v>
      </c>
      <c r="BG94" s="139">
        <f>IF(N94="zákl. přenesená",J94,0)</f>
        <v>0</v>
      </c>
      <c r="BH94" s="139">
        <f>IF(N94="sníž. přenesená",J94,0)</f>
        <v>0</v>
      </c>
      <c r="BI94" s="139">
        <f>IF(N94="nulová",J94,0)</f>
        <v>0</v>
      </c>
      <c r="BJ94" s="17" t="s">
        <v>78</v>
      </c>
      <c r="BK94" s="139">
        <f>ROUND(I94*H94,2)</f>
        <v>0</v>
      </c>
      <c r="BL94" s="17" t="s">
        <v>162</v>
      </c>
      <c r="BM94" s="138" t="s">
        <v>3866</v>
      </c>
    </row>
    <row r="95" spans="2:65" s="1" customFormat="1" ht="11.25">
      <c r="B95" s="29"/>
      <c r="D95" s="140" t="s">
        <v>164</v>
      </c>
      <c r="F95" s="141" t="s">
        <v>3867</v>
      </c>
      <c r="L95" s="29"/>
      <c r="M95" s="142"/>
      <c r="T95" s="50"/>
      <c r="AT95" s="17" t="s">
        <v>164</v>
      </c>
      <c r="AU95" s="17" t="s">
        <v>80</v>
      </c>
    </row>
    <row r="96" spans="2:65" s="1" customFormat="1" ht="29.25">
      <c r="B96" s="29"/>
      <c r="D96" s="144" t="s">
        <v>516</v>
      </c>
      <c r="F96" s="170" t="s">
        <v>3868</v>
      </c>
      <c r="L96" s="29"/>
      <c r="M96" s="142"/>
      <c r="T96" s="50"/>
      <c r="AT96" s="17" t="s">
        <v>516</v>
      </c>
      <c r="AU96" s="17" t="s">
        <v>80</v>
      </c>
    </row>
    <row r="97" spans="2:65" s="1" customFormat="1" ht="16.5" customHeight="1">
      <c r="B97" s="127"/>
      <c r="C97" s="128" t="s">
        <v>212</v>
      </c>
      <c r="D97" s="128" t="s">
        <v>157</v>
      </c>
      <c r="E97" s="129" t="s">
        <v>3869</v>
      </c>
      <c r="F97" s="130" t="s">
        <v>3870</v>
      </c>
      <c r="G97" s="131" t="s">
        <v>3850</v>
      </c>
      <c r="H97" s="132">
        <v>1</v>
      </c>
      <c r="I97" s="133"/>
      <c r="J97" s="133">
        <f>ROUND(I97*H97,2)</f>
        <v>0</v>
      </c>
      <c r="K97" s="130" t="s">
        <v>262</v>
      </c>
      <c r="L97" s="29"/>
      <c r="M97" s="134" t="s">
        <v>3</v>
      </c>
      <c r="N97" s="135" t="s">
        <v>41</v>
      </c>
      <c r="O97" s="136">
        <v>0</v>
      </c>
      <c r="P97" s="136">
        <f>O97*H97</f>
        <v>0</v>
      </c>
      <c r="Q97" s="136">
        <v>0</v>
      </c>
      <c r="R97" s="136">
        <f>Q97*H97</f>
        <v>0</v>
      </c>
      <c r="S97" s="136">
        <v>0</v>
      </c>
      <c r="T97" s="137">
        <f>S97*H97</f>
        <v>0</v>
      </c>
      <c r="AR97" s="138" t="s">
        <v>3604</v>
      </c>
      <c r="AT97" s="138" t="s">
        <v>157</v>
      </c>
      <c r="AU97" s="138" t="s">
        <v>80</v>
      </c>
      <c r="AY97" s="17" t="s">
        <v>155</v>
      </c>
      <c r="BE97" s="139">
        <f>IF(N97="základní",J97,0)</f>
        <v>0</v>
      </c>
      <c r="BF97" s="139">
        <f>IF(N97="snížená",J97,0)</f>
        <v>0</v>
      </c>
      <c r="BG97" s="139">
        <f>IF(N97="zákl. přenesená",J97,0)</f>
        <v>0</v>
      </c>
      <c r="BH97" s="139">
        <f>IF(N97="sníž. přenesená",J97,0)</f>
        <v>0</v>
      </c>
      <c r="BI97" s="139">
        <f>IF(N97="nulová",J97,0)</f>
        <v>0</v>
      </c>
      <c r="BJ97" s="17" t="s">
        <v>78</v>
      </c>
      <c r="BK97" s="139">
        <f>ROUND(I97*H97,2)</f>
        <v>0</v>
      </c>
      <c r="BL97" s="17" t="s">
        <v>3604</v>
      </c>
      <c r="BM97" s="138" t="s">
        <v>3871</v>
      </c>
    </row>
    <row r="98" spans="2:65" s="1" customFormat="1" ht="16.5" customHeight="1">
      <c r="B98" s="127"/>
      <c r="C98" s="128" t="s">
        <v>219</v>
      </c>
      <c r="D98" s="128" t="s">
        <v>157</v>
      </c>
      <c r="E98" s="129" t="s">
        <v>3872</v>
      </c>
      <c r="F98" s="130" t="s">
        <v>3873</v>
      </c>
      <c r="G98" s="131" t="s">
        <v>3850</v>
      </c>
      <c r="H98" s="132">
        <v>1</v>
      </c>
      <c r="I98" s="133"/>
      <c r="J98" s="133">
        <f>ROUND(I98*H98,2)</f>
        <v>0</v>
      </c>
      <c r="K98" s="130" t="s">
        <v>262</v>
      </c>
      <c r="L98" s="29"/>
      <c r="M98" s="134" t="s">
        <v>3</v>
      </c>
      <c r="N98" s="135" t="s">
        <v>41</v>
      </c>
      <c r="O98" s="136">
        <v>0</v>
      </c>
      <c r="P98" s="136">
        <f>O98*H98</f>
        <v>0</v>
      </c>
      <c r="Q98" s="136">
        <v>0</v>
      </c>
      <c r="R98" s="136">
        <f>Q98*H98</f>
        <v>0</v>
      </c>
      <c r="S98" s="136">
        <v>0</v>
      </c>
      <c r="T98" s="137">
        <f>S98*H98</f>
        <v>0</v>
      </c>
      <c r="AR98" s="138" t="s">
        <v>3604</v>
      </c>
      <c r="AT98" s="138" t="s">
        <v>157</v>
      </c>
      <c r="AU98" s="138" t="s">
        <v>80</v>
      </c>
      <c r="AY98" s="17" t="s">
        <v>155</v>
      </c>
      <c r="BE98" s="139">
        <f>IF(N98="základní",J98,0)</f>
        <v>0</v>
      </c>
      <c r="BF98" s="139">
        <f>IF(N98="snížená",J98,0)</f>
        <v>0</v>
      </c>
      <c r="BG98" s="139">
        <f>IF(N98="zákl. přenesená",J98,0)</f>
        <v>0</v>
      </c>
      <c r="BH98" s="139">
        <f>IF(N98="sníž. přenesená",J98,0)</f>
        <v>0</v>
      </c>
      <c r="BI98" s="139">
        <f>IF(N98="nulová",J98,0)</f>
        <v>0</v>
      </c>
      <c r="BJ98" s="17" t="s">
        <v>78</v>
      </c>
      <c r="BK98" s="139">
        <f>ROUND(I98*H98,2)</f>
        <v>0</v>
      </c>
      <c r="BL98" s="17" t="s">
        <v>3604</v>
      </c>
      <c r="BM98" s="138" t="s">
        <v>3874</v>
      </c>
    </row>
    <row r="99" spans="2:65" s="1" customFormat="1" ht="6.95" customHeight="1">
      <c r="B99" s="38"/>
      <c r="C99" s="39"/>
      <c r="D99" s="39"/>
      <c r="E99" s="39"/>
      <c r="F99" s="39"/>
      <c r="G99" s="39"/>
      <c r="H99" s="39"/>
      <c r="I99" s="39"/>
      <c r="J99" s="39"/>
      <c r="K99" s="39"/>
      <c r="L99" s="29"/>
    </row>
    <row r="100" spans="2:65" ht="11.25"/>
    <row r="101" spans="2:65" ht="11.25"/>
    <row r="102" spans="2:65" ht="11.25"/>
    <row r="103" spans="2:65" ht="11.25"/>
    <row r="104" spans="2:65" ht="11.25"/>
    <row r="105" spans="2:65" ht="11.25"/>
    <row r="106" spans="2:65" ht="11.25"/>
    <row r="107" spans="2:65" ht="11.25"/>
  </sheetData>
  <autoFilter ref="C82:K98" xr:uid="{00000000-0009-0000-0000-000008000000}"/>
  <mergeCells count="8">
    <mergeCell ref="E73:H73"/>
    <mergeCell ref="E75:H75"/>
    <mergeCell ref="L2:V2"/>
    <mergeCell ref="E7:H7"/>
    <mergeCell ref="E9:H9"/>
    <mergeCell ref="E27:H27"/>
    <mergeCell ref="E48:H48"/>
    <mergeCell ref="E50:H50"/>
  </mergeCells>
  <hyperlinks>
    <hyperlink ref="F87" r:id="rId1" xr:uid="{00000000-0004-0000-0800-000000000000}"/>
    <hyperlink ref="F90" r:id="rId2" xr:uid="{00000000-0004-0000-0800-000002000000}"/>
    <hyperlink ref="F93" r:id="rId3" xr:uid="{00000000-0004-0000-0800-000005000000}"/>
    <hyperlink ref="F95" r:id="rId4" xr:uid="{00000000-0004-0000-0800-000006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19</vt:i4>
      </vt:variant>
    </vt:vector>
  </HeadingPairs>
  <TitlesOfParts>
    <vt:vector size="29" baseType="lpstr">
      <vt:lpstr>Rekapitulace stavby</vt:lpstr>
      <vt:lpstr>D.1.1 - Architektonicko-s...</vt:lpstr>
      <vt:lpstr>D.1.4a - Vzduchotechnika</vt:lpstr>
      <vt:lpstr>D.1.4b - Zařízení zdravot...</vt:lpstr>
      <vt:lpstr>D.1.4c - Zařízení pro vyt...</vt:lpstr>
      <vt:lpstr>01 - Zařízení silnoprodé ...</vt:lpstr>
      <vt:lpstr>02 - Uzemnění a ochrana p...</vt:lpstr>
      <vt:lpstr>03 - Dodatek č.1 ze dne 3...</vt:lpstr>
      <vt:lpstr>VRN - Vedlejší rozpočtové...</vt:lpstr>
      <vt:lpstr>Pokyny pro vyplnění</vt:lpstr>
      <vt:lpstr>'01 - Zařízení silnoprodé ...'!Názvy_tisku</vt:lpstr>
      <vt:lpstr>'02 - Uzemnění a ochrana p...'!Názvy_tisku</vt:lpstr>
      <vt:lpstr>'03 - Dodatek č.1 ze dne 3...'!Názvy_tisku</vt:lpstr>
      <vt:lpstr>'D.1.1 - Architektonicko-s...'!Názvy_tisku</vt:lpstr>
      <vt:lpstr>'D.1.4a - Vzduchotechnika'!Názvy_tisku</vt:lpstr>
      <vt:lpstr>'D.1.4b - Zařízení zdravot...'!Názvy_tisku</vt:lpstr>
      <vt:lpstr>'D.1.4c - Zařízení pro vyt...'!Názvy_tisku</vt:lpstr>
      <vt:lpstr>'Rekapitulace stavby'!Názvy_tisku</vt:lpstr>
      <vt:lpstr>'VRN - Vedlejší rozpočtové...'!Názvy_tisku</vt:lpstr>
      <vt:lpstr>'01 - Zařízení silnoprodé ...'!Oblast_tisku</vt:lpstr>
      <vt:lpstr>'02 - Uzemnění a ochrana p...'!Oblast_tisku</vt:lpstr>
      <vt:lpstr>'03 - Dodatek č.1 ze dne 3...'!Oblast_tisku</vt:lpstr>
      <vt:lpstr>'D.1.1 - Architektonicko-s...'!Oblast_tisku</vt:lpstr>
      <vt:lpstr>'D.1.4a - Vzduchotechnika'!Oblast_tisku</vt:lpstr>
      <vt:lpstr>'D.1.4b - Zařízení zdravot...'!Oblast_tisku</vt:lpstr>
      <vt:lpstr>'D.1.4c - Zařízení pro vyt...'!Oblast_tisku</vt:lpstr>
      <vt:lpstr>'Pokyny pro vyplnění'!Oblast_tisku</vt:lpstr>
      <vt:lpstr>'Rekapitulace stavby'!Oblast_tisku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DESKTOP-ERH1F0G\Dana</dc:creator>
  <cp:lastModifiedBy>Bořivoj Kovář</cp:lastModifiedBy>
  <dcterms:created xsi:type="dcterms:W3CDTF">2024-02-20T10:53:29Z</dcterms:created>
  <dcterms:modified xsi:type="dcterms:W3CDTF">2024-02-20T13:30:44Z</dcterms:modified>
</cp:coreProperties>
</file>